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675" windowWidth="12345" windowHeight="7665" activeTab="2"/>
  </bookViews>
  <sheets>
    <sheet name="STUTTURA CARTA" sheetId="22" r:id="rId1"/>
    <sheet name="RICARICHI" sheetId="9" r:id="rId2"/>
    <sheet name="VINI" sheetId="7" r:id="rId3"/>
    <sheet name="BIRRA" sheetId="5" r:id="rId4"/>
    <sheet name="DISTILLATI" sheetId="6" r:id="rId5"/>
    <sheet name="DK+FOOD" sheetId="25" r:id="rId6"/>
    <sheet name="ENOMATIC" sheetId="26" r:id="rId7"/>
    <sheet name="progetto TARGHE" sheetId="10" r:id="rId8"/>
  </sheets>
  <calcPr calcId="145621"/>
</workbook>
</file>

<file path=xl/calcChain.xml><?xml version="1.0" encoding="utf-8"?>
<calcChain xmlns="http://schemas.openxmlformats.org/spreadsheetml/2006/main">
  <c r="S1476" i="7" l="1"/>
  <c r="D1476" i="7" s="1"/>
  <c r="L1476" i="7" s="1"/>
  <c r="S512" i="7"/>
  <c r="D512" i="7" s="1"/>
  <c r="L512" i="7" s="1"/>
  <c r="S769" i="7"/>
  <c r="D769" i="7"/>
  <c r="L769" i="7" s="1"/>
  <c r="D516" i="7" l="1"/>
  <c r="S516" i="7" l="1"/>
  <c r="S1357" i="7"/>
  <c r="D1357" i="7" s="1"/>
  <c r="L1357" i="7" s="1"/>
  <c r="S189" i="7"/>
  <c r="D189" i="7" s="1"/>
  <c r="L189" i="7" s="1"/>
  <c r="S188" i="7"/>
  <c r="D188" i="7" s="1"/>
  <c r="S202" i="7"/>
  <c r="D202" i="7" s="1"/>
  <c r="L202" i="7" s="1"/>
  <c r="S199" i="7"/>
  <c r="D199" i="7" s="1"/>
  <c r="L199" i="7" s="1"/>
  <c r="S201" i="7"/>
  <c r="D201" i="7" s="1"/>
  <c r="L201" i="7" s="1"/>
  <c r="S200" i="7"/>
  <c r="D200" i="7" s="1"/>
  <c r="L200" i="7" s="1"/>
  <c r="S168" i="7"/>
  <c r="D168" i="7" s="1"/>
  <c r="L168" i="7" s="1"/>
  <c r="S1281" i="7"/>
  <c r="D1281" i="7" s="1"/>
  <c r="L1281" i="7" s="1"/>
  <c r="S1280" i="7"/>
  <c r="D1280" i="7" s="1"/>
  <c r="L1280" i="7" s="1"/>
  <c r="L188" i="7" l="1"/>
  <c r="S1189" i="7"/>
  <c r="D1189" i="7" s="1"/>
  <c r="L1189" i="7" s="1"/>
  <c r="S1188" i="7"/>
  <c r="D1188" i="7" s="1"/>
  <c r="S1190" i="7"/>
  <c r="D1190" i="7" s="1"/>
  <c r="L1190" i="7" s="1"/>
  <c r="S475" i="7"/>
  <c r="D475" i="7" s="1"/>
  <c r="S1226" i="7"/>
  <c r="D1226" i="7" s="1"/>
  <c r="L1226" i="7" s="1"/>
  <c r="S1224" i="7"/>
  <c r="D1224" i="7" s="1"/>
  <c r="S117" i="7"/>
  <c r="D117" i="7" s="1"/>
  <c r="S268" i="7"/>
  <c r="D268" i="7" s="1"/>
  <c r="S833" i="7"/>
  <c r="D833" i="7" s="1"/>
  <c r="L833" i="7" s="1"/>
  <c r="L1188" i="7" l="1"/>
  <c r="L475" i="7"/>
  <c r="L1224" i="7"/>
  <c r="L117" i="7"/>
  <c r="L268" i="7"/>
  <c r="S719" i="7"/>
  <c r="D719" i="7" s="1"/>
  <c r="L719" i="7" s="1"/>
  <c r="S257" i="7"/>
  <c r="D257" i="7" s="1"/>
  <c r="L257" i="7" s="1"/>
  <c r="S258" i="7"/>
  <c r="D258" i="7" s="1"/>
  <c r="L258" i="7" s="1"/>
  <c r="S1491" i="7" l="1"/>
  <c r="D1491" i="7" s="1"/>
  <c r="L1491" i="7" s="1"/>
  <c r="S25" i="5" l="1"/>
  <c r="D25" i="5" s="1"/>
  <c r="L25" i="5" s="1"/>
  <c r="S15" i="5"/>
  <c r="S178" i="7" l="1"/>
  <c r="D178" i="7" s="1"/>
  <c r="L178" i="7" s="1"/>
  <c r="S102" i="6"/>
  <c r="D102" i="6" s="1"/>
  <c r="L102" i="6" s="1"/>
  <c r="S1241" i="7"/>
  <c r="D1241" i="7" s="1"/>
  <c r="L1241" i="7" s="1"/>
  <c r="D810" i="7" l="1"/>
  <c r="D809" i="7"/>
  <c r="D808" i="7"/>
  <c r="D804" i="7"/>
  <c r="D791" i="7"/>
  <c r="D792" i="7"/>
  <c r="S809" i="7"/>
  <c r="S808" i="7"/>
  <c r="S804" i="7"/>
  <c r="S791" i="7"/>
  <c r="S792" i="7"/>
  <c r="S810" i="7"/>
  <c r="L808" i="7" l="1"/>
  <c r="L804" i="7"/>
  <c r="L791" i="7"/>
  <c r="L810" i="7"/>
  <c r="L809" i="7"/>
  <c r="L792" i="7"/>
  <c r="S41" i="6"/>
  <c r="D41" i="6" s="1"/>
  <c r="L41" i="6" s="1"/>
  <c r="S28" i="6"/>
  <c r="D28" i="6" s="1"/>
  <c r="L28" i="6" s="1"/>
  <c r="S15" i="6"/>
  <c r="D15" i="6" s="1"/>
  <c r="L15" i="6" s="1"/>
  <c r="S157" i="6"/>
  <c r="D157" i="6" s="1"/>
  <c r="L157" i="6" s="1"/>
  <c r="S240" i="6"/>
  <c r="D240" i="6" s="1"/>
  <c r="L240" i="6" s="1"/>
  <c r="S1180" i="7" l="1"/>
  <c r="D1180" i="7" s="1"/>
  <c r="L1180" i="7" l="1"/>
  <c r="S1659" i="7"/>
  <c r="D1659" i="7" s="1"/>
  <c r="S246" i="7"/>
  <c r="D246" i="7" s="1"/>
  <c r="L246" i="7" s="1"/>
  <c r="S506" i="7"/>
  <c r="D506" i="7" s="1"/>
  <c r="L506" i="7" s="1"/>
  <c r="S1369" i="7"/>
  <c r="D1369" i="7" s="1"/>
  <c r="L1369" i="7" s="1"/>
  <c r="S1368" i="7"/>
  <c r="D1368" i="7" s="1"/>
  <c r="L1368" i="7" s="1"/>
  <c r="L1659" i="7" l="1"/>
  <c r="S1318" i="7"/>
  <c r="D1318" i="7" s="1"/>
  <c r="L1318" i="7" s="1"/>
  <c r="S456" i="7"/>
  <c r="D456" i="7" s="1"/>
  <c r="S455" i="7"/>
  <c r="D455" i="7" s="1"/>
  <c r="L455" i="7" s="1"/>
  <c r="S457" i="7"/>
  <c r="D457" i="7" s="1"/>
  <c r="S459" i="7"/>
  <c r="D459" i="7" s="1"/>
  <c r="L459" i="7" s="1"/>
  <c r="S458" i="7"/>
  <c r="D458" i="7" s="1"/>
  <c r="L458" i="7" s="1"/>
  <c r="S434" i="7"/>
  <c r="D434" i="7" s="1"/>
  <c r="L434" i="7" s="1"/>
  <c r="S1302" i="7"/>
  <c r="D1302" i="7" s="1"/>
  <c r="L1302" i="7" s="1"/>
  <c r="S1310" i="7"/>
  <c r="D1310" i="7" s="1"/>
  <c r="L1310" i="7" s="1"/>
  <c r="L457" i="7" l="1"/>
  <c r="L456" i="7"/>
  <c r="S442" i="7"/>
  <c r="D442" i="7" s="1"/>
  <c r="L442" i="7" s="1"/>
  <c r="S441" i="7"/>
  <c r="D441" i="7" s="1"/>
  <c r="L441" i="7" s="1"/>
  <c r="S443" i="7"/>
  <c r="D443" i="7" s="1"/>
  <c r="S147" i="7"/>
  <c r="D147" i="7" s="1"/>
  <c r="L147" i="7" s="1"/>
  <c r="L443" i="7" l="1"/>
  <c r="S40" i="7"/>
  <c r="D40" i="7" s="1"/>
  <c r="S1269" i="7"/>
  <c r="D1269" i="7" s="1"/>
  <c r="S1268" i="7"/>
  <c r="D1268" i="7" s="1"/>
  <c r="L1268" i="7" s="1"/>
  <c r="S58" i="7"/>
  <c r="D58" i="7" s="1"/>
  <c r="L58" i="7" s="1"/>
  <c r="S1216" i="7"/>
  <c r="D1216" i="7" s="1"/>
  <c r="L1216" i="7" s="1"/>
  <c r="S407" i="7"/>
  <c r="D407" i="7" s="1"/>
  <c r="L407" i="7" s="1"/>
  <c r="S32" i="7"/>
  <c r="D32" i="7" s="1"/>
  <c r="L32" i="7" s="1"/>
  <c r="S1379" i="7"/>
  <c r="D1379" i="7" s="1"/>
  <c r="S831" i="7"/>
  <c r="D831" i="7" s="1"/>
  <c r="L831" i="7" s="1"/>
  <c r="S540" i="7"/>
  <c r="D540" i="7" s="1"/>
  <c r="L540" i="7" s="1"/>
  <c r="S1523" i="7"/>
  <c r="D1523" i="7" s="1"/>
  <c r="L1523" i="7" s="1"/>
  <c r="S1524" i="7"/>
  <c r="D1524" i="7" s="1"/>
  <c r="L1524" i="7" s="1"/>
  <c r="S501" i="7"/>
  <c r="D501" i="7" s="1"/>
  <c r="L501" i="7" s="1"/>
  <c r="S502" i="7"/>
  <c r="D502" i="7" s="1"/>
  <c r="L502" i="7" s="1"/>
  <c r="S499" i="7"/>
  <c r="D499" i="7" s="1"/>
  <c r="L499" i="7" s="1"/>
  <c r="S470" i="7"/>
  <c r="D470" i="7" s="1"/>
  <c r="L470" i="7" s="1"/>
  <c r="S295" i="7"/>
  <c r="D295" i="7" s="1"/>
  <c r="L295" i="7" s="1"/>
  <c r="L40" i="7" l="1"/>
  <c r="L1269" i="7"/>
  <c r="L1379" i="7"/>
  <c r="S1063" i="7"/>
  <c r="D1063" i="7" s="1"/>
  <c r="S488" i="7"/>
  <c r="D488" i="7" s="1"/>
  <c r="L488" i="7" s="1"/>
  <c r="S47" i="7"/>
  <c r="D47" i="7" s="1"/>
  <c r="L47" i="7" s="1"/>
  <c r="L1063" i="7" l="1"/>
  <c r="S1242" i="7"/>
  <c r="D1242" i="7" s="1"/>
  <c r="L1242" i="7" s="1"/>
  <c r="S1243" i="7"/>
  <c r="D1243" i="7" s="1"/>
  <c r="L1243" i="7" s="1"/>
  <c r="S598" i="7"/>
  <c r="D598" i="7" s="1"/>
  <c r="L598" i="7" s="1"/>
  <c r="S168" i="6"/>
  <c r="D168" i="6"/>
  <c r="L168" i="6" s="1"/>
  <c r="S8" i="6"/>
  <c r="D8" i="6" s="1"/>
  <c r="L8" i="6" s="1"/>
  <c r="S1192" i="7" l="1"/>
  <c r="D1192" i="7" s="1"/>
  <c r="L1192" i="7" s="1"/>
  <c r="S1169" i="7"/>
  <c r="D1169" i="7" s="1"/>
  <c r="L1169" i="7" s="1"/>
  <c r="S1181" i="7"/>
  <c r="D1181" i="7" s="1"/>
  <c r="S1151" i="7"/>
  <c r="D1151" i="7" s="1"/>
  <c r="L1151" i="7" s="1"/>
  <c r="L1181" i="7" l="1"/>
  <c r="S1534" i="7"/>
  <c r="D1534" i="7" s="1"/>
  <c r="S615" i="7"/>
  <c r="D615" i="7" s="1"/>
  <c r="L615" i="7" s="1"/>
  <c r="S1426" i="7"/>
  <c r="D1426" i="7" s="1"/>
  <c r="L1426" i="7" s="1"/>
  <c r="S1425" i="7"/>
  <c r="D1425" i="7" s="1"/>
  <c r="S1420" i="7"/>
  <c r="D1420" i="7" s="1"/>
  <c r="L1420" i="7" s="1"/>
  <c r="S582" i="7"/>
  <c r="D582" i="7" s="1"/>
  <c r="L582" i="7" s="1"/>
  <c r="S581" i="7"/>
  <c r="D581" i="7" s="1"/>
  <c r="L581" i="7" s="1"/>
  <c r="S76" i="7"/>
  <c r="D76" i="7" s="1"/>
  <c r="S482" i="7"/>
  <c r="D482" i="7" s="1"/>
  <c r="S1007" i="7"/>
  <c r="D1007" i="7" s="1"/>
  <c r="L1007" i="7" s="1"/>
  <c r="S274" i="7"/>
  <c r="D274" i="7" s="1"/>
  <c r="L274" i="7" s="1"/>
  <c r="S1481" i="7"/>
  <c r="D1481" i="7" s="1"/>
  <c r="L1481" i="7" s="1"/>
  <c r="S428" i="7"/>
  <c r="D428" i="7" s="1"/>
  <c r="L428" i="7" s="1"/>
  <c r="L1534" i="7" l="1"/>
  <c r="L76" i="7"/>
  <c r="L482" i="7"/>
  <c r="S27" i="7"/>
  <c r="D27" i="7" s="1"/>
  <c r="L27" i="7" s="1"/>
  <c r="S328" i="7"/>
  <c r="D328" i="7" s="1"/>
  <c r="S412" i="7"/>
  <c r="D412" i="7" s="1"/>
  <c r="L412" i="7" s="1"/>
  <c r="S1127" i="7"/>
  <c r="D1127" i="7" s="1"/>
  <c r="L1127" i="7" s="1"/>
  <c r="S928" i="7"/>
  <c r="D928" i="7" s="1"/>
  <c r="L928" i="7" s="1"/>
  <c r="S283" i="7"/>
  <c r="D283" i="7" s="1"/>
  <c r="L283" i="7" s="1"/>
  <c r="S1067" i="7"/>
  <c r="D1067" i="7" s="1"/>
  <c r="S1069" i="7"/>
  <c r="D1069" i="7" s="1"/>
  <c r="S275" i="7"/>
  <c r="D275" i="7" s="1"/>
  <c r="L275" i="7" s="1"/>
  <c r="S1647" i="7"/>
  <c r="D1647" i="7" s="1"/>
  <c r="L1647" i="7" s="1"/>
  <c r="S1678" i="7"/>
  <c r="D1678" i="7" s="1"/>
  <c r="L1678" i="7" s="1"/>
  <c r="S220" i="7"/>
  <c r="D220" i="7" s="1"/>
  <c r="L220" i="7" s="1"/>
  <c r="L328" i="7" l="1"/>
  <c r="L1069" i="7"/>
  <c r="L1067" i="7"/>
  <c r="S469" i="7"/>
  <c r="D469" i="7" s="1"/>
  <c r="L469" i="7" s="1"/>
  <c r="S1596" i="7"/>
  <c r="D1596" i="7" s="1"/>
  <c r="L1596" i="7" s="1"/>
  <c r="S1278" i="7"/>
  <c r="D1278" i="7" s="1"/>
  <c r="L1278" i="7" s="1"/>
  <c r="S1279" i="7"/>
  <c r="D1279" i="7" s="1"/>
  <c r="S1277" i="7"/>
  <c r="D1277" i="7" s="1"/>
  <c r="S419" i="7"/>
  <c r="D419" i="7" s="1"/>
  <c r="L419" i="7" s="1"/>
  <c r="S420" i="7"/>
  <c r="D420" i="7" s="1"/>
  <c r="S631" i="7"/>
  <c r="D631" i="7" s="1"/>
  <c r="L631" i="7" s="1"/>
  <c r="S311" i="7"/>
  <c r="D311" i="7" s="1"/>
  <c r="L311" i="7" s="1"/>
  <c r="S296" i="7"/>
  <c r="D296" i="7" s="1"/>
  <c r="S1146" i="7"/>
  <c r="D1146" i="7" s="1"/>
  <c r="L1146" i="7" s="1"/>
  <c r="S1147" i="7"/>
  <c r="D1147" i="7" s="1"/>
  <c r="L1147" i="7" s="1"/>
  <c r="S1148" i="7"/>
  <c r="D1148" i="7" s="1"/>
  <c r="L1148" i="7" s="1"/>
  <c r="S363" i="7"/>
  <c r="D363" i="7" s="1"/>
  <c r="L363" i="7" s="1"/>
  <c r="S361" i="7"/>
  <c r="D361" i="7" s="1"/>
  <c r="L361" i="7" s="1"/>
  <c r="S362" i="7"/>
  <c r="D362" i="7" s="1"/>
  <c r="L362" i="7" s="1"/>
  <c r="S303" i="7"/>
  <c r="D303" i="7" s="1"/>
  <c r="S1199" i="7"/>
  <c r="D1199" i="7" s="1"/>
  <c r="L1199" i="7" s="1"/>
  <c r="S660" i="7"/>
  <c r="D660" i="7" s="1"/>
  <c r="L660" i="7" s="1"/>
  <c r="S659" i="7"/>
  <c r="D659" i="7" s="1"/>
  <c r="L659" i="7" s="1"/>
  <c r="L1277" i="7" l="1"/>
  <c r="L1279" i="7"/>
  <c r="L420" i="7"/>
  <c r="L296" i="7"/>
  <c r="L303" i="7"/>
  <c r="S695" i="7"/>
  <c r="D695" i="7" s="1"/>
  <c r="L695" i="7" s="1"/>
  <c r="S694" i="7"/>
  <c r="D694" i="7" s="1"/>
  <c r="L694" i="7" s="1"/>
  <c r="S696" i="7"/>
  <c r="D696" i="7" s="1"/>
  <c r="L696" i="7" s="1"/>
  <c r="F400" i="22" l="1"/>
  <c r="I400" i="22" s="1"/>
  <c r="F397" i="22"/>
  <c r="I397" i="22" s="1"/>
  <c r="F394" i="22"/>
  <c r="I394" i="22" s="1"/>
  <c r="F391" i="22"/>
  <c r="I391" i="22" s="1"/>
  <c r="F388" i="22"/>
  <c r="I388" i="22" s="1"/>
  <c r="F385" i="22"/>
  <c r="I385" i="22" s="1"/>
  <c r="F382" i="22"/>
  <c r="I382" i="22" s="1"/>
  <c r="F379" i="22"/>
  <c r="I379" i="22" s="1"/>
  <c r="F376" i="22"/>
  <c r="I376" i="22" s="1"/>
  <c r="F367" i="22"/>
  <c r="I367" i="22" s="1"/>
  <c r="F373" i="22"/>
  <c r="I373" i="22" s="1"/>
  <c r="F370" i="22"/>
  <c r="I370" i="22" s="1"/>
  <c r="F364" i="22"/>
  <c r="I364" i="22" s="1"/>
  <c r="E359" i="22"/>
  <c r="E402" i="22" s="1"/>
  <c r="C359" i="22"/>
  <c r="F357" i="22"/>
  <c r="I357" i="22" s="1"/>
  <c r="F341" i="22"/>
  <c r="I341" i="22" s="1"/>
  <c r="F338" i="22"/>
  <c r="I338" i="22" s="1"/>
  <c r="F330" i="22"/>
  <c r="I330" i="22" s="1"/>
  <c r="F312" i="22"/>
  <c r="I312" i="22" s="1"/>
  <c r="F212" i="22"/>
  <c r="I212" i="22" s="1"/>
  <c r="G359" i="22" l="1"/>
  <c r="C402" i="22"/>
  <c r="G402" i="22" s="1"/>
  <c r="F147" i="22"/>
  <c r="I147" i="22" s="1"/>
  <c r="F139" i="22"/>
  <c r="I139" i="22" s="1"/>
  <c r="F124" i="22"/>
  <c r="I124" i="22" s="1"/>
  <c r="F58" i="22"/>
  <c r="F31" i="22"/>
  <c r="I31" i="22" s="1"/>
  <c r="S171" i="6" l="1"/>
  <c r="D171" i="6" s="1"/>
  <c r="L171" i="6" s="1"/>
  <c r="S446" i="7"/>
  <c r="D446" i="7" s="1"/>
  <c r="L446" i="7" s="1"/>
  <c r="S30" i="7"/>
  <c r="D30" i="7" s="1"/>
  <c r="L30" i="7" s="1"/>
  <c r="S179" i="7"/>
  <c r="D179" i="7" s="1"/>
  <c r="L179" i="7" s="1"/>
  <c r="S196" i="6"/>
  <c r="D196" i="6" s="1"/>
  <c r="L196" i="6" s="1"/>
  <c r="S136" i="6"/>
  <c r="D136" i="6" s="1"/>
  <c r="L136" i="6" s="1"/>
  <c r="S1236" i="7"/>
  <c r="D1236" i="7" s="1"/>
  <c r="L1236" i="7" s="1"/>
  <c r="S339" i="7"/>
  <c r="D339" i="7" s="1"/>
  <c r="L339" i="7" s="1"/>
  <c r="S338" i="7"/>
  <c r="D338" i="7" s="1"/>
  <c r="L338" i="7" s="1"/>
  <c r="S337" i="7"/>
  <c r="D337" i="7" s="1"/>
  <c r="L337" i="7" s="1"/>
  <c r="S336" i="7"/>
  <c r="D336" i="7" s="1"/>
  <c r="L336" i="7" s="1"/>
  <c r="D863" i="7" l="1"/>
  <c r="S1511" i="7" l="1"/>
  <c r="D1511" i="7" s="1"/>
  <c r="L1511" i="7" s="1"/>
  <c r="S360" i="7" l="1"/>
  <c r="D360" i="7" s="1"/>
  <c r="S359" i="7"/>
  <c r="D359" i="7" s="1"/>
  <c r="L359" i="7" s="1"/>
  <c r="S358" i="7"/>
  <c r="D358" i="7" s="1"/>
  <c r="L358" i="7" s="1"/>
  <c r="S357" i="7"/>
  <c r="D357" i="7" s="1"/>
  <c r="L357" i="7" s="1"/>
  <c r="L360" i="7" l="1"/>
  <c r="S194" i="7"/>
  <c r="D194" i="7" s="1"/>
  <c r="L194" i="7" s="1"/>
  <c r="S193" i="7"/>
  <c r="D193" i="7" s="1"/>
  <c r="S192" i="7"/>
  <c r="D192" i="7" s="1"/>
  <c r="L192" i="7" s="1"/>
  <c r="S99" i="7"/>
  <c r="D99" i="7" s="1"/>
  <c r="L99" i="7" s="1"/>
  <c r="S1442" i="7"/>
  <c r="D1442" i="7" s="1"/>
  <c r="L1442" i="7" s="1"/>
  <c r="S404" i="7"/>
  <c r="D404" i="7" s="1"/>
  <c r="L404" i="7" s="1"/>
  <c r="S1089" i="7"/>
  <c r="D1089" i="7" s="1"/>
  <c r="L1089" i="7" s="1"/>
  <c r="S1431" i="7"/>
  <c r="D1431" i="7" s="1"/>
  <c r="L1431" i="7" s="1"/>
  <c r="S9" i="7"/>
  <c r="D9" i="7" s="1"/>
  <c r="S623" i="7"/>
  <c r="D623" i="7" s="1"/>
  <c r="L623" i="7" s="1"/>
  <c r="S625" i="7"/>
  <c r="D625" i="7" s="1"/>
  <c r="L625" i="7" s="1"/>
  <c r="S97" i="7"/>
  <c r="D97" i="7" s="1"/>
  <c r="L97" i="7" s="1"/>
  <c r="L193" i="7" l="1"/>
  <c r="L9" i="7"/>
  <c r="H93" i="9"/>
  <c r="I93" i="9" s="1"/>
  <c r="J93" i="9" s="1"/>
  <c r="H92" i="9"/>
  <c r="I92" i="9" s="1"/>
  <c r="J92" i="9" s="1"/>
  <c r="S28" i="5"/>
  <c r="D28" i="5" s="1"/>
  <c r="L28" i="5" s="1"/>
  <c r="S33" i="5"/>
  <c r="D33" i="5" s="1"/>
  <c r="L33" i="5" s="1"/>
  <c r="S23" i="5"/>
  <c r="D23" i="5" s="1"/>
  <c r="L23" i="5" s="1"/>
  <c r="H97" i="9"/>
  <c r="H96" i="9"/>
  <c r="H95" i="9"/>
  <c r="H94" i="9"/>
  <c r="H91" i="9"/>
  <c r="H90" i="9"/>
  <c r="H89" i="9"/>
  <c r="H88" i="9"/>
  <c r="S14" i="5"/>
  <c r="S26" i="5"/>
  <c r="D26" i="5" s="1"/>
  <c r="S31" i="5"/>
  <c r="D31" i="5" s="1"/>
  <c r="S30" i="5"/>
  <c r="D30" i="5" s="1"/>
  <c r="S27" i="5"/>
  <c r="D27" i="5" s="1"/>
  <c r="S12" i="5"/>
  <c r="D12" i="5" s="1"/>
  <c r="S9" i="5"/>
  <c r="D9" i="5" s="1"/>
  <c r="L9" i="5" s="1"/>
  <c r="S7" i="5"/>
  <c r="D7" i="5" s="1"/>
  <c r="L7" i="5" s="1"/>
  <c r="S3" i="5"/>
  <c r="D3" i="5" s="1"/>
  <c r="L3" i="5" s="1"/>
  <c r="H85" i="9"/>
  <c r="I85" i="9" s="1"/>
  <c r="J85" i="9" s="1"/>
  <c r="H84" i="9"/>
  <c r="I84" i="9" s="1"/>
  <c r="J84" i="9" s="1"/>
  <c r="H83" i="9"/>
  <c r="I83" i="9" s="1"/>
  <c r="J83" i="9" s="1"/>
  <c r="H82" i="9"/>
  <c r="I82" i="9" s="1"/>
  <c r="J82" i="9" s="1"/>
  <c r="H81" i="9"/>
  <c r="I81" i="9" s="1"/>
  <c r="J81" i="9" s="1"/>
  <c r="H80" i="9"/>
  <c r="I80" i="9" s="1"/>
  <c r="J80" i="9" s="1"/>
  <c r="H79" i="9"/>
  <c r="I79" i="9" s="1"/>
  <c r="J79" i="9" s="1"/>
  <c r="H78" i="9"/>
  <c r="I78" i="9" s="1"/>
  <c r="J78" i="9" s="1"/>
  <c r="L27" i="5" l="1"/>
  <c r="L31" i="5"/>
  <c r="L26" i="5"/>
  <c r="L30" i="5"/>
  <c r="L12" i="5"/>
  <c r="S65" i="6"/>
  <c r="D65" i="6" s="1"/>
  <c r="L65" i="6" s="1"/>
  <c r="R19" i="25"/>
  <c r="P19" i="25" s="1"/>
  <c r="K19" i="25"/>
  <c r="S291" i="7" l="1"/>
  <c r="D291" i="7" s="1"/>
  <c r="L291" i="7" s="1"/>
  <c r="S497" i="7"/>
  <c r="D497" i="7" s="1"/>
  <c r="L497" i="7" s="1"/>
  <c r="S636" i="7"/>
  <c r="D636" i="7" s="1"/>
  <c r="L636" i="7" s="1"/>
  <c r="S172" i="6"/>
  <c r="D172" i="6" s="1"/>
  <c r="L172" i="6" s="1"/>
  <c r="S688" i="7"/>
  <c r="D688" i="7" s="1"/>
  <c r="S18" i="7"/>
  <c r="D18" i="7" s="1"/>
  <c r="S1257" i="7"/>
  <c r="D1257" i="7" s="1"/>
  <c r="L1257" i="7" s="1"/>
  <c r="S65" i="7"/>
  <c r="D65" i="7" s="1"/>
  <c r="L65" i="7" s="1"/>
  <c r="S51" i="7"/>
  <c r="D51" i="7" s="1"/>
  <c r="L51" i="7" s="1"/>
  <c r="S49" i="7"/>
  <c r="D49" i="7" s="1"/>
  <c r="L49" i="7" s="1"/>
  <c r="S25" i="7"/>
  <c r="D25" i="7" s="1"/>
  <c r="L25" i="7" s="1"/>
  <c r="S1023" i="7"/>
  <c r="D1023" i="7" s="1"/>
  <c r="L1023" i="7" s="1"/>
  <c r="S994" i="7"/>
  <c r="D994" i="7" s="1"/>
  <c r="S242" i="7"/>
  <c r="D242" i="7" s="1"/>
  <c r="L242" i="7" s="1"/>
  <c r="S243" i="7"/>
  <c r="D243" i="7" s="1"/>
  <c r="S282" i="7"/>
  <c r="D282" i="7" s="1"/>
  <c r="S1450" i="7"/>
  <c r="D1450" i="7" s="1"/>
  <c r="L1450" i="7" s="1"/>
  <c r="S33" i="7"/>
  <c r="D33" i="7" s="1"/>
  <c r="S686" i="7"/>
  <c r="D686" i="7" s="1"/>
  <c r="L686" i="7" s="1"/>
  <c r="S1215" i="7"/>
  <c r="D1215" i="7" s="1"/>
  <c r="L1215" i="7" s="1"/>
  <c r="S1217" i="7"/>
  <c r="S1573" i="7"/>
  <c r="D1573" i="7" s="1"/>
  <c r="L1573" i="7" s="1"/>
  <c r="S389" i="7"/>
  <c r="D389" i="7" s="1"/>
  <c r="L389" i="7" s="1"/>
  <c r="S402" i="7"/>
  <c r="D402" i="7" s="1"/>
  <c r="L402" i="7" s="1"/>
  <c r="S390" i="7"/>
  <c r="D390" i="7" s="1"/>
  <c r="S57" i="7"/>
  <c r="D57" i="7" s="1"/>
  <c r="L57" i="7" s="1"/>
  <c r="S56" i="7"/>
  <c r="D56" i="7" s="1"/>
  <c r="L56" i="7" s="1"/>
  <c r="S74" i="7"/>
  <c r="D74" i="7" s="1"/>
  <c r="L74" i="7" s="1"/>
  <c r="D1217" i="7" l="1"/>
  <c r="L1217" i="7" s="1"/>
  <c r="L688" i="7"/>
  <c r="L18" i="7"/>
  <c r="L994" i="7"/>
  <c r="L243" i="7"/>
  <c r="L282" i="7"/>
  <c r="L33" i="7"/>
  <c r="L390" i="7"/>
  <c r="S240" i="7"/>
  <c r="D240" i="7" s="1"/>
  <c r="L240" i="7" s="1"/>
  <c r="S128" i="7" l="1"/>
  <c r="D128" i="7" s="1"/>
  <c r="S129" i="7"/>
  <c r="D129" i="7" s="1"/>
  <c r="L129" i="7" s="1"/>
  <c r="S376" i="7"/>
  <c r="D376" i="7" s="1"/>
  <c r="S375" i="7"/>
  <c r="D375" i="7" s="1"/>
  <c r="L375" i="7" s="1"/>
  <c r="S380" i="7"/>
  <c r="D380" i="7" s="1"/>
  <c r="L380" i="7" s="1"/>
  <c r="S1087" i="7"/>
  <c r="D1087" i="7" s="1"/>
  <c r="L1087" i="7" s="1"/>
  <c r="L128" i="7" l="1"/>
  <c r="L376" i="7"/>
  <c r="S259" i="7"/>
  <c r="D259" i="7" s="1"/>
  <c r="L259" i="7" s="1"/>
  <c r="S5" i="7"/>
  <c r="D5" i="7" s="1"/>
  <c r="L5" i="7" s="1"/>
  <c r="S4" i="7"/>
  <c r="D4" i="7" s="1"/>
  <c r="S73" i="7"/>
  <c r="D73" i="7" s="1"/>
  <c r="L73" i="7" s="1"/>
  <c r="S66" i="7"/>
  <c r="D66" i="7" s="1"/>
  <c r="L66" i="7" s="1"/>
  <c r="S52" i="7"/>
  <c r="D52" i="7" s="1"/>
  <c r="L52" i="7" s="1"/>
  <c r="L4" i="7" l="1"/>
  <c r="S173" i="7"/>
  <c r="D173" i="7" s="1"/>
  <c r="S226" i="6"/>
  <c r="D226" i="6" s="1"/>
  <c r="L226" i="6" s="1"/>
  <c r="L173" i="7" l="1"/>
  <c r="S285" i="7" l="1"/>
  <c r="D285" i="7" s="1"/>
  <c r="L285" i="7" s="1"/>
  <c r="S1254" i="7" l="1"/>
  <c r="D1254" i="7" s="1"/>
  <c r="L1254" i="7" s="1"/>
  <c r="S352" i="7"/>
  <c r="D352" i="7" s="1"/>
  <c r="L352" i="7" s="1"/>
  <c r="S805" i="7"/>
  <c r="D805" i="7" s="1"/>
  <c r="L805" i="7" s="1"/>
  <c r="S832" i="7"/>
  <c r="D832" i="7" s="1"/>
  <c r="L832" i="7" s="1"/>
  <c r="S856" i="7"/>
  <c r="D856" i="7" s="1"/>
  <c r="S839" i="7"/>
  <c r="D839" i="7" s="1"/>
  <c r="L839" i="7" s="1"/>
  <c r="L856" i="7" l="1"/>
  <c r="S935" i="7"/>
  <c r="D935" i="7" s="1"/>
  <c r="L935" i="7" s="1"/>
  <c r="S647" i="7"/>
  <c r="D647" i="7" s="1"/>
  <c r="L647" i="7" s="1"/>
  <c r="S7" i="6" l="1"/>
  <c r="D7" i="6" s="1"/>
  <c r="L7" i="6" s="1"/>
  <c r="S9" i="6"/>
  <c r="D9" i="6" s="1"/>
  <c r="L9" i="6" s="1"/>
  <c r="S25" i="6" l="1"/>
  <c r="D25" i="6" s="1"/>
  <c r="L25" i="6" s="1"/>
  <c r="S53" i="7"/>
  <c r="D53" i="7" s="1"/>
  <c r="L53" i="7" s="1"/>
  <c r="S601" i="7"/>
  <c r="D601" i="7" s="1"/>
  <c r="L601" i="7" s="1"/>
  <c r="S1403" i="7"/>
  <c r="D1403" i="7" s="1"/>
  <c r="L1403" i="7" s="1"/>
  <c r="S140" i="6"/>
  <c r="D140" i="6" s="1"/>
  <c r="L140" i="6" s="1"/>
  <c r="S141" i="6"/>
  <c r="D141" i="6" s="1"/>
  <c r="L141" i="6" s="1"/>
  <c r="S14" i="6"/>
  <c r="D14" i="6" s="1"/>
  <c r="L14" i="6" s="1"/>
  <c r="S1362" i="7"/>
  <c r="D1362" i="7" s="1"/>
  <c r="L1362" i="7" s="1"/>
  <c r="S1405" i="7"/>
  <c r="D1405" i="7" s="1"/>
  <c r="L1405" i="7" l="1"/>
  <c r="S293" i="7"/>
  <c r="D293" i="7" s="1"/>
  <c r="L293" i="7" s="1"/>
  <c r="S370" i="7"/>
  <c r="D370" i="7" s="1"/>
  <c r="L370" i="7" s="1"/>
  <c r="S343" i="7"/>
  <c r="D343" i="7" s="1"/>
  <c r="L343" i="7" s="1"/>
  <c r="S335" i="7"/>
  <c r="D335" i="7" s="1"/>
  <c r="L335" i="7" s="1"/>
  <c r="S776" i="7"/>
  <c r="D776" i="7" s="1"/>
  <c r="L776" i="7" s="1"/>
  <c r="S621" i="7"/>
  <c r="D621" i="7" s="1"/>
  <c r="L621" i="7" s="1"/>
  <c r="S237" i="7"/>
  <c r="D237" i="7" s="1"/>
  <c r="L237" i="7" l="1"/>
  <c r="S111" i="6"/>
  <c r="D111" i="6" s="1"/>
  <c r="L111" i="6" s="1"/>
  <c r="S36" i="6"/>
  <c r="D36" i="6" s="1"/>
  <c r="L36" i="6" s="1"/>
  <c r="S39" i="6"/>
  <c r="D39" i="6" s="1"/>
  <c r="L39" i="6" s="1"/>
  <c r="S182" i="7"/>
  <c r="D182" i="7" s="1"/>
  <c r="L182" i="7" s="1"/>
  <c r="S1270" i="7"/>
  <c r="D1270" i="7" s="1"/>
  <c r="L1270" i="7" s="1"/>
  <c r="S108" i="6" l="1"/>
  <c r="S107" i="6"/>
  <c r="D107" i="6" s="1"/>
  <c r="S73" i="6"/>
  <c r="D73" i="6" s="1"/>
  <c r="L73" i="6" s="1"/>
  <c r="S72" i="6"/>
  <c r="D72" i="6" s="1"/>
  <c r="L72" i="6" s="1"/>
  <c r="D11" i="6"/>
  <c r="S10" i="6"/>
  <c r="D10" i="6"/>
  <c r="L10" i="6" s="1"/>
  <c r="S11" i="6"/>
  <c r="S1235" i="7"/>
  <c r="D1235" i="7" s="1"/>
  <c r="L1235" i="7" s="1"/>
  <c r="S1240" i="7"/>
  <c r="D1240" i="7" s="1"/>
  <c r="L1240" i="7" s="1"/>
  <c r="S1237" i="7"/>
  <c r="D1237" i="7" s="1"/>
  <c r="L1237" i="7" s="1"/>
  <c r="D108" i="6" l="1"/>
  <c r="L108" i="6" s="1"/>
  <c r="L107" i="6"/>
  <c r="L11" i="6"/>
  <c r="S764" i="7"/>
  <c r="D764" i="7" s="1"/>
  <c r="L764" i="7" s="1"/>
  <c r="S1493" i="7"/>
  <c r="D1493" i="7" s="1"/>
  <c r="L1493" i="7" s="1"/>
  <c r="S1494" i="7"/>
  <c r="D1494" i="7" s="1"/>
  <c r="L1494" i="7" s="1"/>
  <c r="S1118" i="7"/>
  <c r="D1118" i="7" s="1"/>
  <c r="S936" i="7"/>
  <c r="D936" i="7" s="1"/>
  <c r="L936" i="7" s="1"/>
  <c r="S765" i="7"/>
  <c r="D765" i="7" s="1"/>
  <c r="L765" i="7" s="1"/>
  <c r="S620" i="7"/>
  <c r="D620" i="7" s="1"/>
  <c r="L620" i="7" s="1"/>
  <c r="S228" i="7"/>
  <c r="D228" i="7" s="1"/>
  <c r="L228" i="7" s="1"/>
  <c r="S218" i="7"/>
  <c r="D218" i="7" s="1"/>
  <c r="L218" i="7" s="1"/>
  <c r="L1118" i="7" l="1"/>
  <c r="S490" i="7"/>
  <c r="D490" i="7" s="1"/>
  <c r="L490" i="7" s="1"/>
  <c r="S1198" i="7"/>
  <c r="D1198" i="7" s="1"/>
  <c r="L1198" i="7" s="1"/>
  <c r="S669" i="7"/>
  <c r="D669" i="7" s="1"/>
  <c r="L669" i="7" s="1"/>
  <c r="S1255" i="7"/>
  <c r="D1255" i="7" s="1"/>
  <c r="L1255" i="7" s="1"/>
  <c r="S889" i="7" l="1"/>
  <c r="D889" i="7" s="1"/>
  <c r="L889" i="7" s="1"/>
  <c r="S890" i="7"/>
  <c r="D890" i="7" s="1"/>
  <c r="L890" i="7" s="1"/>
  <c r="S891" i="7"/>
  <c r="D891" i="7" s="1"/>
  <c r="L891" i="7" s="1"/>
  <c r="S929" i="7"/>
  <c r="D929" i="7" s="1"/>
  <c r="L929" i="7" s="1"/>
  <c r="S1128" i="7"/>
  <c r="D1128" i="7" s="1"/>
  <c r="L1128" i="7" s="1"/>
  <c r="S270" i="7"/>
  <c r="D270" i="7" s="1"/>
  <c r="L270" i="7" s="1"/>
  <c r="S280" i="7"/>
  <c r="D280" i="7" s="1"/>
  <c r="L280" i="7" s="1"/>
  <c r="S10" i="7"/>
  <c r="D10" i="7" s="1"/>
  <c r="L10" i="7" s="1"/>
  <c r="S271" i="7"/>
  <c r="D271" i="7" s="1"/>
  <c r="L271" i="7" s="1"/>
  <c r="S1113" i="7" l="1"/>
  <c r="D1113" i="7" s="1"/>
  <c r="L1113" i="7" s="1"/>
  <c r="S1560" i="7"/>
  <c r="D1560" i="7" s="1"/>
  <c r="L1560" i="7" s="1"/>
  <c r="S899" i="7"/>
  <c r="D899" i="7" s="1"/>
  <c r="L899" i="7" s="1"/>
  <c r="S900" i="7"/>
  <c r="D900" i="7" s="1"/>
  <c r="L900" i="7" s="1"/>
  <c r="S901" i="7"/>
  <c r="D901" i="7" s="1"/>
  <c r="L901" i="7" s="1"/>
  <c r="S1549" i="7" l="1"/>
  <c r="D1549" i="7" s="1"/>
  <c r="L1549" i="7" s="1"/>
  <c r="S1614" i="7"/>
  <c r="D1614" i="7" s="1"/>
  <c r="L1614" i="7" s="1"/>
  <c r="S220" i="6"/>
  <c r="D220" i="6" s="1"/>
  <c r="L220" i="6" s="1"/>
  <c r="S212" i="6"/>
  <c r="D212" i="6" s="1"/>
  <c r="L212" i="6" s="1"/>
  <c r="S153" i="7" l="1"/>
  <c r="D153" i="7" s="1"/>
  <c r="L153" i="7" s="1"/>
  <c r="S152" i="7"/>
  <c r="D152" i="7" s="1"/>
  <c r="L152" i="7" s="1"/>
  <c r="S83" i="7"/>
  <c r="D83" i="7" s="1"/>
  <c r="S16" i="7"/>
  <c r="D16" i="7" s="1"/>
  <c r="L16" i="7" s="1"/>
  <c r="S1208" i="7"/>
  <c r="D1208" i="7" s="1"/>
  <c r="L1208" i="7" s="1"/>
  <c r="S1206" i="7"/>
  <c r="D1206" i="7" s="1"/>
  <c r="L1206" i="7" s="1"/>
  <c r="S1207" i="7"/>
  <c r="D1207" i="7" s="1"/>
  <c r="L1207" i="7" s="1"/>
  <c r="L83" i="7" l="1"/>
  <c r="S114" i="7"/>
  <c r="D114" i="7" s="1"/>
  <c r="L114" i="7" s="1"/>
  <c r="S108" i="7"/>
  <c r="D108" i="7" s="1"/>
  <c r="L108" i="7" s="1"/>
  <c r="S103" i="7"/>
  <c r="D103" i="7" s="1"/>
  <c r="L103" i="7" s="1"/>
  <c r="S906" i="7" l="1"/>
  <c r="D906" i="7" s="1"/>
  <c r="L906" i="7" s="1"/>
  <c r="S775" i="7"/>
  <c r="D775" i="7" s="1"/>
  <c r="L775" i="7" s="1"/>
  <c r="S779" i="7"/>
  <c r="D779" i="7" s="1"/>
  <c r="L779" i="7" s="1"/>
  <c r="S1661" i="7" l="1"/>
  <c r="D1661" i="7" s="1"/>
  <c r="L1661" i="7" s="1"/>
  <c r="S292" i="7"/>
  <c r="D292" i="7" s="1"/>
  <c r="L292" i="7" s="1"/>
  <c r="S351" i="7"/>
  <c r="D351" i="7" s="1"/>
  <c r="L351" i="7" s="1"/>
  <c r="S1355" i="7"/>
  <c r="D1355" i="7" s="1"/>
  <c r="L1355" i="7" s="1"/>
  <c r="S71" i="6"/>
  <c r="D71" i="6" s="1"/>
  <c r="L71" i="6" s="1"/>
  <c r="D1064" i="7" l="1"/>
  <c r="D977" i="7"/>
  <c r="D909" i="7"/>
  <c r="D924" i="7"/>
  <c r="D1057" i="7"/>
  <c r="S161" i="6" l="1"/>
  <c r="D161" i="6" s="1"/>
  <c r="L161" i="6" s="1"/>
  <c r="S165" i="6"/>
  <c r="D165" i="6" s="1"/>
  <c r="L165" i="6" s="1"/>
  <c r="Y27" i="25" l="1"/>
  <c r="X27" i="25"/>
  <c r="V27" i="25"/>
  <c r="U27" i="25"/>
  <c r="S27" i="25"/>
  <c r="R25" i="25"/>
  <c r="P25" i="25" s="1"/>
  <c r="K25" i="25"/>
  <c r="R24" i="25"/>
  <c r="P24" i="25" s="1"/>
  <c r="K24" i="25"/>
  <c r="R23" i="25"/>
  <c r="P23" i="25" s="1"/>
  <c r="K23" i="25"/>
  <c r="R22" i="25"/>
  <c r="P22" i="25" s="1"/>
  <c r="K22" i="25"/>
  <c r="R21" i="25"/>
  <c r="P21" i="25"/>
  <c r="K21" i="25"/>
  <c r="R20" i="25"/>
  <c r="P20" i="25" s="1"/>
  <c r="K20" i="25"/>
  <c r="R18" i="25"/>
  <c r="R27" i="25" s="1"/>
  <c r="P18" i="25"/>
  <c r="P27" i="25" s="1"/>
  <c r="K18" i="25"/>
  <c r="Y15" i="25"/>
  <c r="X15" i="25"/>
  <c r="V15" i="25"/>
  <c r="U15" i="25"/>
  <c r="S15" i="25"/>
  <c r="R13" i="25"/>
  <c r="P13" i="25"/>
  <c r="K13" i="25"/>
  <c r="R12" i="25"/>
  <c r="P12" i="25" s="1"/>
  <c r="K12" i="25"/>
  <c r="R11" i="25"/>
  <c r="P11" i="25"/>
  <c r="K11" i="25"/>
  <c r="R10" i="25"/>
  <c r="P10" i="25" s="1"/>
  <c r="K10" i="25"/>
  <c r="R9" i="25"/>
  <c r="P9" i="25" s="1"/>
  <c r="K9" i="25"/>
  <c r="R8" i="25"/>
  <c r="P8" i="25" s="1"/>
  <c r="K8" i="25"/>
  <c r="R5" i="25"/>
  <c r="P5" i="25" s="1"/>
  <c r="K5" i="25"/>
  <c r="R4" i="25"/>
  <c r="P4" i="25" s="1"/>
  <c r="K4" i="25"/>
  <c r="R3" i="25"/>
  <c r="R15" i="25" s="1"/>
  <c r="K3" i="25"/>
  <c r="P3" i="25" l="1"/>
  <c r="P15" i="25"/>
  <c r="S1555" i="7" l="1"/>
  <c r="D1555" i="7" s="1"/>
  <c r="L1555" i="7" l="1"/>
  <c r="D829" i="7" l="1"/>
  <c r="S1658" i="7" l="1"/>
  <c r="D1658" i="7" s="1"/>
  <c r="S1539" i="7"/>
  <c r="D1539" i="7" s="1"/>
  <c r="S1475" i="7"/>
  <c r="D1475" i="7" s="1"/>
  <c r="S1344" i="7"/>
  <c r="L1045" i="7"/>
  <c r="L1046" i="7"/>
  <c r="L1047" i="7"/>
  <c r="D1044" i="7"/>
  <c r="S1044" i="7"/>
  <c r="L1044" i="7" l="1"/>
  <c r="L1539" i="7"/>
  <c r="L1658" i="7"/>
  <c r="S414" i="7"/>
  <c r="D414" i="7" s="1"/>
  <c r="L414" i="7" l="1"/>
  <c r="S5" i="5"/>
  <c r="S4" i="5"/>
  <c r="S233" i="6"/>
  <c r="D233" i="6" s="1"/>
  <c r="S221" i="6"/>
  <c r="D221" i="6" s="1"/>
  <c r="L221" i="6" s="1"/>
  <c r="S213" i="6"/>
  <c r="S219" i="6"/>
  <c r="D219" i="6" s="1"/>
  <c r="L219" i="6" s="1"/>
  <c r="D4" i="5" l="1"/>
  <c r="L4" i="5" s="1"/>
  <c r="L233" i="6"/>
  <c r="S3" i="6" l="1"/>
  <c r="D3" i="6" s="1"/>
  <c r="L3" i="6" s="1"/>
  <c r="S145" i="6"/>
  <c r="D145" i="6" s="1"/>
  <c r="L145" i="6" s="1"/>
  <c r="S131" i="6"/>
  <c r="D131" i="6" s="1"/>
  <c r="L131" i="6" s="1"/>
  <c r="S106" i="6"/>
  <c r="D106" i="6" s="1"/>
  <c r="L106" i="6" s="1"/>
  <c r="S110" i="6"/>
  <c r="D110" i="6" s="1"/>
  <c r="L110" i="6" s="1"/>
  <c r="S120" i="6"/>
  <c r="D120" i="6" s="1"/>
  <c r="L120" i="6" s="1"/>
  <c r="L1053" i="7" l="1"/>
  <c r="S1056" i="7"/>
  <c r="S1055" i="7"/>
  <c r="S1054" i="7"/>
  <c r="D1054" i="7" s="1"/>
  <c r="S1009" i="7"/>
  <c r="D1009" i="7" s="1"/>
  <c r="S216" i="7"/>
  <c r="D216" i="7" s="1"/>
  <c r="L1054" i="7" l="1"/>
  <c r="L1009" i="7"/>
  <c r="L216" i="7"/>
  <c r="D1056" i="7"/>
  <c r="S1680" i="7"/>
  <c r="D1680" i="7" s="1"/>
  <c r="S1679" i="7"/>
  <c r="D1679" i="7" s="1"/>
  <c r="L1680" i="7" l="1"/>
  <c r="L1056" i="7"/>
  <c r="L1679" i="7"/>
  <c r="S80" i="6"/>
  <c r="D80" i="6" s="1"/>
  <c r="L80" i="6" s="1"/>
  <c r="S77" i="6"/>
  <c r="D77" i="6" s="1"/>
  <c r="S1603" i="7"/>
  <c r="D1603" i="7" s="1"/>
  <c r="S687" i="7"/>
  <c r="D687" i="7" s="1"/>
  <c r="L687" i="7" l="1"/>
  <c r="L1603" i="7"/>
  <c r="L77" i="6"/>
  <c r="S875" i="7" l="1"/>
  <c r="D875" i="7" s="1"/>
  <c r="S1264" i="7" l="1"/>
  <c r="D1264" i="7" s="1"/>
  <c r="L1264" i="7" l="1"/>
  <c r="S857" i="7"/>
  <c r="D857" i="7" s="1"/>
  <c r="L857" i="7" l="1"/>
  <c r="S169" i="6"/>
  <c r="D169" i="6" s="1"/>
  <c r="L169" i="6" l="1"/>
  <c r="S910" i="7" l="1"/>
  <c r="D910" i="7" s="1"/>
  <c r="S273" i="7"/>
  <c r="D273" i="7" s="1"/>
  <c r="S689" i="7"/>
  <c r="D689" i="7" s="1"/>
  <c r="L689" i="7" l="1"/>
  <c r="L273" i="7"/>
  <c r="L910" i="7"/>
  <c r="S1380" i="7"/>
  <c r="D1380" i="7" s="1"/>
  <c r="S1382" i="7"/>
  <c r="D1382" i="7" s="1"/>
  <c r="S514" i="7"/>
  <c r="D514" i="7" s="1"/>
  <c r="S513" i="7"/>
  <c r="D513" i="7" s="1"/>
  <c r="S391" i="7"/>
  <c r="D391" i="7" s="1"/>
  <c r="S392" i="7"/>
  <c r="D392" i="7" s="1"/>
  <c r="S1099" i="7"/>
  <c r="D1099" i="7" s="1"/>
  <c r="S1026" i="7"/>
  <c r="D1026" i="7" s="1"/>
  <c r="S898" i="7"/>
  <c r="D898" i="7" s="1"/>
  <c r="S1120" i="7"/>
  <c r="D1120" i="7" s="1"/>
  <c r="S236" i="7"/>
  <c r="S783" i="7"/>
  <c r="S881" i="7"/>
  <c r="D881" i="7" s="1"/>
  <c r="S354" i="7"/>
  <c r="S1247" i="7"/>
  <c r="D1247" i="7" s="1"/>
  <c r="S347" i="7"/>
  <c r="D347" i="7" s="1"/>
  <c r="S349" i="7"/>
  <c r="D349" i="7" s="1"/>
  <c r="S331" i="7"/>
  <c r="D331" i="7" s="1"/>
  <c r="S1233" i="7"/>
  <c r="S327" i="7"/>
  <c r="D327" i="7" s="1"/>
  <c r="S330" i="7"/>
  <c r="S1528" i="7"/>
  <c r="D1528" i="7" s="1"/>
  <c r="L1528" i="7" s="1"/>
  <c r="L1120" i="7" l="1"/>
  <c r="L392" i="7"/>
  <c r="L1382" i="7"/>
  <c r="L331" i="7"/>
  <c r="L881" i="7"/>
  <c r="L347" i="7"/>
  <c r="L513" i="7"/>
  <c r="L349" i="7"/>
  <c r="L1099" i="7"/>
  <c r="L514" i="7"/>
  <c r="D236" i="7"/>
  <c r="D783" i="7"/>
  <c r="L1380" i="7"/>
  <c r="L391" i="7"/>
  <c r="L1026" i="7"/>
  <c r="L898" i="7"/>
  <c r="D1233" i="7"/>
  <c r="L327" i="7"/>
  <c r="D330" i="7"/>
  <c r="D354" i="7"/>
  <c r="L1247" i="7"/>
  <c r="S19" i="5"/>
  <c r="D19" i="5" l="1"/>
  <c r="L19" i="5" s="1"/>
  <c r="L783" i="7"/>
  <c r="L354" i="7"/>
  <c r="L330" i="7"/>
  <c r="L236" i="7"/>
  <c r="L1233" i="7"/>
  <c r="S23" i="6"/>
  <c r="D23" i="6" s="1"/>
  <c r="S24" i="6"/>
  <c r="D24" i="6" s="1"/>
  <c r="L24" i="6" s="1"/>
  <c r="S37" i="6"/>
  <c r="D37" i="6" s="1"/>
  <c r="L37" i="6" s="1"/>
  <c r="L23" i="6" l="1"/>
  <c r="S155" i="6" l="1"/>
  <c r="D155" i="6" s="1"/>
  <c r="L155" i="6" s="1"/>
  <c r="S841" i="7" l="1"/>
  <c r="D841" i="7" s="1"/>
  <c r="S844" i="7"/>
  <c r="D844" i="7" s="1"/>
  <c r="S498" i="7"/>
  <c r="D498" i="7" s="1"/>
  <c r="L841" i="7" l="1"/>
  <c r="L844" i="7"/>
  <c r="L498" i="7"/>
  <c r="S33" i="6"/>
  <c r="D33" i="6" s="1"/>
  <c r="L33" i="6" s="1"/>
  <c r="S238" i="6"/>
  <c r="D238" i="6" s="1"/>
  <c r="L238" i="6" s="1"/>
  <c r="S67" i="6"/>
  <c r="D67" i="6" s="1"/>
  <c r="S1519" i="7"/>
  <c r="L1519" i="7"/>
  <c r="S1058" i="7"/>
  <c r="D1058" i="7" s="1"/>
  <c r="S993" i="7"/>
  <c r="D993" i="7" s="1"/>
  <c r="S248" i="7"/>
  <c r="D248" i="7" s="1"/>
  <c r="S249" i="7"/>
  <c r="D249" i="7" s="1"/>
  <c r="L249" i="7" l="1"/>
  <c r="L248" i="7"/>
  <c r="L993" i="7"/>
  <c r="L67" i="6"/>
  <c r="L1058" i="7"/>
  <c r="S189" i="6" l="1"/>
  <c r="D189" i="6" s="1"/>
  <c r="L189" i="6" s="1"/>
  <c r="S190" i="6"/>
  <c r="D190" i="6" s="1"/>
  <c r="L190" i="6" s="1"/>
  <c r="S29" i="6"/>
  <c r="D29" i="6" s="1"/>
  <c r="L29" i="6" s="1"/>
  <c r="S38" i="6"/>
  <c r="D38" i="6" s="1"/>
  <c r="L38" i="6" s="1"/>
  <c r="S47" i="6"/>
  <c r="D47" i="6" s="1"/>
  <c r="L47" i="6" s="1"/>
  <c r="S82" i="6"/>
  <c r="D82" i="6" s="1"/>
  <c r="S149" i="6"/>
  <c r="D149" i="6" s="1"/>
  <c r="S160" i="6"/>
  <c r="D160" i="6" s="1"/>
  <c r="L160" i="6" s="1"/>
  <c r="S159" i="6"/>
  <c r="D159" i="6" s="1"/>
  <c r="L159" i="6" s="1"/>
  <c r="S164" i="6"/>
  <c r="S180" i="7"/>
  <c r="D180" i="7" s="1"/>
  <c r="S212" i="7"/>
  <c r="D212" i="7" s="1"/>
  <c r="L212" i="7" l="1"/>
  <c r="L82" i="6"/>
  <c r="L149" i="6"/>
  <c r="L180" i="7"/>
  <c r="S202" i="6"/>
  <c r="D202" i="6" s="1"/>
  <c r="S668" i="7"/>
  <c r="D668" i="7" s="1"/>
  <c r="S1296" i="7"/>
  <c r="D1296" i="7" s="1"/>
  <c r="S174" i="7"/>
  <c r="D174" i="7" s="1"/>
  <c r="L174" i="7" l="1"/>
  <c r="L202" i="6"/>
  <c r="L668" i="7"/>
  <c r="L1296" i="7"/>
  <c r="S1581" i="7" l="1"/>
  <c r="D1581" i="7" s="1"/>
  <c r="S848" i="7"/>
  <c r="D848" i="7" s="1"/>
  <c r="S850" i="7"/>
  <c r="D850" i="7" s="1"/>
  <c r="S369" i="7"/>
  <c r="D369" i="7" s="1"/>
  <c r="S371" i="7"/>
  <c r="D371" i="7" s="1"/>
  <c r="S1495" i="7"/>
  <c r="D1495" i="7" s="1"/>
  <c r="S1244" i="7"/>
  <c r="D1244" i="7" s="1"/>
  <c r="S538" i="7"/>
  <c r="D538" i="7" s="1"/>
  <c r="S66" i="6"/>
  <c r="D66" i="6" s="1"/>
  <c r="L848" i="7" l="1"/>
  <c r="L538" i="7"/>
  <c r="L369" i="7"/>
  <c r="L1495" i="7"/>
  <c r="L1244" i="7"/>
  <c r="L850" i="7"/>
  <c r="L66" i="6"/>
  <c r="L1581" i="7"/>
  <c r="L371" i="7"/>
  <c r="S102" i="7"/>
  <c r="D102" i="7" s="1"/>
  <c r="S1227" i="7"/>
  <c r="D1227" i="7" s="1"/>
  <c r="S1191" i="7"/>
  <c r="D1191" i="7" s="1"/>
  <c r="S1685" i="7"/>
  <c r="D1685" i="7" s="1"/>
  <c r="S1673" i="7"/>
  <c r="D1673" i="7" s="1"/>
  <c r="S704" i="7"/>
  <c r="D704" i="7" s="1"/>
  <c r="S705" i="7"/>
  <c r="D705" i="7" s="1"/>
  <c r="S700" i="7"/>
  <c r="D700" i="7" s="1"/>
  <c r="L1191" i="7" l="1"/>
  <c r="L1227" i="7"/>
  <c r="L1685" i="7"/>
  <c r="L102" i="7"/>
  <c r="L705" i="7"/>
  <c r="L1673" i="7"/>
  <c r="L704" i="7"/>
  <c r="L700" i="7"/>
  <c r="S123" i="7"/>
  <c r="D123" i="7" s="1"/>
  <c r="S1183" i="7"/>
  <c r="D1183" i="7" s="1"/>
  <c r="S436" i="7"/>
  <c r="D436" i="7" s="1"/>
  <c r="L436" i="7" l="1"/>
  <c r="L123" i="7"/>
  <c r="L1183" i="7"/>
  <c r="S1367" i="7"/>
  <c r="D1367" i="7" s="1"/>
  <c r="L1367" i="7" l="1"/>
  <c r="D655" i="7"/>
  <c r="S677" i="7" l="1"/>
  <c r="D677" i="7" s="1"/>
  <c r="S673" i="7"/>
  <c r="D673" i="7" s="1"/>
  <c r="S378" i="7"/>
  <c r="D378" i="7" s="1"/>
  <c r="S374" i="7"/>
  <c r="D374" i="7" s="1"/>
  <c r="S379" i="7"/>
  <c r="S55" i="7"/>
  <c r="D55" i="7" s="1"/>
  <c r="S117" i="6"/>
  <c r="D117" i="6" s="1"/>
  <c r="S103" i="6"/>
  <c r="D103" i="6" s="1"/>
  <c r="S232" i="6"/>
  <c r="D232" i="6" s="1"/>
  <c r="L378" i="7" l="1"/>
  <c r="L673" i="7"/>
  <c r="L117" i="6"/>
  <c r="L232" i="6"/>
  <c r="L103" i="6"/>
  <c r="D379" i="7"/>
  <c r="L677" i="7"/>
  <c r="L374" i="7"/>
  <c r="L55" i="7"/>
  <c r="S208" i="6"/>
  <c r="D208" i="6" s="1"/>
  <c r="S209" i="6"/>
  <c r="D209" i="6" s="1"/>
  <c r="S242" i="6"/>
  <c r="D242" i="6" s="1"/>
  <c r="S215" i="6"/>
  <c r="D215" i="6" s="1"/>
  <c r="S216" i="6"/>
  <c r="D216" i="6" s="1"/>
  <c r="S195" i="6"/>
  <c r="D195" i="6" s="1"/>
  <c r="S81" i="6"/>
  <c r="D81" i="6" s="1"/>
  <c r="S64" i="6"/>
  <c r="D64" i="6" s="1"/>
  <c r="S63" i="6"/>
  <c r="D63" i="6" s="1"/>
  <c r="S114" i="6"/>
  <c r="D114" i="6" s="1"/>
  <c r="S113" i="6"/>
  <c r="D113" i="6" s="1"/>
  <c r="S99" i="6"/>
  <c r="D99" i="6" s="1"/>
  <c r="S109" i="6"/>
  <c r="D109" i="6" s="1"/>
  <c r="S115" i="6"/>
  <c r="D115" i="6" s="1"/>
  <c r="S123" i="6"/>
  <c r="D123" i="6" s="1"/>
  <c r="S124" i="6"/>
  <c r="D124" i="6" s="1"/>
  <c r="S13" i="6"/>
  <c r="D13" i="6" s="1"/>
  <c r="S60" i="6"/>
  <c r="D60" i="6" s="1"/>
  <c r="S58" i="6"/>
  <c r="D58" i="6" s="1"/>
  <c r="S211" i="6"/>
  <c r="D211" i="6" s="1"/>
  <c r="S210" i="6"/>
  <c r="D210" i="6" s="1"/>
  <c r="L379" i="7" l="1"/>
  <c r="L64" i="6"/>
  <c r="L113" i="6"/>
  <c r="L208" i="6"/>
  <c r="L124" i="6"/>
  <c r="L195" i="6"/>
  <c r="L123" i="6"/>
  <c r="L210" i="6"/>
  <c r="L115" i="6"/>
  <c r="L114" i="6"/>
  <c r="L99" i="6"/>
  <c r="L209" i="6"/>
  <c r="L58" i="6"/>
  <c r="L211" i="6"/>
  <c r="L63" i="6"/>
  <c r="L81" i="6"/>
  <c r="L242" i="6"/>
  <c r="L216" i="6"/>
  <c r="L215" i="6"/>
  <c r="L109" i="6"/>
  <c r="L13" i="6"/>
  <c r="L60" i="6"/>
  <c r="S957" i="7"/>
  <c r="D957" i="7" s="1"/>
  <c r="S912" i="7"/>
  <c r="D912" i="7" s="1"/>
  <c r="S203" i="6"/>
  <c r="D203" i="6" s="1"/>
  <c r="S1571" i="7"/>
  <c r="D1571" i="7" s="1"/>
  <c r="S146" i="6"/>
  <c r="D146" i="6" s="1"/>
  <c r="S147" i="6"/>
  <c r="D147" i="6" s="1"/>
  <c r="S182" i="6"/>
  <c r="D182" i="6" s="1"/>
  <c r="L1571" i="7" l="1"/>
  <c r="L957" i="7"/>
  <c r="L912" i="7"/>
  <c r="L182" i="6"/>
  <c r="L147" i="6"/>
  <c r="L146" i="6"/>
  <c r="L203" i="6"/>
  <c r="S62" i="6"/>
  <c r="D62" i="6" s="1"/>
  <c r="D164" i="6"/>
  <c r="S243" i="6"/>
  <c r="D243" i="6" s="1"/>
  <c r="L243" i="6" l="1"/>
  <c r="L164" i="6"/>
  <c r="S227" i="6"/>
  <c r="D227" i="6" s="1"/>
  <c r="S225" i="6"/>
  <c r="D225" i="6" s="1"/>
  <c r="S244" i="6"/>
  <c r="D244" i="6" s="1"/>
  <c r="S241" i="6"/>
  <c r="D241" i="6" s="1"/>
  <c r="S237" i="6"/>
  <c r="D237" i="6" s="1"/>
  <c r="S239" i="6"/>
  <c r="D239" i="6" s="1"/>
  <c r="S231" i="6"/>
  <c r="D231" i="6" s="1"/>
  <c r="S197" i="6"/>
  <c r="D197" i="6" s="1"/>
  <c r="S94" i="6"/>
  <c r="D94" i="6" s="1"/>
  <c r="S87" i="6"/>
  <c r="D87" i="6" s="1"/>
  <c r="S88" i="6"/>
  <c r="D88" i="6" s="1"/>
  <c r="S79" i="6"/>
  <c r="D79" i="6" s="1"/>
  <c r="S186" i="6"/>
  <c r="D186" i="6" s="1"/>
  <c r="S187" i="6"/>
  <c r="D187" i="6" s="1"/>
  <c r="S204" i="6"/>
  <c r="D204" i="6" s="1"/>
  <c r="S177" i="6"/>
  <c r="D177" i="6" s="1"/>
  <c r="S175" i="6"/>
  <c r="D175" i="6" s="1"/>
  <c r="S174" i="6"/>
  <c r="D174" i="6" s="1"/>
  <c r="S101" i="6"/>
  <c r="D101" i="6" s="1"/>
  <c r="S126" i="6"/>
  <c r="D126" i="6" s="1"/>
  <c r="S121" i="6"/>
  <c r="D121" i="6" s="1"/>
  <c r="S122" i="6"/>
  <c r="D122" i="6" s="1"/>
  <c r="S116" i="6"/>
  <c r="D116" i="6" s="1"/>
  <c r="S6" i="6"/>
  <c r="D6" i="6" s="1"/>
  <c r="S19" i="6"/>
  <c r="D19" i="6" s="1"/>
  <c r="L19" i="6" s="1"/>
  <c r="S18" i="6"/>
  <c r="D18" i="6" s="1"/>
  <c r="S16" i="6"/>
  <c r="D16" i="6" s="1"/>
  <c r="S20" i="6"/>
  <c r="D20" i="6" s="1"/>
  <c r="S30" i="6"/>
  <c r="D30" i="6" s="1"/>
  <c r="S52" i="6"/>
  <c r="D52" i="6" s="1"/>
  <c r="L244" i="6" l="1"/>
  <c r="L18" i="6"/>
  <c r="L126" i="6"/>
  <c r="L101" i="6"/>
  <c r="L79" i="6"/>
  <c r="L94" i="6"/>
  <c r="L237" i="6"/>
  <c r="L6" i="6"/>
  <c r="L116" i="6"/>
  <c r="L186" i="6"/>
  <c r="L239" i="6"/>
  <c r="L122" i="6"/>
  <c r="L52" i="6"/>
  <c r="L20" i="6"/>
  <c r="L174" i="6"/>
  <c r="L197" i="6"/>
  <c r="L225" i="6"/>
  <c r="L177" i="6"/>
  <c r="L87" i="6"/>
  <c r="L30" i="6"/>
  <c r="L16" i="6"/>
  <c r="L121" i="6"/>
  <c r="L175" i="6"/>
  <c r="L204" i="6"/>
  <c r="L187" i="6"/>
  <c r="L88" i="6"/>
  <c r="L231" i="6"/>
  <c r="L241" i="6"/>
  <c r="L227" i="6"/>
  <c r="H117" i="9"/>
  <c r="E117" i="9" s="1"/>
  <c r="H116" i="9"/>
  <c r="E116" i="9" s="1"/>
  <c r="H115" i="9"/>
  <c r="E115" i="9" s="1"/>
  <c r="H114" i="9"/>
  <c r="E114" i="9" s="1"/>
  <c r="H121" i="9"/>
  <c r="E121" i="9" s="1"/>
  <c r="H123" i="9"/>
  <c r="E123" i="9" s="1"/>
  <c r="H122" i="9"/>
  <c r="E122" i="9" s="1"/>
  <c r="H120" i="9"/>
  <c r="E120" i="9" s="1"/>
  <c r="H119" i="9"/>
  <c r="E119" i="9" s="1"/>
  <c r="H118" i="9"/>
  <c r="E118" i="9" s="1"/>
  <c r="V100" i="9"/>
  <c r="AB100" i="9" s="1"/>
  <c r="S107" i="9"/>
  <c r="Y107" i="9" s="1"/>
  <c r="V105" i="9"/>
  <c r="AB105" i="9" s="1"/>
  <c r="V104" i="9"/>
  <c r="AB104" i="9" s="1"/>
  <c r="V103" i="9"/>
  <c r="AB103" i="9" s="1"/>
  <c r="V102" i="9"/>
  <c r="AB102" i="9" s="1"/>
  <c r="V101" i="9"/>
  <c r="AB101" i="9" s="1"/>
  <c r="F241" i="22" l="1"/>
  <c r="I241" i="22" s="1"/>
  <c r="F244" i="22"/>
  <c r="I244" i="22" s="1"/>
  <c r="F155" i="22"/>
  <c r="I155" i="22" s="1"/>
  <c r="G1" i="22"/>
  <c r="F354" i="22" l="1"/>
  <c r="I354" i="22" s="1"/>
  <c r="F349" i="22"/>
  <c r="I349" i="22" s="1"/>
  <c r="F344" i="22"/>
  <c r="I344" i="22" s="1"/>
  <c r="F335" i="22"/>
  <c r="I335" i="22" s="1"/>
  <c r="F327" i="22"/>
  <c r="I327" i="22" s="1"/>
  <c r="F324" i="22"/>
  <c r="I324" i="22" s="1"/>
  <c r="F321" i="22"/>
  <c r="I321" i="22" s="1"/>
  <c r="F318" i="22"/>
  <c r="I318" i="22" s="1"/>
  <c r="F315" i="22"/>
  <c r="I315" i="22" s="1"/>
  <c r="F309" i="22"/>
  <c r="I309" i="22" s="1"/>
  <c r="F306" i="22"/>
  <c r="I306" i="22" s="1"/>
  <c r="F303" i="22"/>
  <c r="I303" i="22" s="1"/>
  <c r="F300" i="22"/>
  <c r="I300" i="22" s="1"/>
  <c r="F295" i="22"/>
  <c r="I295" i="22" s="1"/>
  <c r="F292" i="22"/>
  <c r="I292" i="22" s="1"/>
  <c r="F289" i="22"/>
  <c r="I289" i="22" s="1"/>
  <c r="F286" i="22"/>
  <c r="I286" i="22" s="1"/>
  <c r="F277" i="22"/>
  <c r="I277" i="22" s="1"/>
  <c r="F283" i="22"/>
  <c r="I283" i="22" s="1"/>
  <c r="F280" i="22"/>
  <c r="I280" i="22" s="1"/>
  <c r="F274" i="22"/>
  <c r="I274" i="22" s="1"/>
  <c r="F271" i="22"/>
  <c r="I271" i="22" s="1"/>
  <c r="F268" i="22"/>
  <c r="I268" i="22" s="1"/>
  <c r="F265" i="22"/>
  <c r="I265" i="22" s="1"/>
  <c r="F253" i="22"/>
  <c r="I253" i="22" s="1"/>
  <c r="F262" i="22"/>
  <c r="I262" i="22" s="1"/>
  <c r="F256" i="22"/>
  <c r="I256" i="22" s="1"/>
  <c r="F259" i="22"/>
  <c r="I259" i="22" s="1"/>
  <c r="F250" i="22"/>
  <c r="I250" i="22" s="1"/>
  <c r="F247" i="22"/>
  <c r="I247" i="22" s="1"/>
  <c r="F238" i="22"/>
  <c r="I238" i="22" s="1"/>
  <c r="F233" i="22"/>
  <c r="I233" i="22" s="1"/>
  <c r="F230" i="22"/>
  <c r="I230" i="22" s="1"/>
  <c r="F227" i="22"/>
  <c r="I227" i="22" s="1"/>
  <c r="F224" i="22"/>
  <c r="I224" i="22" s="1"/>
  <c r="F221" i="22"/>
  <c r="I221" i="22" s="1"/>
  <c r="F218" i="22"/>
  <c r="I218" i="22" s="1"/>
  <c r="F215" i="22"/>
  <c r="I215" i="22" s="1"/>
  <c r="F209" i="22"/>
  <c r="I209" i="22" s="1"/>
  <c r="F206" i="22"/>
  <c r="I206" i="22" s="1"/>
  <c r="F203" i="22"/>
  <c r="I203" i="22" s="1"/>
  <c r="F200" i="22"/>
  <c r="I200" i="22" s="1"/>
  <c r="F197" i="22"/>
  <c r="I197" i="22" s="1"/>
  <c r="F194" i="22"/>
  <c r="I194" i="22" s="1"/>
  <c r="F191" i="22"/>
  <c r="I191" i="22" s="1"/>
  <c r="F182" i="22"/>
  <c r="I182" i="22" s="1"/>
  <c r="F188" i="22"/>
  <c r="I188" i="22" s="1"/>
  <c r="F185" i="22"/>
  <c r="I185" i="22" s="1"/>
  <c r="F176" i="22"/>
  <c r="I176" i="22" s="1"/>
  <c r="F179" i="22"/>
  <c r="I179" i="22" s="1"/>
  <c r="F173" i="22"/>
  <c r="I173" i="22" s="1"/>
  <c r="F170" i="22"/>
  <c r="I170" i="22" s="1"/>
  <c r="F167" i="22"/>
  <c r="I167" i="22" s="1"/>
  <c r="F164" i="22"/>
  <c r="I164" i="22" s="1"/>
  <c r="F158" i="22"/>
  <c r="I158" i="22" s="1"/>
  <c r="F161" i="22"/>
  <c r="I161" i="22" s="1"/>
  <c r="F150" i="22"/>
  <c r="I150" i="22" s="1"/>
  <c r="F142" i="22"/>
  <c r="I142" i="22" s="1"/>
  <c r="F136" i="22"/>
  <c r="I136" i="22" s="1"/>
  <c r="F133" i="22"/>
  <c r="I133" i="22" s="1"/>
  <c r="F130" i="22"/>
  <c r="I130" i="22" s="1"/>
  <c r="F127" i="22"/>
  <c r="I127" i="22" s="1"/>
  <c r="F121" i="22"/>
  <c r="I121" i="22" s="1"/>
  <c r="F118" i="22"/>
  <c r="I118" i="22" s="1"/>
  <c r="F115" i="22"/>
  <c r="I115" i="22" s="1"/>
  <c r="F112" i="22"/>
  <c r="I112" i="22" s="1"/>
  <c r="F109" i="22"/>
  <c r="I109" i="22" s="1"/>
  <c r="F103" i="22"/>
  <c r="I103" i="22" s="1"/>
  <c r="F100" i="22"/>
  <c r="I100" i="22" s="1"/>
  <c r="F97" i="22"/>
  <c r="I97" i="22" s="1"/>
  <c r="F94" i="22"/>
  <c r="I94" i="22" s="1"/>
  <c r="F88" i="22"/>
  <c r="I88" i="22" s="1"/>
  <c r="F85" i="22"/>
  <c r="I85" i="22" s="1"/>
  <c r="F91" i="22"/>
  <c r="I91" i="22" s="1"/>
  <c r="F82" i="22"/>
  <c r="I82" i="22" s="1"/>
  <c r="F79" i="22"/>
  <c r="I79" i="22" s="1"/>
  <c r="F76" i="22"/>
  <c r="I76" i="22" s="1"/>
  <c r="F73" i="22"/>
  <c r="I73" i="22" s="1"/>
  <c r="F67" i="22"/>
  <c r="I67" i="22" s="1"/>
  <c r="F70" i="22"/>
  <c r="I70" i="22" s="1"/>
  <c r="F61" i="22"/>
  <c r="I61" i="22" s="1"/>
  <c r="F64" i="22"/>
  <c r="I64" i="22" s="1"/>
  <c r="I58" i="22"/>
  <c r="F55" i="22"/>
  <c r="I55" i="22" s="1"/>
  <c r="F52" i="22"/>
  <c r="I52" i="22" s="1"/>
  <c r="F49" i="22"/>
  <c r="I49" i="22" s="1"/>
  <c r="F46" i="22"/>
  <c r="I46" i="22" s="1"/>
  <c r="F43" i="22"/>
  <c r="I43" i="22" s="1"/>
  <c r="F40" i="22"/>
  <c r="I40" i="22" s="1"/>
  <c r="F34" i="22"/>
  <c r="I34" i="22" s="1"/>
  <c r="F28" i="22"/>
  <c r="I28" i="22" s="1"/>
  <c r="F25" i="22"/>
  <c r="I25" i="22" s="1"/>
  <c r="F20" i="22"/>
  <c r="I20" i="22" s="1"/>
  <c r="F17" i="22"/>
  <c r="I17" i="22" s="1"/>
  <c r="F14" i="22"/>
  <c r="I14" i="22" s="1"/>
  <c r="F11" i="22"/>
  <c r="I11" i="22" s="1"/>
  <c r="F8" i="22"/>
  <c r="I8" i="22" s="1"/>
  <c r="F5" i="22"/>
  <c r="I5" i="22" s="1"/>
  <c r="S624" i="7" l="1"/>
  <c r="D624" i="7" s="1"/>
  <c r="S100" i="7"/>
  <c r="D100" i="7" s="1"/>
  <c r="S1288" i="7"/>
  <c r="D1288" i="7" s="1"/>
  <c r="S1286" i="7"/>
  <c r="D1286" i="7" s="1"/>
  <c r="S425" i="7"/>
  <c r="D425" i="7" s="1"/>
  <c r="L1286" i="7" l="1"/>
  <c r="L1288" i="7"/>
  <c r="L624" i="7"/>
  <c r="L100" i="7"/>
  <c r="L425" i="7"/>
  <c r="S175" i="7"/>
  <c r="D175" i="7" s="1"/>
  <c r="S637" i="7"/>
  <c r="D637" i="7" s="1"/>
  <c r="S1309" i="7"/>
  <c r="D1309" i="7" s="1"/>
  <c r="S178" i="6"/>
  <c r="D178" i="6" s="1"/>
  <c r="S130" i="6"/>
  <c r="D130" i="6" s="1"/>
  <c r="S31" i="6"/>
  <c r="D31" i="6" s="1"/>
  <c r="L175" i="7" l="1"/>
  <c r="L1309" i="7"/>
  <c r="L637" i="7"/>
  <c r="L31" i="6"/>
  <c r="L178" i="6"/>
  <c r="L130" i="6"/>
  <c r="S770" i="7"/>
  <c r="D770" i="7" s="1"/>
  <c r="S745" i="7"/>
  <c r="D745" i="7" s="1"/>
  <c r="S467" i="7"/>
  <c r="D467" i="7" s="1"/>
  <c r="S466" i="7"/>
  <c r="D466" i="7" s="1"/>
  <c r="S50" i="7"/>
  <c r="D50" i="7" s="1"/>
  <c r="S54" i="7"/>
  <c r="D54" i="7" s="1"/>
  <c r="S67" i="7"/>
  <c r="D67" i="7" s="1"/>
  <c r="S1443" i="7"/>
  <c r="D1443" i="7" s="1"/>
  <c r="D840" i="7"/>
  <c r="S1316" i="7"/>
  <c r="D1316" i="7" s="1"/>
  <c r="S1193" i="7"/>
  <c r="D1193" i="7" s="1"/>
  <c r="S1119" i="7"/>
  <c r="D1119" i="7" s="1"/>
  <c r="S568" i="7"/>
  <c r="D568" i="7" s="1"/>
  <c r="S567" i="7"/>
  <c r="D567" i="7" s="1"/>
  <c r="S566" i="7"/>
  <c r="D566" i="7" s="1"/>
  <c r="S136" i="7"/>
  <c r="D136" i="7" s="1"/>
  <c r="L50" i="7" l="1"/>
  <c r="L1119" i="7"/>
  <c r="L466" i="7"/>
  <c r="L566" i="7"/>
  <c r="L1193" i="7"/>
  <c r="L67" i="7"/>
  <c r="L467" i="7"/>
  <c r="L568" i="7"/>
  <c r="L136" i="7"/>
  <c r="L1443" i="7"/>
  <c r="L567" i="7"/>
  <c r="L1316" i="7"/>
  <c r="L54" i="7"/>
  <c r="L745" i="7"/>
  <c r="L770" i="7"/>
  <c r="S683" i="7"/>
  <c r="D683" i="7" s="1"/>
  <c r="S728" i="7"/>
  <c r="D728" i="7" s="1"/>
  <c r="S649" i="7"/>
  <c r="D649" i="7" s="1"/>
  <c r="S685" i="7"/>
  <c r="D685" i="7" s="1"/>
  <c r="S733" i="7"/>
  <c r="D733" i="7" s="1"/>
  <c r="S715" i="7"/>
  <c r="D715" i="7" s="1"/>
  <c r="L728" i="7" l="1"/>
  <c r="L649" i="7"/>
  <c r="L733" i="7"/>
  <c r="L683" i="7"/>
  <c r="L715" i="7"/>
  <c r="L685" i="7"/>
  <c r="S177" i="7"/>
  <c r="D177" i="7" s="1"/>
  <c r="L177" i="7" l="1"/>
  <c r="S226" i="7" l="1"/>
  <c r="D226" i="7" s="1"/>
  <c r="L226" i="7" l="1"/>
  <c r="S1486" i="7"/>
  <c r="D1486" i="7" s="1"/>
  <c r="S286" i="7"/>
  <c r="D286" i="7" s="1"/>
  <c r="L286" i="7" l="1"/>
  <c r="L1486" i="7"/>
  <c r="S1538" i="7"/>
  <c r="D1538" i="7" s="1"/>
  <c r="S777" i="7"/>
  <c r="D777" i="7" s="1"/>
  <c r="S626" i="7"/>
  <c r="D626" i="7" s="1"/>
  <c r="S622" i="7"/>
  <c r="D622" i="7" s="1"/>
  <c r="S355" i="7"/>
  <c r="D355" i="7" s="1"/>
  <c r="S333" i="7"/>
  <c r="D333" i="7" s="1"/>
  <c r="S348" i="7"/>
  <c r="D348" i="7" s="1"/>
  <c r="S981" i="7"/>
  <c r="D981" i="7" s="1"/>
  <c r="S284" i="7"/>
  <c r="D284" i="7" s="1"/>
  <c r="S245" i="7"/>
  <c r="D245" i="7" s="1"/>
  <c r="S272" i="7"/>
  <c r="D272" i="7" s="1"/>
  <c r="S32" i="5"/>
  <c r="D32" i="5" s="1"/>
  <c r="S34" i="5"/>
  <c r="D34" i="5" l="1"/>
  <c r="L34" i="5" s="1"/>
  <c r="L32" i="5"/>
  <c r="L981" i="7"/>
  <c r="L622" i="7"/>
  <c r="L272" i="7"/>
  <c r="L626" i="7"/>
  <c r="L348" i="7"/>
  <c r="L333" i="7"/>
  <c r="L777" i="7"/>
  <c r="L284" i="7"/>
  <c r="L1538" i="7"/>
  <c r="L355" i="7"/>
  <c r="L245" i="7"/>
  <c r="S163" i="6"/>
  <c r="S166" i="6"/>
  <c r="D166" i="6" s="1"/>
  <c r="S112" i="6"/>
  <c r="D112" i="6" s="1"/>
  <c r="L112" i="6" l="1"/>
  <c r="L166" i="6"/>
  <c r="S51" i="6" l="1"/>
  <c r="D51" i="6" s="1"/>
  <c r="S648" i="7"/>
  <c r="D648" i="7" s="1"/>
  <c r="S224" i="7"/>
  <c r="D224" i="7" s="1"/>
  <c r="S225" i="7"/>
  <c r="D225" i="7" s="1"/>
  <c r="L225" i="7" l="1"/>
  <c r="L224" i="7"/>
  <c r="L648" i="7"/>
  <c r="L51" i="6"/>
  <c r="S326" i="7"/>
  <c r="D326" i="7" s="1"/>
  <c r="S353" i="7"/>
  <c r="D353" i="7" s="1"/>
  <c r="S344" i="7"/>
  <c r="D344" i="7" s="1"/>
  <c r="S340" i="7"/>
  <c r="D340" i="7" s="1"/>
  <c r="S1238" i="7"/>
  <c r="D1238" i="7" s="1"/>
  <c r="S26" i="7"/>
  <c r="D26" i="7" s="1"/>
  <c r="S917" i="7"/>
  <c r="D917" i="7" s="1"/>
  <c r="S262" i="7"/>
  <c r="D262" i="7" s="1"/>
  <c r="L1238" i="7" l="1"/>
  <c r="L262" i="7"/>
  <c r="L917" i="7"/>
  <c r="L26" i="7"/>
  <c r="L353" i="7"/>
  <c r="L344" i="7"/>
  <c r="L340" i="7"/>
  <c r="L326" i="7"/>
  <c r="S1094" i="7"/>
  <c r="S223" i="7"/>
  <c r="D223" i="7" s="1"/>
  <c r="S1024" i="7"/>
  <c r="D1024" i="7" s="1"/>
  <c r="S887" i="7"/>
  <c r="D887" i="7" s="1"/>
  <c r="L223" i="7" l="1"/>
  <c r="L1024" i="7"/>
  <c r="D1094" i="7"/>
  <c r="L887" i="7"/>
  <c r="S934" i="7"/>
  <c r="D934" i="7" s="1"/>
  <c r="L1094" i="7" l="1"/>
  <c r="L934" i="7"/>
  <c r="S1271" i="7"/>
  <c r="D1271" i="7" s="1"/>
  <c r="S1363" i="7"/>
  <c r="D1363" i="7" s="1"/>
  <c r="S1662" i="7"/>
  <c r="D1662" i="7" s="1"/>
  <c r="S1660" i="7"/>
  <c r="D1660" i="7" s="1"/>
  <c r="S207" i="7"/>
  <c r="D207" i="7" s="1"/>
  <c r="S111" i="7"/>
  <c r="D111" i="7" s="1"/>
  <c r="S150" i="6"/>
  <c r="D150" i="6" s="1"/>
  <c r="S151" i="6"/>
  <c r="D151" i="6" s="1"/>
  <c r="S492" i="7"/>
  <c r="D492" i="7" s="1"/>
  <c r="S489" i="7"/>
  <c r="D489" i="7" s="1"/>
  <c r="S238" i="7"/>
  <c r="D238" i="7" s="1"/>
  <c r="L489" i="7" l="1"/>
  <c r="L1363" i="7"/>
  <c r="L492" i="7"/>
  <c r="L1271" i="7"/>
  <c r="L1660" i="7"/>
  <c r="L111" i="7"/>
  <c r="L207" i="7"/>
  <c r="L1662" i="7"/>
  <c r="L150" i="6"/>
  <c r="L151" i="6"/>
  <c r="L238" i="7"/>
  <c r="S989" i="7"/>
  <c r="D989" i="7" s="1"/>
  <c r="S736" i="7"/>
  <c r="D736" i="7" s="1"/>
  <c r="D734" i="7"/>
  <c r="S739" i="7"/>
  <c r="D739" i="7" s="1"/>
  <c r="S738" i="7"/>
  <c r="D738" i="7" s="1"/>
  <c r="S737" i="7"/>
  <c r="D737" i="7" s="1"/>
  <c r="S92" i="7"/>
  <c r="D92" i="7" s="1"/>
  <c r="S1222" i="7"/>
  <c r="D1222" i="7" s="1"/>
  <c r="S318" i="7"/>
  <c r="D318" i="7" s="1"/>
  <c r="L92" i="7" l="1"/>
  <c r="L736" i="7"/>
  <c r="L318" i="7"/>
  <c r="L738" i="7"/>
  <c r="L1222" i="7"/>
  <c r="L739" i="7"/>
  <c r="L989" i="7"/>
  <c r="L737" i="7"/>
  <c r="S873" i="7"/>
  <c r="D873" i="7" s="1"/>
  <c r="D1347" i="7"/>
  <c r="D1343" i="7"/>
  <c r="L873" i="7" l="1"/>
  <c r="S342" i="7"/>
  <c r="D342" i="7" s="1"/>
  <c r="L342" i="7" l="1"/>
  <c r="S17" i="7"/>
  <c r="D17" i="7" s="1"/>
  <c r="S190" i="7"/>
  <c r="D190" i="7" s="1"/>
  <c r="L190" i="7" l="1"/>
  <c r="L17" i="7"/>
  <c r="S301" i="7"/>
  <c r="D301" i="7" s="1"/>
  <c r="L301" i="7" l="1"/>
  <c r="S1393" i="7"/>
  <c r="D1393" i="7" s="1"/>
  <c r="S1349" i="7"/>
  <c r="D1349" i="7" s="1"/>
  <c r="S1348" i="7"/>
  <c r="D1348" i="7" s="1"/>
  <c r="S491" i="7"/>
  <c r="S1327" i="7"/>
  <c r="D1327" i="7" s="1"/>
  <c r="S435" i="7"/>
  <c r="D435" i="7" s="1"/>
  <c r="L1327" i="7" l="1"/>
  <c r="L435" i="7"/>
  <c r="L1393" i="7"/>
  <c r="D491" i="7"/>
  <c r="L1348" i="7"/>
  <c r="L1349" i="7"/>
  <c r="S20" i="7"/>
  <c r="D20" i="7" s="1"/>
  <c r="S1160" i="7"/>
  <c r="D1160" i="7" s="1"/>
  <c r="S1225" i="7"/>
  <c r="D1225" i="7" s="1"/>
  <c r="S91" i="7"/>
  <c r="D91" i="7" s="1"/>
  <c r="S1597" i="7"/>
  <c r="D1597" i="7" s="1"/>
  <c r="L91" i="7" l="1"/>
  <c r="L1160" i="7"/>
  <c r="L491" i="7"/>
  <c r="L20" i="7"/>
  <c r="L1225" i="7"/>
  <c r="L1597" i="7"/>
  <c r="S1404" i="7"/>
  <c r="D1404" i="7" s="1"/>
  <c r="S345" i="7"/>
  <c r="D345" i="7" s="1"/>
  <c r="S1366" i="7"/>
  <c r="D1366" i="7" s="1"/>
  <c r="S1394" i="7"/>
  <c r="D1394" i="7" s="1"/>
  <c r="S92" i="6"/>
  <c r="D92" i="6" s="1"/>
  <c r="S863" i="7"/>
  <c r="L1366" i="7" l="1"/>
  <c r="L863" i="7"/>
  <c r="L1404" i="7"/>
  <c r="L345" i="7"/>
  <c r="L1394" i="7"/>
  <c r="L92" i="6"/>
  <c r="S167" i="6"/>
  <c r="D167" i="6" s="1"/>
  <c r="L167" i="6" l="1"/>
  <c r="S188" i="6"/>
  <c r="D188" i="6" s="1"/>
  <c r="S26" i="6"/>
  <c r="D26" i="6" s="1"/>
  <c r="L26" i="6" l="1"/>
  <c r="L188" i="6"/>
  <c r="S191" i="7"/>
  <c r="D191" i="7" s="1"/>
  <c r="L191" i="7" l="1"/>
  <c r="S281" i="7"/>
  <c r="D281" i="7" s="1"/>
  <c r="S241" i="7"/>
  <c r="D241" i="7" s="1"/>
  <c r="L241" i="7" l="1"/>
  <c r="L281" i="7"/>
  <c r="S179" i="6"/>
  <c r="D179" i="6" s="1"/>
  <c r="L179" i="6" l="1"/>
  <c r="S132" i="6"/>
  <c r="D132" i="6" s="1"/>
  <c r="S133" i="6"/>
  <c r="D133" i="6" s="1"/>
  <c r="S134" i="6"/>
  <c r="D134" i="6" s="1"/>
  <c r="S98" i="6"/>
  <c r="D98" i="6" s="1"/>
  <c r="S125" i="6"/>
  <c r="D125" i="6" s="1"/>
  <c r="S105" i="6"/>
  <c r="D105" i="6" s="1"/>
  <c r="S143" i="6"/>
  <c r="D143" i="6" s="1"/>
  <c r="L132" i="6" l="1"/>
  <c r="L134" i="6"/>
  <c r="L125" i="6"/>
  <c r="L105" i="6"/>
  <c r="L143" i="6"/>
  <c r="L98" i="6"/>
  <c r="L133" i="6"/>
  <c r="S1449" i="7"/>
  <c r="D1449" i="7" s="1"/>
  <c r="S260" i="7"/>
  <c r="D260" i="7" s="1"/>
  <c r="S6" i="7"/>
  <c r="D6" i="7" s="1"/>
  <c r="L1449" i="7" l="1"/>
  <c r="L6" i="7"/>
  <c r="L260" i="7"/>
  <c r="D163" i="6"/>
  <c r="L163" i="6" l="1"/>
  <c r="S69" i="7"/>
  <c r="D69" i="7" s="1"/>
  <c r="S84" i="7"/>
  <c r="D84" i="7" s="1"/>
  <c r="L69" i="7" l="1"/>
  <c r="L84" i="7"/>
  <c r="S37" i="7" l="1"/>
  <c r="D37" i="7" s="1"/>
  <c r="S239" i="7"/>
  <c r="D239" i="7" s="1"/>
  <c r="S325" i="7"/>
  <c r="D325" i="7" s="1"/>
  <c r="S334" i="7"/>
  <c r="D334" i="7" s="1"/>
  <c r="S356" i="7"/>
  <c r="D356" i="7" s="1"/>
  <c r="S294" i="7"/>
  <c r="D294" i="7" s="1"/>
  <c r="S569" i="7"/>
  <c r="D569" i="7" s="1"/>
  <c r="S570" i="7"/>
  <c r="D570" i="7" s="1"/>
  <c r="S684" i="7"/>
  <c r="D684" i="7" s="1"/>
  <c r="S1204" i="7"/>
  <c r="D1204" i="7" s="1"/>
  <c r="S1205" i="7"/>
  <c r="D1205" i="7" s="1"/>
  <c r="S1383" i="7"/>
  <c r="D1383" i="7" s="1"/>
  <c r="S1384" i="7"/>
  <c r="D1384" i="7" s="1"/>
  <c r="S1385" i="7"/>
  <c r="D1385" i="7" s="1"/>
  <c r="S1381" i="7"/>
  <c r="L1383" i="7" l="1"/>
  <c r="L570" i="7"/>
  <c r="L334" i="7"/>
  <c r="L1205" i="7"/>
  <c r="L569" i="7"/>
  <c r="L325" i="7"/>
  <c r="L1385" i="7"/>
  <c r="L1204" i="7"/>
  <c r="L294" i="7"/>
  <c r="L239" i="7"/>
  <c r="L1384" i="7"/>
  <c r="L684" i="7"/>
  <c r="L356" i="7"/>
  <c r="L37" i="7"/>
  <c r="D1381" i="7"/>
  <c r="S90" i="7"/>
  <c r="D90" i="7" s="1"/>
  <c r="L1381" i="7" l="1"/>
  <c r="S29" i="5"/>
  <c r="D29" i="5" s="1"/>
  <c r="L29" i="5" l="1"/>
  <c r="S1267" i="7"/>
  <c r="D1267" i="7" s="1"/>
  <c r="S1266" i="7"/>
  <c r="D1266" i="7" s="1"/>
  <c r="S398" i="7"/>
  <c r="D398" i="7" s="1"/>
  <c r="S399" i="7"/>
  <c r="D399" i="7" s="1"/>
  <c r="S406" i="7"/>
  <c r="D406" i="7" s="1"/>
  <c r="L399" i="7" l="1"/>
  <c r="L398" i="7"/>
  <c r="L1266" i="7"/>
  <c r="L1267" i="7"/>
  <c r="L406" i="7"/>
  <c r="S958" i="7"/>
  <c r="D958" i="7" s="1"/>
  <c r="L958" i="7" s="1"/>
  <c r="D1035" i="7"/>
  <c r="D716" i="7"/>
  <c r="D1098" i="7"/>
  <c r="D1080" i="7"/>
  <c r="D1079" i="7"/>
  <c r="D1078" i="7"/>
  <c r="D1076" i="7"/>
  <c r="D1075" i="7"/>
  <c r="D1074" i="7"/>
  <c r="D1065" i="7"/>
  <c r="D1062" i="7"/>
  <c r="D1061" i="7"/>
  <c r="D1038" i="7"/>
  <c r="D1032" i="7"/>
  <c r="D1022" i="7"/>
  <c r="D1021" i="7"/>
  <c r="D1020" i="7"/>
  <c r="D1019" i="7"/>
  <c r="D1017" i="7"/>
  <c r="D1013" i="7"/>
  <c r="D986" i="7"/>
  <c r="D985" i="7"/>
  <c r="D995" i="7"/>
  <c r="D992" i="7"/>
  <c r="D991" i="7"/>
  <c r="D978" i="7"/>
  <c r="D976" i="7"/>
  <c r="D975" i="7"/>
  <c r="D938" i="7"/>
  <c r="D923" i="7"/>
  <c r="D922" i="7"/>
  <c r="D920" i="7"/>
  <c r="D919" i="7"/>
  <c r="D913" i="7"/>
  <c r="D888" i="7"/>
  <c r="D884" i="7"/>
  <c r="D865" i="7"/>
  <c r="L840" i="7"/>
  <c r="D822" i="7"/>
  <c r="D756" i="7"/>
  <c r="L734" i="7"/>
  <c r="D721" i="7"/>
  <c r="D717" i="7"/>
  <c r="D707" i="7"/>
  <c r="D672" i="7"/>
  <c r="D671" i="7"/>
  <c r="D670" i="7"/>
  <c r="D662" i="7"/>
  <c r="D656" i="7"/>
  <c r="L655" i="7"/>
  <c r="D1650" i="7"/>
  <c r="D1631" i="7"/>
  <c r="D1629" i="7"/>
  <c r="D1585" i="7"/>
  <c r="D1602" i="7"/>
  <c r="D1580" i="7"/>
  <c r="D1533" i="7"/>
  <c r="L1533" i="7" s="1"/>
  <c r="D1525" i="7"/>
  <c r="L1347" i="7"/>
  <c r="D1346" i="7"/>
  <c r="D1322" i="7"/>
  <c r="D1321" i="7"/>
  <c r="D1320" i="7"/>
  <c r="D1319" i="7"/>
  <c r="D1287" i="7"/>
  <c r="D1246" i="7"/>
  <c r="D1234" i="7"/>
  <c r="D1228" i="7"/>
  <c r="D1272" i="7"/>
  <c r="D1258" i="7"/>
  <c r="D1256" i="7"/>
  <c r="D1182" i="7"/>
  <c r="D1097" i="7"/>
  <c r="D1121" i="7"/>
  <c r="D820" i="7"/>
  <c r="D1579" i="7"/>
  <c r="D1536" i="7"/>
  <c r="L1343" i="7"/>
  <c r="D821" i="7"/>
  <c r="D893" i="7"/>
  <c r="D847" i="7"/>
  <c r="D1595" i="7"/>
  <c r="D1518" i="7"/>
  <c r="D1106" i="7"/>
  <c r="D1517" i="7"/>
  <c r="D1031" i="7"/>
  <c r="D1145" i="7"/>
  <c r="D1014" i="7"/>
  <c r="D676" i="7"/>
  <c r="D165" i="7"/>
  <c r="D972" i="7"/>
  <c r="D971" i="7"/>
  <c r="D970" i="7"/>
  <c r="D969" i="7"/>
  <c r="D968" i="7"/>
  <c r="D967" i="7"/>
  <c r="D966" i="7"/>
  <c r="D965" i="7"/>
  <c r="D964" i="7"/>
  <c r="D963" i="7"/>
  <c r="D962" i="7"/>
  <c r="D961" i="7"/>
  <c r="D782" i="7"/>
  <c r="D781" i="7"/>
  <c r="D886" i="7"/>
  <c r="D885" i="7"/>
  <c r="D883" i="7"/>
  <c r="D882" i="7"/>
  <c r="D802" i="7"/>
  <c r="D801" i="7"/>
  <c r="D800" i="7"/>
  <c r="D799" i="7"/>
  <c r="D796" i="7"/>
  <c r="D795" i="7"/>
  <c r="D794" i="7"/>
  <c r="D793" i="7"/>
  <c r="D1150" i="7"/>
  <c r="D1092" i="7"/>
  <c r="D1091" i="7"/>
  <c r="D984" i="7"/>
  <c r="D983" i="7"/>
  <c r="D872" i="7"/>
  <c r="D708" i="7"/>
  <c r="D997" i="7"/>
  <c r="D908" i="7"/>
  <c r="D864" i="7"/>
  <c r="D1649" i="7"/>
  <c r="D1608" i="7"/>
  <c r="D916" i="7"/>
  <c r="D1604" i="7"/>
  <c r="D819" i="7"/>
  <c r="D767" i="7"/>
  <c r="L767" i="7" s="1"/>
  <c r="D1012" i="7"/>
  <c r="D915" i="7"/>
  <c r="D748" i="7"/>
  <c r="D1516" i="7"/>
  <c r="D843" i="7"/>
  <c r="D1136" i="7"/>
  <c r="D1521" i="7"/>
  <c r="L1604" i="7" l="1"/>
  <c r="L909" i="7"/>
  <c r="L1091" i="7"/>
  <c r="L794" i="7"/>
  <c r="L800" i="7"/>
  <c r="L883" i="7"/>
  <c r="L782" i="7"/>
  <c r="L964" i="7"/>
  <c r="L968" i="7"/>
  <c r="L972" i="7"/>
  <c r="L1064" i="7"/>
  <c r="L1106" i="7"/>
  <c r="L893" i="7"/>
  <c r="L1579" i="7"/>
  <c r="L1182" i="7"/>
  <c r="L1228" i="7"/>
  <c r="L1319" i="7"/>
  <c r="L1346" i="7"/>
  <c r="L1580" i="7"/>
  <c r="L1631" i="7"/>
  <c r="L662" i="7"/>
  <c r="L707" i="7"/>
  <c r="L756" i="7"/>
  <c r="L884" i="7"/>
  <c r="L920" i="7"/>
  <c r="L938" i="7"/>
  <c r="L978" i="7"/>
  <c r="L985" i="7"/>
  <c r="L1019" i="7"/>
  <c r="L1032" i="7"/>
  <c r="L1065" i="7"/>
  <c r="L1078" i="7"/>
  <c r="L716" i="7"/>
  <c r="L843" i="7"/>
  <c r="L872" i="7"/>
  <c r="L795" i="7"/>
  <c r="L801" i="7"/>
  <c r="L885" i="7"/>
  <c r="L961" i="7"/>
  <c r="L965" i="7"/>
  <c r="L969" i="7"/>
  <c r="L165" i="7"/>
  <c r="L1145" i="7"/>
  <c r="L1518" i="7"/>
  <c r="L821" i="7"/>
  <c r="L820" i="7"/>
  <c r="L1256" i="7"/>
  <c r="L1234" i="7"/>
  <c r="L1320" i="7"/>
  <c r="L1602" i="7"/>
  <c r="L1650" i="7"/>
  <c r="L670" i="7"/>
  <c r="L717" i="7"/>
  <c r="L822" i="7"/>
  <c r="L888" i="7"/>
  <c r="L922" i="7"/>
  <c r="L975" i="7"/>
  <c r="L991" i="7"/>
  <c r="L986" i="7"/>
  <c r="L1020" i="7"/>
  <c r="L1038" i="7"/>
  <c r="L1074" i="7"/>
  <c r="L1079" i="7"/>
  <c r="L1035" i="7"/>
  <c r="L1136" i="7"/>
  <c r="L864" i="7"/>
  <c r="L916" i="7"/>
  <c r="L1092" i="7"/>
  <c r="L1516" i="7"/>
  <c r="L1608" i="7"/>
  <c r="L997" i="7"/>
  <c r="L983" i="7"/>
  <c r="L1150" i="7"/>
  <c r="L796" i="7"/>
  <c r="L802" i="7"/>
  <c r="L886" i="7"/>
  <c r="L962" i="7"/>
  <c r="L966" i="7"/>
  <c r="L970" i="7"/>
  <c r="L676" i="7"/>
  <c r="L1031" i="7"/>
  <c r="L1595" i="7"/>
  <c r="L1121" i="7"/>
  <c r="L1258" i="7"/>
  <c r="L1246" i="7"/>
  <c r="L1321" i="7"/>
  <c r="L1525" i="7"/>
  <c r="L1585" i="7"/>
  <c r="L671" i="7"/>
  <c r="L721" i="7"/>
  <c r="L913" i="7"/>
  <c r="L923" i="7"/>
  <c r="L976" i="7"/>
  <c r="L992" i="7"/>
  <c r="L1013" i="7"/>
  <c r="L1021" i="7"/>
  <c r="L1061" i="7"/>
  <c r="L1075" i="7"/>
  <c r="L1080" i="7"/>
  <c r="L915" i="7"/>
  <c r="L1012" i="7"/>
  <c r="L908" i="7"/>
  <c r="L1521" i="7"/>
  <c r="L748" i="7"/>
  <c r="L819" i="7"/>
  <c r="L1649" i="7"/>
  <c r="L708" i="7"/>
  <c r="L984" i="7"/>
  <c r="L793" i="7"/>
  <c r="L799" i="7"/>
  <c r="L882" i="7"/>
  <c r="L781" i="7"/>
  <c r="L963" i="7"/>
  <c r="L967" i="7"/>
  <c r="L971" i="7"/>
  <c r="L1014" i="7"/>
  <c r="L1517" i="7"/>
  <c r="L847" i="7"/>
  <c r="L1536" i="7"/>
  <c r="L1097" i="7"/>
  <c r="L1272" i="7"/>
  <c r="L1287" i="7"/>
  <c r="L1322" i="7"/>
  <c r="L1629" i="7"/>
  <c r="L656" i="7"/>
  <c r="L672" i="7"/>
  <c r="L865" i="7"/>
  <c r="L919" i="7"/>
  <c r="L924" i="7"/>
  <c r="L977" i="7"/>
  <c r="L995" i="7"/>
  <c r="L1017" i="7"/>
  <c r="L1022" i="7"/>
  <c r="L1062" i="7"/>
  <c r="L1076" i="7"/>
  <c r="L1098" i="7"/>
  <c r="S1015" i="7" l="1"/>
  <c r="D1015" i="7" s="1"/>
  <c r="S709" i="7"/>
  <c r="D709" i="7" s="1"/>
  <c r="S702" i="7"/>
  <c r="D702" i="7" s="1"/>
  <c r="L702" i="7" s="1"/>
  <c r="L1015" i="7" l="1"/>
  <c r="L709" i="7"/>
  <c r="S662" i="7"/>
  <c r="S656" i="7"/>
  <c r="S658" i="7"/>
  <c r="D658" i="7" s="1"/>
  <c r="S655" i="7" l="1"/>
  <c r="S657" i="7"/>
  <c r="D657" i="7" s="1"/>
  <c r="S817" i="7" l="1"/>
  <c r="L817" i="7"/>
  <c r="S816" i="7"/>
  <c r="L816" i="7"/>
  <c r="S815" i="7"/>
  <c r="L815" i="7"/>
  <c r="S814" i="7"/>
  <c r="L814" i="7"/>
  <c r="S813" i="7"/>
  <c r="L813" i="7"/>
  <c r="S812" i="7"/>
  <c r="L812" i="7"/>
  <c r="S1496" i="7" l="1"/>
  <c r="S661" i="7"/>
  <c r="D661" i="7" s="1"/>
  <c r="S137" i="6"/>
  <c r="D137" i="6" s="1"/>
  <c r="L137" i="6" l="1"/>
  <c r="S972" i="7"/>
  <c r="S971" i="7"/>
  <c r="S970" i="7"/>
  <c r="S969" i="7"/>
  <c r="S968" i="7"/>
  <c r="S967" i="7"/>
  <c r="S966" i="7"/>
  <c r="S965" i="7"/>
  <c r="S964" i="7"/>
  <c r="S963" i="7"/>
  <c r="S515" i="7" l="1"/>
  <c r="D515" i="7" s="1"/>
  <c r="S1248" i="7"/>
  <c r="D1248" i="7" s="1"/>
  <c r="S277" i="7"/>
  <c r="S956" i="7"/>
  <c r="D956" i="7" s="1"/>
  <c r="S1301" i="7"/>
  <c r="D1301" i="7" s="1"/>
  <c r="L1248" i="7" l="1"/>
  <c r="L1301" i="7"/>
  <c r="D277" i="7"/>
  <c r="L515" i="7"/>
  <c r="L956" i="7"/>
  <c r="S382" i="7"/>
  <c r="D382" i="7" s="1"/>
  <c r="S1162" i="7"/>
  <c r="D1162" i="7" s="1"/>
  <c r="S169" i="7"/>
  <c r="D169" i="7" s="1"/>
  <c r="L1162" i="7" l="1"/>
  <c r="S1076" i="7"/>
  <c r="S1158" i="7" l="1"/>
  <c r="D1158" i="7" s="1"/>
  <c r="S1651" i="7"/>
  <c r="D1651" i="7" s="1"/>
  <c r="S217" i="6"/>
  <c r="D217" i="6" s="1"/>
  <c r="L217" i="6" l="1"/>
  <c r="L1158" i="7"/>
  <c r="S846" i="7"/>
  <c r="D846" i="7" s="1"/>
  <c r="S845" i="7"/>
  <c r="D845" i="7" s="1"/>
  <c r="S75" i="7"/>
  <c r="D75" i="7" s="1"/>
  <c r="S59" i="7"/>
  <c r="D59" i="7" s="1"/>
  <c r="S68" i="7"/>
  <c r="D68" i="7" s="1"/>
  <c r="S152" i="6"/>
  <c r="D152" i="6" s="1"/>
  <c r="S1470" i="7"/>
  <c r="D1470" i="7" s="1"/>
  <c r="L152" i="6" l="1"/>
  <c r="L68" i="7"/>
  <c r="L75" i="7"/>
  <c r="L846" i="7"/>
  <c r="L845" i="7"/>
  <c r="L1470" i="7"/>
  <c r="S21" i="5"/>
  <c r="S24" i="5"/>
  <c r="D24" i="5" l="1"/>
  <c r="L24" i="5" s="1"/>
  <c r="D21" i="5"/>
  <c r="L21" i="5" s="1"/>
  <c r="S310" i="7"/>
  <c r="D310" i="7" s="1"/>
  <c r="L310" i="7" l="1"/>
  <c r="S726" i="7"/>
  <c r="D726" i="7" s="1"/>
  <c r="L726" i="7" l="1"/>
  <c r="S372" i="7"/>
  <c r="D372" i="7" s="1"/>
  <c r="S164" i="7"/>
  <c r="D164" i="7" s="1"/>
  <c r="S1541" i="7"/>
  <c r="D1541" i="7" s="1"/>
  <c r="S386" i="7"/>
  <c r="D386" i="7" s="1"/>
  <c r="S505" i="7"/>
  <c r="D505" i="7" s="1"/>
  <c r="L1541" i="7" l="1"/>
  <c r="S654" i="7"/>
  <c r="D654" i="7" s="1"/>
  <c r="S1126" i="7" l="1"/>
  <c r="D1126" i="7" s="1"/>
  <c r="L1425" i="7"/>
  <c r="L1126" i="7" l="1"/>
  <c r="S153" i="6"/>
  <c r="D153" i="6" s="1"/>
  <c r="S319" i="7"/>
  <c r="D319" i="7" s="1"/>
  <c r="L319" i="7" l="1"/>
  <c r="S481" i="7"/>
  <c r="D481" i="7" s="1"/>
  <c r="S1332" i="7"/>
  <c r="D1332" i="7" s="1"/>
  <c r="S1335" i="7"/>
  <c r="D1335" i="7" s="1"/>
  <c r="S1501" i="7"/>
  <c r="D1501" i="7" s="1"/>
  <c r="S1337" i="7"/>
  <c r="D1337" i="7" s="1"/>
  <c r="S1130" i="7"/>
  <c r="D1130" i="7" s="1"/>
  <c r="S1159" i="7"/>
  <c r="D1159" i="7" s="1"/>
  <c r="L1130" i="7" l="1"/>
  <c r="L1335" i="7"/>
  <c r="L1337" i="7"/>
  <c r="L481" i="7"/>
  <c r="L1159" i="7"/>
  <c r="L1332" i="7"/>
  <c r="L1501" i="7"/>
  <c r="S1338" i="7"/>
  <c r="D1338" i="7" s="1"/>
  <c r="S1334" i="7"/>
  <c r="D1334" i="7" s="1"/>
  <c r="S46" i="7"/>
  <c r="D46" i="7" s="1"/>
  <c r="S45" i="7"/>
  <c r="D45" i="7" s="1"/>
  <c r="L1338" i="7" l="1"/>
  <c r="L1334" i="7"/>
  <c r="S587" i="7"/>
  <c r="D587" i="7" s="1"/>
  <c r="S588" i="7"/>
  <c r="D588" i="7" s="1"/>
  <c r="S1637" i="7"/>
  <c r="D1637" i="7" s="1"/>
  <c r="S40" i="6"/>
  <c r="D40" i="6" s="1"/>
  <c r="L1637" i="7" l="1"/>
  <c r="L587" i="7"/>
  <c r="L588" i="7"/>
  <c r="L40" i="6"/>
  <c r="S35" i="5"/>
  <c r="S22" i="5"/>
  <c r="D22" i="5" s="1"/>
  <c r="L22" i="5" l="1"/>
  <c r="D35" i="5"/>
  <c r="L35" i="5" s="1"/>
  <c r="S11" i="7"/>
  <c r="D11" i="7" s="1"/>
  <c r="S1129" i="7"/>
  <c r="D1129" i="7" s="1"/>
  <c r="L1129" i="7" l="1"/>
  <c r="S1459" i="7"/>
  <c r="D1459" i="7" s="1"/>
  <c r="S429" i="7"/>
  <c r="D429" i="7" s="1"/>
  <c r="S427" i="7"/>
  <c r="D427" i="7" s="1"/>
  <c r="S757" i="7"/>
  <c r="S746" i="7"/>
  <c r="D746" i="7" s="1"/>
  <c r="S880" i="7"/>
  <c r="D880" i="7" s="1"/>
  <c r="L746" i="7" l="1"/>
  <c r="L880" i="7"/>
  <c r="D757" i="7"/>
  <c r="L1459" i="7"/>
  <c r="S278" i="7"/>
  <c r="D278" i="7" s="1"/>
  <c r="L757" i="7" l="1"/>
  <c r="L278" i="7"/>
  <c r="S454" i="7"/>
  <c r="D454" i="7" s="1"/>
  <c r="S874" i="7"/>
  <c r="D874" i="7" s="1"/>
  <c r="L874" i="7" l="1"/>
  <c r="S1037" i="7"/>
  <c r="D1037" i="7" s="1"/>
  <c r="S320" i="7"/>
  <c r="D320" i="7" s="1"/>
  <c r="L320" i="7" l="1"/>
  <c r="L1037" i="7"/>
  <c r="S1648" i="7"/>
  <c r="D1648" i="7" s="1"/>
  <c r="S19" i="7"/>
  <c r="S172" i="7"/>
  <c r="D172" i="7" s="1"/>
  <c r="S171" i="7"/>
  <c r="D171" i="7" s="1"/>
  <c r="S170" i="7"/>
  <c r="D170" i="7" s="1"/>
  <c r="S82" i="7"/>
  <c r="D82" i="7" s="1"/>
  <c r="S1613" i="7"/>
  <c r="D1613" i="7" s="1"/>
  <c r="S1565" i="7"/>
  <c r="D1565" i="7" s="1"/>
  <c r="L1565" i="7" l="1"/>
  <c r="L1613" i="7"/>
  <c r="L171" i="7"/>
  <c r="L172" i="7"/>
  <c r="D19" i="7"/>
  <c r="L1648" i="7"/>
  <c r="S1686" i="7"/>
  <c r="D1686" i="7" s="1"/>
  <c r="S20" i="5"/>
  <c r="D20" i="5" l="1"/>
  <c r="L20" i="5" s="1"/>
  <c r="L1686" i="7"/>
  <c r="S118" i="6"/>
  <c r="D118" i="6" s="1"/>
  <c r="L118" i="6" l="1"/>
  <c r="S304" i="7"/>
  <c r="D304" i="7" s="1"/>
  <c r="S565" i="7"/>
  <c r="D565" i="7" s="1"/>
  <c r="S556" i="7"/>
  <c r="D556" i="7" s="1"/>
  <c r="L556" i="7" l="1"/>
  <c r="S138" i="6"/>
  <c r="D138" i="6" s="1"/>
  <c r="S27" i="6"/>
  <c r="D27" i="6" s="1"/>
  <c r="S599" i="7"/>
  <c r="D599" i="7" s="1"/>
  <c r="S600" i="7"/>
  <c r="D600" i="7" s="1"/>
  <c r="S93" i="6"/>
  <c r="D93" i="6" s="1"/>
  <c r="S602" i="7"/>
  <c r="D602" i="7" s="1"/>
  <c r="L27" i="6" l="1"/>
  <c r="L93" i="6"/>
  <c r="L138" i="6"/>
  <c r="S62" i="7"/>
  <c r="D62" i="7" s="1"/>
  <c r="S104" i="6"/>
  <c r="D104" i="6" s="1"/>
  <c r="S21" i="6"/>
  <c r="D21" i="6" s="1"/>
  <c r="S614" i="7"/>
  <c r="D614" i="7" s="1"/>
  <c r="S579" i="7"/>
  <c r="D579" i="7" s="1"/>
  <c r="S580" i="7"/>
  <c r="D580" i="7" s="1"/>
  <c r="S609" i="7"/>
  <c r="D609" i="7" s="1"/>
  <c r="S63" i="7"/>
  <c r="D63" i="7" s="1"/>
  <c r="L63" i="7" s="1"/>
  <c r="S61" i="7"/>
  <c r="D61" i="7" s="1"/>
  <c r="S60" i="7"/>
  <c r="D60" i="7" s="1"/>
  <c r="L614" i="7" l="1"/>
  <c r="L21" i="6"/>
  <c r="L104" i="6"/>
  <c r="L61" i="7"/>
  <c r="L62" i="7"/>
  <c r="L580" i="7"/>
  <c r="S983" i="7"/>
  <c r="S984" i="7"/>
  <c r="S982" i="7"/>
  <c r="D982" i="7" s="1"/>
  <c r="S663" i="7"/>
  <c r="D663" i="7" s="1"/>
  <c r="L982" i="7" l="1"/>
  <c r="S1506" i="7"/>
  <c r="D1506" i="7" s="1"/>
  <c r="S1354" i="7"/>
  <c r="D1354" i="7" s="1"/>
  <c r="S1364" i="7"/>
  <c r="D1364" i="7" s="1"/>
  <c r="L1354" i="7" l="1"/>
  <c r="L1506" i="7"/>
  <c r="L1364" i="7"/>
  <c r="S302" i="7"/>
  <c r="D302" i="7" s="1"/>
  <c r="S988" i="7"/>
  <c r="S690" i="7"/>
  <c r="S692" i="7"/>
  <c r="D692" i="7" s="1"/>
  <c r="L692" i="7" l="1"/>
  <c r="L302" i="7"/>
  <c r="D690" i="7"/>
  <c r="D988" i="7"/>
  <c r="S445" i="7"/>
  <c r="D445" i="7" s="1"/>
  <c r="L988" i="7" l="1"/>
  <c r="L690" i="7"/>
  <c r="S1107" i="7"/>
  <c r="D1107" i="7" s="1"/>
  <c r="S720" i="7"/>
  <c r="D720" i="7" s="1"/>
  <c r="L720" i="7" l="1"/>
  <c r="L1107" i="7"/>
  <c r="S105" i="7"/>
  <c r="D105" i="7" s="1"/>
  <c r="S106" i="7"/>
  <c r="D106" i="7" s="1"/>
  <c r="S476" i="7"/>
  <c r="D476" i="7" s="1"/>
  <c r="S85" i="7"/>
  <c r="D85" i="7" s="1"/>
  <c r="S1209" i="7"/>
  <c r="D1209" i="7" s="1"/>
  <c r="S1520" i="7"/>
  <c r="D1520" i="7" s="1"/>
  <c r="S979" i="7"/>
  <c r="D979" i="7" s="1"/>
  <c r="S727" i="7"/>
  <c r="D727" i="7" s="1"/>
  <c r="S444" i="7"/>
  <c r="D444" i="7" s="1"/>
  <c r="S483" i="7"/>
  <c r="D483" i="7" s="1"/>
  <c r="L727" i="7" l="1"/>
  <c r="L483" i="7"/>
  <c r="L1209" i="7"/>
  <c r="L444" i="7"/>
  <c r="L445" i="7"/>
  <c r="L476" i="7"/>
  <c r="L106" i="7"/>
  <c r="L1520" i="7"/>
  <c r="L979" i="7"/>
  <c r="S1464" i="7"/>
  <c r="D1464" i="7" s="1"/>
  <c r="S1253" i="7"/>
  <c r="D1253" i="7" s="1"/>
  <c r="L1253" i="7" s="1"/>
  <c r="S1179" i="7"/>
  <c r="D1179" i="7" s="1"/>
  <c r="S134" i="7"/>
  <c r="D134" i="7" s="1"/>
  <c r="S135" i="7"/>
  <c r="D135" i="7" s="1"/>
  <c r="S1108" i="7"/>
  <c r="D1108" i="7" s="1"/>
  <c r="S1109" i="7"/>
  <c r="D1109" i="7" s="1"/>
  <c r="S758" i="7"/>
  <c r="D758" i="7" s="1"/>
  <c r="S1265" i="7"/>
  <c r="D1265" i="7" s="1"/>
  <c r="S368" i="7"/>
  <c r="D368" i="7" s="1"/>
  <c r="S221" i="7"/>
  <c r="D221" i="7" s="1"/>
  <c r="S1025" i="7"/>
  <c r="D1025" i="7" s="1"/>
  <c r="S1359" i="7"/>
  <c r="D1359" i="7" s="1"/>
  <c r="S1360" i="7"/>
  <c r="D1360" i="7" s="1"/>
  <c r="S1086" i="7"/>
  <c r="D1086" i="7" s="1"/>
  <c r="S1088" i="7"/>
  <c r="D1088" i="7" s="1"/>
  <c r="S1060" i="7"/>
  <c r="D1060" i="7" s="1"/>
  <c r="L1088" i="7" l="1"/>
  <c r="L1025" i="7"/>
  <c r="L758" i="7"/>
  <c r="L134" i="7"/>
  <c r="L1086" i="7"/>
  <c r="L1109" i="7"/>
  <c r="L1179" i="7"/>
  <c r="L1360" i="7"/>
  <c r="L1108" i="7"/>
  <c r="L1060" i="7"/>
  <c r="L1359" i="7"/>
  <c r="L1265" i="7"/>
  <c r="L1464" i="7"/>
  <c r="L372" i="7"/>
  <c r="L135" i="7"/>
  <c r="S452" i="7" l="1"/>
  <c r="D452" i="7" s="1"/>
  <c r="S453" i="7"/>
  <c r="D453" i="7" s="1"/>
  <c r="L452" i="7" l="1"/>
  <c r="L454" i="7"/>
  <c r="L85" i="7"/>
  <c r="L599" i="7" l="1"/>
  <c r="S782" i="7"/>
  <c r="S1100" i="7" l="1"/>
  <c r="D1100" i="7" s="1"/>
  <c r="S313" i="7"/>
  <c r="D313" i="7" s="1"/>
  <c r="S72" i="7"/>
  <c r="D72" i="7" s="1"/>
  <c r="S39" i="7"/>
  <c r="D39" i="7" s="1"/>
  <c r="S8" i="7"/>
  <c r="D8" i="7" s="1"/>
  <c r="L313" i="7" l="1"/>
  <c r="L8" i="7"/>
  <c r="L11" i="7"/>
  <c r="L1100" i="7"/>
  <c r="S980" i="7"/>
  <c r="D980" i="7" s="1"/>
  <c r="L980" i="7" l="1"/>
  <c r="S1032" i="7"/>
  <c r="S1582" i="7"/>
  <c r="D1582" i="7" s="1"/>
  <c r="S1570" i="7"/>
  <c r="D1570" i="7" s="1"/>
  <c r="S953" i="7"/>
  <c r="D953" i="7" s="1"/>
  <c r="L1570" i="7" l="1"/>
  <c r="L1582" i="7"/>
  <c r="L953" i="7"/>
  <c r="S95" i="7"/>
  <c r="D95" i="7" s="1"/>
  <c r="S276" i="7"/>
  <c r="D276" i="7" s="1"/>
  <c r="S1105" i="7"/>
  <c r="D1105" i="7" s="1"/>
  <c r="S766" i="7"/>
  <c r="D766" i="7" s="1"/>
  <c r="S937" i="7"/>
  <c r="D937" i="7" s="1"/>
  <c r="S219" i="7"/>
  <c r="D219" i="7" s="1"/>
  <c r="S229" i="7"/>
  <c r="D229" i="7" s="1"/>
  <c r="S1527" i="7"/>
  <c r="D1527" i="7" s="1"/>
  <c r="S945" i="7"/>
  <c r="D945" i="7" s="1"/>
  <c r="S230" i="7"/>
  <c r="D230" i="7" s="1"/>
  <c r="L230" i="7" s="1"/>
  <c r="S7" i="7"/>
  <c r="D7" i="7" s="1"/>
  <c r="L276" i="7" l="1"/>
  <c r="L937" i="7"/>
  <c r="L1527" i="7"/>
  <c r="L766" i="7"/>
  <c r="L945" i="7"/>
  <c r="L7" i="7"/>
  <c r="L229" i="7"/>
  <c r="L1105" i="7"/>
  <c r="S198" i="6"/>
  <c r="D198" i="6" s="1"/>
  <c r="S194" i="6"/>
  <c r="D194" i="6" s="1"/>
  <c r="S86" i="6"/>
  <c r="D86" i="6" s="1"/>
  <c r="S78" i="6"/>
  <c r="D78" i="6" s="1"/>
  <c r="S180" i="6"/>
  <c r="D180" i="6" s="1"/>
  <c r="L153" i="6"/>
  <c r="S142" i="6"/>
  <c r="D142" i="6" s="1"/>
  <c r="S139" i="6"/>
  <c r="S173" i="6"/>
  <c r="D173" i="6" s="1"/>
  <c r="S100" i="6"/>
  <c r="D100" i="6" s="1"/>
  <c r="S119" i="6"/>
  <c r="D119" i="6" s="1"/>
  <c r="S35" i="6"/>
  <c r="D35" i="6" s="1"/>
  <c r="S42" i="6"/>
  <c r="D42" i="6" s="1"/>
  <c r="S34" i="6"/>
  <c r="D34" i="6" s="1"/>
  <c r="S5" i="6"/>
  <c r="D5" i="6" s="1"/>
  <c r="S4" i="6"/>
  <c r="D4" i="6" s="1"/>
  <c r="S17" i="6"/>
  <c r="D17" i="6" s="1"/>
  <c r="S22" i="6"/>
  <c r="D22" i="6" s="1"/>
  <c r="S12" i="6"/>
  <c r="D12" i="6" s="1"/>
  <c r="S32" i="6"/>
  <c r="D32" i="6" s="1"/>
  <c r="S61" i="6"/>
  <c r="D61" i="6" s="1"/>
  <c r="S59" i="6"/>
  <c r="D59" i="6" s="1"/>
  <c r="S53" i="6"/>
  <c r="D53" i="6" s="1"/>
  <c r="S57" i="6"/>
  <c r="D57" i="6" s="1"/>
  <c r="S54" i="6"/>
  <c r="D54" i="6" s="1"/>
  <c r="S55" i="6"/>
  <c r="D55" i="6" s="1"/>
  <c r="S56" i="6"/>
  <c r="D56" i="6" s="1"/>
  <c r="S69" i="6"/>
  <c r="D69" i="6" s="1"/>
  <c r="S70" i="6"/>
  <c r="D70" i="6" s="1"/>
  <c r="S68" i="6"/>
  <c r="D68" i="6" s="1"/>
  <c r="S46" i="6"/>
  <c r="D46" i="6" s="1"/>
  <c r="S18" i="5"/>
  <c r="S17" i="5"/>
  <c r="S16" i="5"/>
  <c r="S13" i="5"/>
  <c r="D13" i="5" s="1"/>
  <c r="S11" i="5"/>
  <c r="S10" i="5"/>
  <c r="D10" i="5" s="1"/>
  <c r="S8" i="5"/>
  <c r="S6" i="5"/>
  <c r="S1687" i="7"/>
  <c r="S1668" i="7"/>
  <c r="D1668" i="7" s="1"/>
  <c r="S1663" i="7"/>
  <c r="D1663" i="7" s="1"/>
  <c r="S1653" i="7"/>
  <c r="D1653" i="7" s="1"/>
  <c r="S1652" i="7"/>
  <c r="D1652" i="7" s="1"/>
  <c r="S1650" i="7"/>
  <c r="S1649" i="7"/>
  <c r="S1642" i="7"/>
  <c r="D1642" i="7" s="1"/>
  <c r="S1636" i="7"/>
  <c r="D1636" i="7" s="1"/>
  <c r="S1631" i="7"/>
  <c r="S1630" i="7"/>
  <c r="D1630" i="7" s="1"/>
  <c r="S1629" i="7"/>
  <c r="S1624" i="7"/>
  <c r="D1624" i="7" s="1"/>
  <c r="S1619" i="7"/>
  <c r="D1619" i="7" s="1"/>
  <c r="L1619" i="7" s="1"/>
  <c r="S1608" i="7"/>
  <c r="S1607" i="7"/>
  <c r="D1607" i="7" s="1"/>
  <c r="S1606" i="7"/>
  <c r="D1606" i="7" s="1"/>
  <c r="L1606" i="7" s="1"/>
  <c r="S1605" i="7"/>
  <c r="D1605" i="7" s="1"/>
  <c r="S1604" i="7"/>
  <c r="S1602" i="7"/>
  <c r="S1595" i="7"/>
  <c r="S1590" i="7"/>
  <c r="D1590" i="7" s="1"/>
  <c r="S1585" i="7"/>
  <c r="S1584" i="7"/>
  <c r="D1584" i="7" s="1"/>
  <c r="S1583" i="7"/>
  <c r="D1583" i="7" s="1"/>
  <c r="S1580" i="7"/>
  <c r="S1579" i="7"/>
  <c r="S1572" i="7"/>
  <c r="D1572" i="7" s="1"/>
  <c r="S1574" i="7"/>
  <c r="D1574" i="7" s="1"/>
  <c r="S1554" i="7"/>
  <c r="D1554" i="7" s="1"/>
  <c r="S1548" i="7"/>
  <c r="D1548" i="7" s="1"/>
  <c r="S1547" i="7"/>
  <c r="D1547" i="7" s="1"/>
  <c r="S1542" i="7"/>
  <c r="D1542" i="7" s="1"/>
  <c r="S1540" i="7"/>
  <c r="D1540" i="7" s="1"/>
  <c r="S1535" i="7"/>
  <c r="S1537" i="7"/>
  <c r="D1537" i="7" s="1"/>
  <c r="S1536" i="7"/>
  <c r="S1533" i="7"/>
  <c r="S1526" i="7"/>
  <c r="D1526" i="7" s="1"/>
  <c r="S1525" i="7"/>
  <c r="S1522" i="7"/>
  <c r="S1521" i="7"/>
  <c r="S1518" i="7"/>
  <c r="S1517" i="7"/>
  <c r="S1516" i="7"/>
  <c r="S1492" i="7"/>
  <c r="D1492" i="7" s="1"/>
  <c r="S1465" i="7"/>
  <c r="D1465" i="7" s="1"/>
  <c r="S1444" i="7"/>
  <c r="D1444" i="7" s="1"/>
  <c r="L1444" i="7" s="1"/>
  <c r="S1437" i="7"/>
  <c r="D1437" i="7" s="1"/>
  <c r="S1436" i="7"/>
  <c r="D1436" i="7" s="1"/>
  <c r="S1415" i="7"/>
  <c r="D1415" i="7" s="1"/>
  <c r="S1410" i="7"/>
  <c r="D1410" i="7" s="1"/>
  <c r="L1410" i="7" s="1"/>
  <c r="S1401" i="7"/>
  <c r="S1400" i="7"/>
  <c r="S1402" i="7"/>
  <c r="D1402" i="7" s="1"/>
  <c r="S1395" i="7"/>
  <c r="D1395" i="7" s="1"/>
  <c r="S1392" i="7"/>
  <c r="D1392" i="7" s="1"/>
  <c r="S1391" i="7"/>
  <c r="D1391" i="7" s="1"/>
  <c r="S1390" i="7"/>
  <c r="D1390" i="7" s="1"/>
  <c r="L1390" i="7" s="1"/>
  <c r="S1374" i="7"/>
  <c r="D1374" i="7" s="1"/>
  <c r="S1347" i="7"/>
  <c r="S1346" i="7"/>
  <c r="S1345" i="7"/>
  <c r="D1345" i="7" s="1"/>
  <c r="S1343" i="7"/>
  <c r="S1365" i="7"/>
  <c r="D1365" i="7" s="1"/>
  <c r="S1361" i="7"/>
  <c r="D1361" i="7" s="1"/>
  <c r="S1358" i="7"/>
  <c r="D1358" i="7" s="1"/>
  <c r="S1356" i="7"/>
  <c r="D1356" i="7" s="1"/>
  <c r="S1336" i="7"/>
  <c r="D1336" i="7" s="1"/>
  <c r="S1333" i="7"/>
  <c r="D1333" i="7" s="1"/>
  <c r="S1322" i="7"/>
  <c r="S1321" i="7"/>
  <c r="S1320" i="7"/>
  <c r="S1319" i="7"/>
  <c r="S1317" i="7"/>
  <c r="D1317" i="7" s="1"/>
  <c r="S1311" i="7"/>
  <c r="D1311" i="7" s="1"/>
  <c r="S1308" i="7"/>
  <c r="D1308" i="7" s="1"/>
  <c r="S1307" i="7"/>
  <c r="D1307" i="7" s="1"/>
  <c r="S1291" i="7"/>
  <c r="D1291" i="7" s="1"/>
  <c r="S1290" i="7"/>
  <c r="D1290" i="7" s="1"/>
  <c r="S1289" i="7"/>
  <c r="D1289" i="7" s="1"/>
  <c r="S1287" i="7"/>
  <c r="S1246" i="7"/>
  <c r="S1245" i="7"/>
  <c r="D1245" i="7" s="1"/>
  <c r="S1239" i="7"/>
  <c r="D1239" i="7" s="1"/>
  <c r="S1234" i="7"/>
  <c r="S1228" i="7"/>
  <c r="S1223" i="7"/>
  <c r="D1223" i="7" s="1"/>
  <c r="S1214" i="7"/>
  <c r="D1214" i="7" s="1"/>
  <c r="S1272" i="7"/>
  <c r="S1259" i="7"/>
  <c r="D1259" i="7" s="1"/>
  <c r="S1258" i="7"/>
  <c r="S1256" i="7"/>
  <c r="S1182" i="7"/>
  <c r="S1168" i="7"/>
  <c r="D1168" i="7" s="1"/>
  <c r="S1167" i="7"/>
  <c r="D1167" i="7" s="1"/>
  <c r="S1170" i="7"/>
  <c r="D1170" i="7" s="1"/>
  <c r="S1161" i="7"/>
  <c r="D1161" i="7" s="1"/>
  <c r="S1157" i="7"/>
  <c r="D1157" i="7" s="1"/>
  <c r="S1156" i="7"/>
  <c r="D1156" i="7" s="1"/>
  <c r="S1150" i="7"/>
  <c r="S1149" i="7"/>
  <c r="D1149" i="7" s="1"/>
  <c r="S1145" i="7"/>
  <c r="S1144" i="7"/>
  <c r="D1144" i="7" s="1"/>
  <c r="S1143" i="7"/>
  <c r="D1143" i="7" s="1"/>
  <c r="S1142" i="7"/>
  <c r="D1142" i="7" s="1"/>
  <c r="S1098" i="7"/>
  <c r="S1097" i="7"/>
  <c r="S1096" i="7"/>
  <c r="D1096" i="7" s="1"/>
  <c r="S1095" i="7"/>
  <c r="D1095" i="7" s="1"/>
  <c r="S1093" i="7"/>
  <c r="D1093" i="7" s="1"/>
  <c r="S1092" i="7"/>
  <c r="S1091" i="7"/>
  <c r="S1090" i="7"/>
  <c r="D1090" i="7" s="1"/>
  <c r="S1085" i="7"/>
  <c r="D1085" i="7" s="1"/>
  <c r="S1131" i="7"/>
  <c r="D1131" i="7" s="1"/>
  <c r="S1121" i="7"/>
  <c r="S1137" i="7"/>
  <c r="D1137" i="7" s="1"/>
  <c r="S1136" i="7"/>
  <c r="S1112" i="7"/>
  <c r="D1112" i="7" s="1"/>
  <c r="S1111" i="7"/>
  <c r="D1111" i="7" s="1"/>
  <c r="S1110" i="7"/>
  <c r="D1110" i="7" s="1"/>
  <c r="S1106" i="7"/>
  <c r="S1080" i="7"/>
  <c r="S1079" i="7"/>
  <c r="S1078" i="7"/>
  <c r="S1077" i="7"/>
  <c r="S1075" i="7"/>
  <c r="S1074" i="7"/>
  <c r="S1068" i="7"/>
  <c r="D1068" i="7" s="1"/>
  <c r="S1066" i="7"/>
  <c r="D1066" i="7" s="1"/>
  <c r="S1065" i="7"/>
  <c r="S1064" i="7"/>
  <c r="S1062" i="7"/>
  <c r="S1059" i="7"/>
  <c r="D1059" i="7" s="1"/>
  <c r="S1057" i="7"/>
  <c r="L1057" i="7" s="1"/>
  <c r="S1061" i="7"/>
  <c r="S1045" i="7"/>
  <c r="S1047" i="7"/>
  <c r="S1049" i="7"/>
  <c r="L1049" i="7"/>
  <c r="S1051" i="7"/>
  <c r="L1051" i="7"/>
  <c r="S1046" i="7"/>
  <c r="S1048" i="7"/>
  <c r="L1048" i="7"/>
  <c r="S1050" i="7"/>
  <c r="L1050" i="7"/>
  <c r="S1052" i="7"/>
  <c r="L1052" i="7"/>
  <c r="S1053" i="7"/>
  <c r="S1035" i="7"/>
  <c r="S1034" i="7"/>
  <c r="D1034" i="7" s="1"/>
  <c r="S1038" i="7"/>
  <c r="S1036" i="7"/>
  <c r="D1036" i="7" s="1"/>
  <c r="S1039" i="7"/>
  <c r="D1039" i="7" s="1"/>
  <c r="S1033" i="7"/>
  <c r="D1033" i="7" s="1"/>
  <c r="S1031" i="7"/>
  <c r="S1008" i="7"/>
  <c r="D1008" i="7" s="1"/>
  <c r="S1022" i="7"/>
  <c r="S1019" i="7"/>
  <c r="S1021" i="7"/>
  <c r="S1020" i="7"/>
  <c r="S1018" i="7"/>
  <c r="D1018" i="7" s="1"/>
  <c r="S1017" i="7"/>
  <c r="S1016" i="7"/>
  <c r="D1016" i="7" s="1"/>
  <c r="S1014" i="7"/>
  <c r="S1013" i="7"/>
  <c r="S1012" i="7"/>
  <c r="S1011" i="7"/>
  <c r="D1011" i="7" s="1"/>
  <c r="S1010" i="7"/>
  <c r="D1010" i="7" s="1"/>
  <c r="S1002" i="7"/>
  <c r="D1002" i="7" s="1"/>
  <c r="S997" i="7"/>
  <c r="S996" i="7"/>
  <c r="D996" i="7" s="1"/>
  <c r="S986" i="7"/>
  <c r="S985" i="7"/>
  <c r="S987" i="7"/>
  <c r="D987" i="7" s="1"/>
  <c r="S995" i="7"/>
  <c r="S992" i="7"/>
  <c r="S991" i="7"/>
  <c r="S990" i="7"/>
  <c r="D990" i="7" s="1"/>
  <c r="S978" i="7"/>
  <c r="S973" i="7"/>
  <c r="D973" i="7" s="1"/>
  <c r="S962" i="7"/>
  <c r="S961" i="7"/>
  <c r="S960" i="7"/>
  <c r="D960" i="7" s="1"/>
  <c r="S977" i="7"/>
  <c r="S976" i="7"/>
  <c r="S975" i="7"/>
  <c r="S974" i="7"/>
  <c r="D974" i="7" s="1"/>
  <c r="S955" i="7"/>
  <c r="D955" i="7" s="1"/>
  <c r="S954" i="7"/>
  <c r="D954" i="7" s="1"/>
  <c r="S959" i="7"/>
  <c r="D959" i="7" s="1"/>
  <c r="S946" i="7"/>
  <c r="L946" i="7"/>
  <c r="S948" i="7"/>
  <c r="L948" i="7"/>
  <c r="S950" i="7"/>
  <c r="L950" i="7"/>
  <c r="S947" i="7"/>
  <c r="L947" i="7"/>
  <c r="S949" i="7"/>
  <c r="L949" i="7"/>
  <c r="S951" i="7"/>
  <c r="L951" i="7"/>
  <c r="S952" i="7"/>
  <c r="L952" i="7"/>
  <c r="S942" i="7"/>
  <c r="L942" i="7"/>
  <c r="S944" i="7"/>
  <c r="S940" i="7"/>
  <c r="L940" i="7"/>
  <c r="S943" i="7"/>
  <c r="L943" i="7"/>
  <c r="S941" i="7"/>
  <c r="L941" i="7"/>
  <c r="S939" i="7"/>
  <c r="L939" i="7" s="1"/>
  <c r="S938" i="7"/>
  <c r="S927" i="7"/>
  <c r="D927" i="7" s="1"/>
  <c r="S926" i="7"/>
  <c r="D926" i="7" s="1"/>
  <c r="S925" i="7"/>
  <c r="L925" i="7"/>
  <c r="S924" i="7"/>
  <c r="S923" i="7"/>
  <c r="S922" i="7"/>
  <c r="S921" i="7"/>
  <c r="S920" i="7"/>
  <c r="S919" i="7"/>
  <c r="S918" i="7"/>
  <c r="D918" i="7" s="1"/>
  <c r="S913" i="7"/>
  <c r="S911" i="7"/>
  <c r="D911" i="7" s="1"/>
  <c r="S909" i="7"/>
  <c r="S908" i="7"/>
  <c r="S907" i="7"/>
  <c r="D907" i="7" s="1"/>
  <c r="S916" i="7"/>
  <c r="S915" i="7"/>
  <c r="S914" i="7"/>
  <c r="D914" i="7" s="1"/>
  <c r="S781" i="7"/>
  <c r="S780" i="7"/>
  <c r="D780" i="7" s="1"/>
  <c r="S768" i="7"/>
  <c r="D768" i="7" s="1"/>
  <c r="S767" i="7"/>
  <c r="S763" i="7"/>
  <c r="D763" i="7" s="1"/>
  <c r="S893" i="7"/>
  <c r="S888" i="7"/>
  <c r="S892" i="7"/>
  <c r="D892" i="7" s="1"/>
  <c r="S885" i="7"/>
  <c r="S886" i="7"/>
  <c r="S882" i="7"/>
  <c r="S883" i="7"/>
  <c r="S884" i="7"/>
  <c r="S872" i="7"/>
  <c r="S864" i="7"/>
  <c r="S865" i="7"/>
  <c r="S866" i="7"/>
  <c r="D866" i="7" s="1"/>
  <c r="S867" i="7"/>
  <c r="D867" i="7" s="1"/>
  <c r="S858" i="7"/>
  <c r="D858" i="7" s="1"/>
  <c r="S843" i="7"/>
  <c r="S842" i="7"/>
  <c r="D842" i="7" s="1"/>
  <c r="S851" i="7"/>
  <c r="D851" i="7" s="1"/>
  <c r="S847" i="7"/>
  <c r="S840" i="7"/>
  <c r="S834" i="7"/>
  <c r="D834" i="7" s="1"/>
  <c r="S830" i="7"/>
  <c r="D830" i="7" s="1"/>
  <c r="S829" i="7"/>
  <c r="L829" i="7" s="1"/>
  <c r="S828" i="7"/>
  <c r="D828" i="7" s="1"/>
  <c r="S827" i="7"/>
  <c r="D827" i="7" s="1"/>
  <c r="S822" i="7"/>
  <c r="S811" i="7"/>
  <c r="D811" i="7" s="1"/>
  <c r="S821" i="7"/>
  <c r="S806" i="7"/>
  <c r="D806" i="7" s="1"/>
  <c r="S807" i="7"/>
  <c r="D807" i="7" s="1"/>
  <c r="S820" i="7"/>
  <c r="S803" i="7"/>
  <c r="D803" i="7" s="1"/>
  <c r="L803" i="7" s="1"/>
  <c r="S802" i="7"/>
  <c r="S801" i="7"/>
  <c r="S800" i="7"/>
  <c r="S799" i="7"/>
  <c r="S798" i="7"/>
  <c r="D798" i="7" s="1"/>
  <c r="L798" i="7" s="1"/>
  <c r="S797" i="7"/>
  <c r="D797" i="7" s="1"/>
  <c r="S796" i="7"/>
  <c r="S795" i="7"/>
  <c r="S794" i="7"/>
  <c r="S793" i="7"/>
  <c r="S790" i="7"/>
  <c r="D790" i="7" s="1"/>
  <c r="S789" i="7"/>
  <c r="D789" i="7" s="1"/>
  <c r="S819" i="7"/>
  <c r="S788" i="7"/>
  <c r="D788" i="7" s="1"/>
  <c r="S756" i="7"/>
  <c r="S755" i="7"/>
  <c r="D755" i="7" s="1"/>
  <c r="S753" i="7"/>
  <c r="D753" i="7" s="1"/>
  <c r="S734" i="7"/>
  <c r="S740" i="7"/>
  <c r="S748" i="7"/>
  <c r="S721" i="7"/>
  <c r="S717" i="7"/>
  <c r="S716" i="7"/>
  <c r="S708" i="7"/>
  <c r="S707" i="7"/>
  <c r="S706" i="7"/>
  <c r="D706" i="7" s="1"/>
  <c r="S710" i="7"/>
  <c r="D710" i="7" s="1"/>
  <c r="S703" i="7"/>
  <c r="D703" i="7" s="1"/>
  <c r="S678" i="7"/>
  <c r="D678" i="7" s="1"/>
  <c r="S674" i="7"/>
  <c r="D674" i="7" s="1"/>
  <c r="S672" i="7"/>
  <c r="S671" i="7"/>
  <c r="S670" i="7"/>
  <c r="S676" i="7"/>
  <c r="S642" i="7"/>
  <c r="D642" i="7" s="1"/>
  <c r="S593" i="7"/>
  <c r="D593" i="7" s="1"/>
  <c r="S608" i="7"/>
  <c r="D608" i="7" s="1"/>
  <c r="S607" i="7"/>
  <c r="D607" i="7" s="1"/>
  <c r="S547" i="7"/>
  <c r="D547" i="7" s="1"/>
  <c r="S546" i="7"/>
  <c r="S539" i="7"/>
  <c r="D539" i="7" s="1"/>
  <c r="S541" i="7"/>
  <c r="D541" i="7" s="1"/>
  <c r="S533" i="7"/>
  <c r="D533" i="7" s="1"/>
  <c r="S528" i="7"/>
  <c r="D528" i="7" s="1"/>
  <c r="S523" i="7"/>
  <c r="D523" i="7" s="1"/>
  <c r="L523" i="7" s="1"/>
  <c r="S522" i="7"/>
  <c r="D522" i="7" s="1"/>
  <c r="S521" i="7"/>
  <c r="D521" i="7" s="1"/>
  <c r="S520" i="7"/>
  <c r="D520" i="7" s="1"/>
  <c r="S519" i="7"/>
  <c r="D519" i="7" s="1"/>
  <c r="S518" i="7"/>
  <c r="D518" i="7" s="1"/>
  <c r="S517" i="7"/>
  <c r="D517" i="7" s="1"/>
  <c r="S511" i="7"/>
  <c r="D511" i="7" s="1"/>
  <c r="S504" i="7"/>
  <c r="D504" i="7" s="1"/>
  <c r="L504" i="7" s="1"/>
  <c r="S503" i="7"/>
  <c r="D503" i="7" s="1"/>
  <c r="S500" i="7"/>
  <c r="D500" i="7" s="1"/>
  <c r="S468" i="7"/>
  <c r="D468" i="7" s="1"/>
  <c r="S465" i="7"/>
  <c r="D465" i="7" s="1"/>
  <c r="S464" i="7"/>
  <c r="D464" i="7" s="1"/>
  <c r="S447" i="7"/>
  <c r="D447" i="7" s="1"/>
  <c r="S426" i="7"/>
  <c r="D426" i="7" s="1"/>
  <c r="S413" i="7"/>
  <c r="D413" i="7" s="1"/>
  <c r="S329" i="7"/>
  <c r="D329" i="7" s="1"/>
  <c r="S350" i="7"/>
  <c r="D350" i="7" s="1"/>
  <c r="S346" i="7"/>
  <c r="D346" i="7" s="1"/>
  <c r="S341" i="7"/>
  <c r="D341" i="7" s="1"/>
  <c r="S332" i="7"/>
  <c r="D332" i="7" s="1"/>
  <c r="S312" i="7"/>
  <c r="S384" i="7"/>
  <c r="D384" i="7" s="1"/>
  <c r="S387" i="7"/>
  <c r="D387" i="7" s="1"/>
  <c r="S385" i="7"/>
  <c r="D385" i="7" s="1"/>
  <c r="S383" i="7"/>
  <c r="D383" i="7" s="1"/>
  <c r="S377" i="7"/>
  <c r="D377" i="7" s="1"/>
  <c r="S405" i="7"/>
  <c r="D405" i="7" s="1"/>
  <c r="S403" i="7"/>
  <c r="D403" i="7" s="1"/>
  <c r="S401" i="7"/>
  <c r="D401" i="7" s="1"/>
  <c r="S400" i="7"/>
  <c r="D400" i="7" s="1"/>
  <c r="S397" i="7"/>
  <c r="D397" i="7" s="1"/>
  <c r="S305" i="7"/>
  <c r="S269" i="7"/>
  <c r="D269" i="7" s="1"/>
  <c r="S279" i="7"/>
  <c r="D279" i="7" s="1"/>
  <c r="S263" i="7"/>
  <c r="D263" i="7" s="1"/>
  <c r="S261" i="7"/>
  <c r="D261" i="7" s="1"/>
  <c r="S256" i="7"/>
  <c r="D256" i="7" s="1"/>
  <c r="S255" i="7"/>
  <c r="D255" i="7" s="1"/>
  <c r="S254" i="7"/>
  <c r="D254" i="7" s="1"/>
  <c r="S247" i="7"/>
  <c r="D247" i="7" s="1"/>
  <c r="S244" i="7"/>
  <c r="D244" i="7" s="1"/>
  <c r="S235" i="7"/>
  <c r="D235" i="7" s="1"/>
  <c r="S222" i="7"/>
  <c r="D222" i="7" s="1"/>
  <c r="S217" i="7"/>
  <c r="D217" i="7" s="1"/>
  <c r="S158" i="7"/>
  <c r="D158" i="7" s="1"/>
  <c r="S142" i="7"/>
  <c r="D142" i="7" s="1"/>
  <c r="L142" i="7" s="1"/>
  <c r="S141" i="7"/>
  <c r="D141" i="7" s="1"/>
  <c r="L141" i="7" s="1"/>
  <c r="S118" i="7"/>
  <c r="D118" i="7" s="1"/>
  <c r="S109" i="7"/>
  <c r="D109" i="7" s="1"/>
  <c r="S98" i="7"/>
  <c r="D98" i="7" s="1"/>
  <c r="S101" i="7"/>
  <c r="D101" i="7" s="1"/>
  <c r="S96" i="7"/>
  <c r="D96" i="7" s="1"/>
  <c r="S94" i="7"/>
  <c r="D94" i="7" s="1"/>
  <c r="S93" i="7"/>
  <c r="D93" i="7" s="1"/>
  <c r="S113" i="7"/>
  <c r="D113" i="7" s="1"/>
  <c r="S104" i="7"/>
  <c r="S115" i="7"/>
  <c r="S112" i="7"/>
  <c r="D112" i="7" s="1"/>
  <c r="L90" i="7"/>
  <c r="S79" i="7"/>
  <c r="D79" i="7" s="1"/>
  <c r="S78" i="7"/>
  <c r="D78" i="7" s="1"/>
  <c r="S48" i="7"/>
  <c r="D48" i="7" s="1"/>
  <c r="S80" i="7"/>
  <c r="D80" i="7" s="1"/>
  <c r="S70" i="7"/>
  <c r="D70" i="7" s="1"/>
  <c r="L59" i="7"/>
  <c r="S35" i="7"/>
  <c r="S38" i="7"/>
  <c r="D38" i="7" s="1"/>
  <c r="S36" i="7"/>
  <c r="D36" i="7" s="1"/>
  <c r="S31" i="7"/>
  <c r="D31" i="7" s="1"/>
  <c r="S29" i="7"/>
  <c r="D29" i="7" s="1"/>
  <c r="S28" i="7"/>
  <c r="D28" i="7" s="1"/>
  <c r="S187" i="7"/>
  <c r="D187" i="7" s="1"/>
  <c r="S185" i="7"/>
  <c r="D185" i="7" s="1"/>
  <c r="S184" i="7"/>
  <c r="D184" i="7" s="1"/>
  <c r="S183" i="7"/>
  <c r="D183" i="7" s="1"/>
  <c r="S181" i="7"/>
  <c r="D181" i="7" s="1"/>
  <c r="S167" i="7"/>
  <c r="D167" i="7" s="1"/>
  <c r="S166" i="7"/>
  <c r="D166" i="7" s="1"/>
  <c r="S165" i="7"/>
  <c r="S163" i="7"/>
  <c r="D163" i="7" s="1"/>
  <c r="L163" i="7" s="1"/>
  <c r="H109" i="9"/>
  <c r="I109" i="9" s="1"/>
  <c r="J109" i="9" s="1"/>
  <c r="H108" i="9"/>
  <c r="I108" i="9" s="1"/>
  <c r="J108" i="9" s="1"/>
  <c r="H107" i="9"/>
  <c r="I107" i="9" s="1"/>
  <c r="J107" i="9" s="1"/>
  <c r="H106" i="9"/>
  <c r="I106" i="9" s="1"/>
  <c r="J106" i="9" s="1"/>
  <c r="H105" i="9"/>
  <c r="I105" i="9" s="1"/>
  <c r="J105" i="9" s="1"/>
  <c r="H104" i="9"/>
  <c r="I104" i="9" s="1"/>
  <c r="J104" i="9" s="1"/>
  <c r="H103" i="9"/>
  <c r="I103" i="9" s="1"/>
  <c r="J103" i="9" s="1"/>
  <c r="H102" i="9"/>
  <c r="I102" i="9" s="1"/>
  <c r="J102" i="9" s="1"/>
  <c r="H101" i="9"/>
  <c r="I101" i="9" s="1"/>
  <c r="J101" i="9" s="1"/>
  <c r="H100" i="9"/>
  <c r="I100" i="9" s="1"/>
  <c r="J100" i="9" s="1"/>
  <c r="I97" i="9"/>
  <c r="J97" i="9" s="1"/>
  <c r="I96" i="9"/>
  <c r="J96" i="9" s="1"/>
  <c r="I95" i="9"/>
  <c r="J95" i="9" s="1"/>
  <c r="I94" i="9"/>
  <c r="J94" i="9" s="1"/>
  <c r="I91" i="9"/>
  <c r="J91" i="9" s="1"/>
  <c r="I90" i="9"/>
  <c r="J90" i="9" s="1"/>
  <c r="I89" i="9"/>
  <c r="J89" i="9" s="1"/>
  <c r="I88" i="9"/>
  <c r="J88" i="9" s="1"/>
  <c r="H75" i="9"/>
  <c r="I75" i="9" s="1"/>
  <c r="J75" i="9" s="1"/>
  <c r="H74" i="9"/>
  <c r="I74" i="9" s="1"/>
  <c r="J74" i="9" s="1"/>
  <c r="H73" i="9"/>
  <c r="I73" i="9" s="1"/>
  <c r="J73" i="9" s="1"/>
  <c r="H72" i="9"/>
  <c r="I72" i="9" s="1"/>
  <c r="J72" i="9" s="1"/>
  <c r="H71" i="9"/>
  <c r="I71" i="9" s="1"/>
  <c r="J71" i="9" s="1"/>
  <c r="H70" i="9"/>
  <c r="I70" i="9" s="1"/>
  <c r="J70" i="9" s="1"/>
  <c r="H69" i="9"/>
  <c r="I69" i="9" s="1"/>
  <c r="J69" i="9" s="1"/>
  <c r="H68" i="9"/>
  <c r="I68" i="9" s="1"/>
  <c r="J68" i="9" s="1"/>
  <c r="H67" i="9"/>
  <c r="I67" i="9" s="1"/>
  <c r="J67" i="9" s="1"/>
  <c r="H66" i="9"/>
  <c r="I66" i="9" s="1"/>
  <c r="J66" i="9" s="1"/>
  <c r="H65" i="9"/>
  <c r="I65" i="9" s="1"/>
  <c r="J65" i="9" s="1"/>
  <c r="H64" i="9"/>
  <c r="I64" i="9" s="1"/>
  <c r="J64" i="9" s="1"/>
  <c r="H63" i="9"/>
  <c r="I63" i="9" s="1"/>
  <c r="J63" i="9" s="1"/>
  <c r="H60" i="9"/>
  <c r="I60" i="9" s="1"/>
  <c r="J60" i="9" s="1"/>
  <c r="H59" i="9"/>
  <c r="I59" i="9" s="1"/>
  <c r="J59" i="9" s="1"/>
  <c r="H58" i="9"/>
  <c r="I58" i="9" s="1"/>
  <c r="J58" i="9" s="1"/>
  <c r="H57" i="9"/>
  <c r="I57" i="9" s="1"/>
  <c r="J57" i="9" s="1"/>
  <c r="H56" i="9"/>
  <c r="I56" i="9" s="1"/>
  <c r="J56" i="9" s="1"/>
  <c r="H55" i="9"/>
  <c r="I55" i="9" s="1"/>
  <c r="J55" i="9" s="1"/>
  <c r="H54" i="9"/>
  <c r="I54" i="9" s="1"/>
  <c r="J54" i="9" s="1"/>
  <c r="H53" i="9"/>
  <c r="I53" i="9" s="1"/>
  <c r="J53" i="9" s="1"/>
  <c r="H52" i="9"/>
  <c r="I52" i="9" s="1"/>
  <c r="J52" i="9" s="1"/>
  <c r="H51" i="9"/>
  <c r="I51" i="9" s="1"/>
  <c r="J51" i="9" s="1"/>
  <c r="H50" i="9"/>
  <c r="I50" i="9" s="1"/>
  <c r="J50" i="9" s="1"/>
  <c r="H49" i="9"/>
  <c r="I49" i="9" s="1"/>
  <c r="J49" i="9" s="1"/>
  <c r="H48" i="9"/>
  <c r="I48" i="9" s="1"/>
  <c r="J48" i="9" s="1"/>
  <c r="H45" i="9"/>
  <c r="I45" i="9" s="1"/>
  <c r="J45" i="9" s="1"/>
  <c r="H44" i="9"/>
  <c r="I44" i="9" s="1"/>
  <c r="J44" i="9" s="1"/>
  <c r="H43" i="9"/>
  <c r="I43" i="9" s="1"/>
  <c r="J43" i="9" s="1"/>
  <c r="H42" i="9"/>
  <c r="I42" i="9" s="1"/>
  <c r="J42" i="9" s="1"/>
  <c r="H41" i="9"/>
  <c r="I41" i="9" s="1"/>
  <c r="J41" i="9" s="1"/>
  <c r="H40" i="9"/>
  <c r="I40" i="9" s="1"/>
  <c r="J40" i="9" s="1"/>
  <c r="H39" i="9"/>
  <c r="I39" i="9" s="1"/>
  <c r="J39" i="9" s="1"/>
  <c r="H38" i="9"/>
  <c r="I38" i="9" s="1"/>
  <c r="J38" i="9" s="1"/>
  <c r="H37" i="9"/>
  <c r="I37" i="9" s="1"/>
  <c r="J37" i="9" s="1"/>
  <c r="H36" i="9"/>
  <c r="I36" i="9" s="1"/>
  <c r="J36" i="9" s="1"/>
  <c r="H35" i="9"/>
  <c r="I35" i="9" s="1"/>
  <c r="J35" i="9" s="1"/>
  <c r="H34" i="9"/>
  <c r="I34" i="9" s="1"/>
  <c r="J34" i="9" s="1"/>
  <c r="H33" i="9"/>
  <c r="I33" i="9" s="1"/>
  <c r="J33" i="9" s="1"/>
  <c r="H32" i="9"/>
  <c r="I32" i="9" s="1"/>
  <c r="J32" i="9" s="1"/>
  <c r="H31" i="9"/>
  <c r="I31" i="9" s="1"/>
  <c r="J31" i="9" s="1"/>
  <c r="H30" i="9"/>
  <c r="I30" i="9" s="1"/>
  <c r="J30" i="9" s="1"/>
  <c r="H29" i="9"/>
  <c r="I29" i="9" s="1"/>
  <c r="J29" i="9" s="1"/>
  <c r="H28" i="9"/>
  <c r="I28" i="9" s="1"/>
  <c r="J28" i="9" s="1"/>
  <c r="H27" i="9"/>
  <c r="I27" i="9" s="1"/>
  <c r="J27" i="9" s="1"/>
  <c r="H26" i="9"/>
  <c r="I26" i="9" s="1"/>
  <c r="J26" i="9" s="1"/>
  <c r="H25" i="9"/>
  <c r="I25" i="9" s="1"/>
  <c r="J25" i="9" s="1"/>
  <c r="H22" i="9"/>
  <c r="I22" i="9" s="1"/>
  <c r="J22" i="9" s="1"/>
  <c r="H21" i="9"/>
  <c r="I21" i="9" s="1"/>
  <c r="J21" i="9" s="1"/>
  <c r="H20" i="9"/>
  <c r="I20" i="9" s="1"/>
  <c r="J20" i="9" s="1"/>
  <c r="H19" i="9"/>
  <c r="I19" i="9" s="1"/>
  <c r="J19" i="9" s="1"/>
  <c r="H18" i="9"/>
  <c r="I18" i="9" s="1"/>
  <c r="J18" i="9" s="1"/>
  <c r="H17" i="9"/>
  <c r="I17" i="9" s="1"/>
  <c r="J17" i="9" s="1"/>
  <c r="H16" i="9"/>
  <c r="I16" i="9" s="1"/>
  <c r="J16" i="9" s="1"/>
  <c r="H15" i="9"/>
  <c r="I15" i="9" s="1"/>
  <c r="J15" i="9" s="1"/>
  <c r="H14" i="9"/>
  <c r="I14" i="9" s="1"/>
  <c r="J14" i="9" s="1"/>
  <c r="H13" i="9"/>
  <c r="I13" i="9" s="1"/>
  <c r="J13" i="9" s="1"/>
  <c r="H12" i="9"/>
  <c r="I12" i="9" s="1"/>
  <c r="J12" i="9" s="1"/>
  <c r="H11" i="9"/>
  <c r="I11" i="9" s="1"/>
  <c r="J11" i="9" s="1"/>
  <c r="H10" i="9"/>
  <c r="I10" i="9" s="1"/>
  <c r="J10" i="9" s="1"/>
  <c r="H9" i="9"/>
  <c r="I9" i="9" s="1"/>
  <c r="J9" i="9" s="1"/>
  <c r="H8" i="9"/>
  <c r="I8" i="9" s="1"/>
  <c r="J8" i="9" s="1"/>
  <c r="H7" i="9"/>
  <c r="I7" i="9" s="1"/>
  <c r="J7" i="9" s="1"/>
  <c r="H6" i="9"/>
  <c r="I6" i="9" s="1"/>
  <c r="J6" i="9" s="1"/>
  <c r="H5" i="9"/>
  <c r="I5" i="9" s="1"/>
  <c r="J5" i="9" s="1"/>
  <c r="H4" i="9"/>
  <c r="I4" i="9" s="1"/>
  <c r="J4" i="9" s="1"/>
  <c r="H3" i="9"/>
  <c r="I3" i="9" s="1"/>
  <c r="J3" i="9" s="1"/>
  <c r="H2" i="9"/>
  <c r="I2" i="9" s="1"/>
  <c r="J2" i="9" s="1"/>
  <c r="D18" i="5" l="1"/>
  <c r="L18" i="5" s="1"/>
  <c r="L13" i="5"/>
  <c r="D8" i="5"/>
  <c r="L8" i="5" s="1"/>
  <c r="L10" i="5"/>
  <c r="D17" i="5"/>
  <c r="L17" i="5" s="1"/>
  <c r="L1391" i="7"/>
  <c r="L1259" i="7"/>
  <c r="L1068" i="7"/>
  <c r="L1436" i="7"/>
  <c r="L522" i="7"/>
  <c r="L511" i="7"/>
  <c r="L1039" i="7"/>
  <c r="L1605" i="7"/>
  <c r="L1574" i="7"/>
  <c r="L1311" i="7"/>
  <c r="L1033" i="7"/>
  <c r="L1583" i="7"/>
  <c r="L235" i="7"/>
  <c r="L255" i="7"/>
  <c r="L279" i="7"/>
  <c r="L377" i="7"/>
  <c r="L346" i="7"/>
  <c r="L468" i="7"/>
  <c r="L520" i="7"/>
  <c r="L528" i="7"/>
  <c r="L593" i="7"/>
  <c r="L703" i="7"/>
  <c r="L755" i="7"/>
  <c r="L789" i="7"/>
  <c r="L828" i="7"/>
  <c r="L892" i="7"/>
  <c r="L914" i="7"/>
  <c r="L959" i="7"/>
  <c r="L990" i="7"/>
  <c r="L987" i="7"/>
  <c r="L1034" i="7"/>
  <c r="L1111" i="7"/>
  <c r="L1096" i="7"/>
  <c r="L1143" i="7"/>
  <c r="L1170" i="7"/>
  <c r="L1214" i="7"/>
  <c r="L1239" i="7"/>
  <c r="L1289" i="7"/>
  <c r="L1308" i="7"/>
  <c r="L1336" i="7"/>
  <c r="L1365" i="7"/>
  <c r="L1392" i="7"/>
  <c r="L1437" i="7"/>
  <c r="L1542" i="7"/>
  <c r="L1624" i="7"/>
  <c r="L1636" i="7"/>
  <c r="L1652" i="7"/>
  <c r="L158" i="7"/>
  <c r="L269" i="7"/>
  <c r="L383" i="7"/>
  <c r="L500" i="7"/>
  <c r="L517" i="7"/>
  <c r="L533" i="7"/>
  <c r="L547" i="7"/>
  <c r="L710" i="7"/>
  <c r="L790" i="7"/>
  <c r="L811" i="7"/>
  <c r="L858" i="7"/>
  <c r="L768" i="7"/>
  <c r="L926" i="7"/>
  <c r="L954" i="7"/>
  <c r="L1002" i="7"/>
  <c r="L1018" i="7"/>
  <c r="L1112" i="7"/>
  <c r="L1131" i="7"/>
  <c r="L1144" i="7"/>
  <c r="L1156" i="7"/>
  <c r="L1167" i="7"/>
  <c r="L1223" i="7"/>
  <c r="L1245" i="7"/>
  <c r="L1290" i="7"/>
  <c r="L1356" i="7"/>
  <c r="L1374" i="7"/>
  <c r="L1395" i="7"/>
  <c r="L1537" i="7"/>
  <c r="L1547" i="7"/>
  <c r="L1572" i="7"/>
  <c r="L1584" i="7"/>
  <c r="L1607" i="7"/>
  <c r="L1642" i="7"/>
  <c r="L1653" i="7"/>
  <c r="L31" i="7"/>
  <c r="L187" i="7"/>
  <c r="L36" i="7"/>
  <c r="L118" i="7"/>
  <c r="L217" i="7"/>
  <c r="L247" i="7"/>
  <c r="L261" i="7"/>
  <c r="L403" i="7"/>
  <c r="L385" i="7"/>
  <c r="L329" i="7"/>
  <c r="L541" i="7"/>
  <c r="L607" i="7"/>
  <c r="L788" i="7"/>
  <c r="L797" i="7"/>
  <c r="L807" i="7"/>
  <c r="L830" i="7"/>
  <c r="L851" i="7"/>
  <c r="L867" i="7"/>
  <c r="L780" i="7"/>
  <c r="L911" i="7"/>
  <c r="L955" i="7"/>
  <c r="L973" i="7"/>
  <c r="L1010" i="7"/>
  <c r="L1008" i="7"/>
  <c r="L1036" i="7"/>
  <c r="L1059" i="7"/>
  <c r="L1066" i="7"/>
  <c r="L1085" i="7"/>
  <c r="L1093" i="7"/>
  <c r="L1157" i="7"/>
  <c r="L1168" i="7"/>
  <c r="L1291" i="7"/>
  <c r="L1317" i="7"/>
  <c r="L1358" i="7"/>
  <c r="L1345" i="7"/>
  <c r="L1402" i="7"/>
  <c r="L1415" i="7"/>
  <c r="L1465" i="7"/>
  <c r="L1526" i="7"/>
  <c r="L1630" i="7"/>
  <c r="L183" i="7"/>
  <c r="L28" i="7"/>
  <c r="L113" i="7"/>
  <c r="L101" i="7"/>
  <c r="L222" i="7"/>
  <c r="L254" i="7"/>
  <c r="L405" i="7"/>
  <c r="L413" i="7"/>
  <c r="L465" i="7"/>
  <c r="L539" i="7"/>
  <c r="L678" i="7"/>
  <c r="L753" i="7"/>
  <c r="L806" i="7"/>
  <c r="L827" i="7"/>
  <c r="L834" i="7"/>
  <c r="L842" i="7"/>
  <c r="L866" i="7"/>
  <c r="L763" i="7"/>
  <c r="L907" i="7"/>
  <c r="L974" i="7"/>
  <c r="L960" i="7"/>
  <c r="L996" i="7"/>
  <c r="L1011" i="7"/>
  <c r="L1016" i="7"/>
  <c r="L1110" i="7"/>
  <c r="L1137" i="7"/>
  <c r="L1090" i="7"/>
  <c r="L1095" i="7"/>
  <c r="L1142" i="7"/>
  <c r="L1149" i="7"/>
  <c r="L1161" i="7"/>
  <c r="L1307" i="7"/>
  <c r="L1333" i="7"/>
  <c r="L1361" i="7"/>
  <c r="L1492" i="7"/>
  <c r="L1540" i="7"/>
  <c r="L1554" i="7"/>
  <c r="L1590" i="7"/>
  <c r="L1668" i="7"/>
  <c r="L96" i="7"/>
  <c r="L56" i="6"/>
  <c r="L68" i="6"/>
  <c r="L55" i="6"/>
  <c r="L59" i="6"/>
  <c r="L32" i="6"/>
  <c r="L4" i="6"/>
  <c r="L42" i="6"/>
  <c r="L100" i="6"/>
  <c r="L78" i="6"/>
  <c r="L46" i="6"/>
  <c r="L180" i="6"/>
  <c r="L70" i="6"/>
  <c r="L54" i="6"/>
  <c r="L61" i="6"/>
  <c r="L12" i="6"/>
  <c r="L5" i="6"/>
  <c r="L35" i="6"/>
  <c r="L173" i="6"/>
  <c r="L142" i="6"/>
  <c r="L53" i="6"/>
  <c r="L17" i="6"/>
  <c r="L69" i="6"/>
  <c r="L22" i="6"/>
  <c r="L34" i="6"/>
  <c r="L119" i="6"/>
  <c r="D546" i="7"/>
  <c r="D740" i="7"/>
  <c r="D1400" i="7"/>
  <c r="D1401" i="7"/>
  <c r="L244" i="7"/>
  <c r="L304" i="7"/>
  <c r="L368" i="7"/>
  <c r="L384" i="7"/>
  <c r="L332" i="7"/>
  <c r="L429" i="7"/>
  <c r="L464" i="7"/>
  <c r="L518" i="7"/>
  <c r="L579" i="7"/>
  <c r="L602" i="7"/>
  <c r="L277" i="7"/>
  <c r="L382" i="7"/>
  <c r="L503" i="7"/>
  <c r="L505" i="7"/>
  <c r="L519" i="7"/>
  <c r="L565" i="7"/>
  <c r="L608" i="7"/>
  <c r="L609" i="7"/>
  <c r="L642" i="7"/>
  <c r="L654" i="7"/>
  <c r="L663" i="7"/>
  <c r="L674" i="7"/>
  <c r="L256" i="7"/>
  <c r="L263" i="7"/>
  <c r="L400" i="7"/>
  <c r="L341" i="7"/>
  <c r="L453" i="7"/>
  <c r="L48" i="7"/>
  <c r="L221" i="7"/>
  <c r="L397" i="7"/>
  <c r="L401" i="7"/>
  <c r="L387" i="7"/>
  <c r="L386" i="7"/>
  <c r="L350" i="7"/>
  <c r="L426" i="7"/>
  <c r="L427" i="7"/>
  <c r="L521" i="7"/>
  <c r="L600" i="7"/>
  <c r="L661" i="7"/>
  <c r="L706" i="7"/>
  <c r="L219" i="7"/>
  <c r="L72" i="7"/>
  <c r="L169" i="7"/>
  <c r="L166" i="7"/>
  <c r="L170" i="7"/>
  <c r="L184" i="7"/>
  <c r="L38" i="7"/>
  <c r="L46" i="7"/>
  <c r="L79" i="7"/>
  <c r="L82" i="7"/>
  <c r="L112" i="7"/>
  <c r="L93" i="7"/>
  <c r="L98" i="7"/>
  <c r="L109" i="7"/>
  <c r="L105" i="7"/>
  <c r="L164" i="7"/>
  <c r="L181" i="7"/>
  <c r="L19" i="7"/>
  <c r="L80" i="7"/>
  <c r="L60" i="7"/>
  <c r="L39" i="7"/>
  <c r="L167" i="7"/>
  <c r="L185" i="7"/>
  <c r="L29" i="7"/>
  <c r="L70" i="7"/>
  <c r="L78" i="7"/>
  <c r="L45" i="7"/>
  <c r="L94" i="7"/>
  <c r="L95" i="7"/>
  <c r="L944" i="7"/>
  <c r="D305" i="7"/>
  <c r="D35" i="7"/>
  <c r="D139" i="6"/>
  <c r="D104" i="7"/>
  <c r="D115" i="7"/>
  <c r="L1400" i="7" l="1"/>
  <c r="L740" i="7"/>
  <c r="L35" i="7"/>
  <c r="L546" i="7"/>
  <c r="L115" i="7"/>
  <c r="L1401" i="7"/>
  <c r="L139" i="6"/>
  <c r="L305" i="7"/>
  <c r="L104" i="7"/>
  <c r="D1055" i="7"/>
  <c r="L1055" i="7" l="1"/>
  <c r="D16" i="5"/>
  <c r="D15" i="5"/>
  <c r="L15" i="5" s="1"/>
  <c r="L16" i="5" l="1"/>
  <c r="D14" i="5"/>
  <c r="L14" i="5" s="1"/>
</calcChain>
</file>

<file path=xl/comments1.xml><?xml version="1.0" encoding="utf-8"?>
<comments xmlns="http://schemas.openxmlformats.org/spreadsheetml/2006/main">
  <authors>
    <author>Autore</author>
  </authors>
  <commentList>
    <comment ref="S99" authorId="0">
      <text>
        <r>
          <rPr>
            <b/>
            <sz val="9"/>
            <color indexed="81"/>
            <rFont val="Tahoma"/>
            <family val="2"/>
          </rPr>
          <t>QUANTITA' DA CAMBIARE SECONDO QUANTO IMPOSTATO DA F&amp;B MANAGER</t>
        </r>
      </text>
    </comment>
  </commentList>
</comments>
</file>

<file path=xl/sharedStrings.xml><?xml version="1.0" encoding="utf-8"?>
<sst xmlns="http://schemas.openxmlformats.org/spreadsheetml/2006/main" count="12568" uniqueCount="2953">
  <si>
    <t xml:space="preserve">BRUNO PAILLARD Negociant </t>
  </si>
  <si>
    <t xml:space="preserve">Champagne AOC Extra-Brut “Prèmiere Cuvée” </t>
  </si>
  <si>
    <t xml:space="preserve">KRUG Negociant </t>
  </si>
  <si>
    <t xml:space="preserve">Champagne AOC Brut “Grande Cuvée” </t>
  </si>
  <si>
    <t xml:space="preserve">TATTINGER Negociant </t>
  </si>
  <si>
    <t xml:space="preserve">Champagne AOC Brut “Cuvée Prestige” </t>
  </si>
  <si>
    <t xml:space="preserve">AUBRY Récoltant </t>
  </si>
  <si>
    <t xml:space="preserve">Champagne AOC Premier Cru Brut </t>
  </si>
  <si>
    <t xml:space="preserve">MONTHUYS Negociant </t>
  </si>
  <si>
    <t xml:space="preserve">Champagne AOC Brut Réserve </t>
  </si>
  <si>
    <t xml:space="preserve">GONET-MEDEVILLE Récoltant </t>
  </si>
  <si>
    <t xml:space="preserve">Champagne AOC Premier Cru Extra-Brut Rosè </t>
  </si>
  <si>
    <t xml:space="preserve">PAUL GOERG Negociant </t>
  </si>
  <si>
    <t xml:space="preserve">MOËT &amp; CHANDON Negociant </t>
  </si>
  <si>
    <t xml:space="preserve">PERRIER JOUET Negociant </t>
  </si>
  <si>
    <t xml:space="preserve">FATTORIA DI FELSINA </t>
  </si>
  <si>
    <t xml:space="preserve">VAGNONI </t>
  </si>
  <si>
    <t xml:space="preserve">Prosecco della Valdobbiadene DOCG Cartizze </t>
  </si>
  <si>
    <t xml:space="preserve">Prosecco della Valdobbiadene DOCG Brut </t>
  </si>
  <si>
    <t xml:space="preserve">Prosecco Brut “Marai de Marai” </t>
  </si>
  <si>
    <t xml:space="preserve">CONTADI E CASTALDI </t>
  </si>
  <si>
    <t xml:space="preserve">Franciacorta DOCG Brut </t>
  </si>
  <si>
    <t xml:space="preserve">DERBUSCO CIVES </t>
  </si>
  <si>
    <t xml:space="preserve">MONTE ROSSA </t>
  </si>
  <si>
    <t xml:space="preserve">Franciacorta DOCG Rosè “Flamingo” </t>
  </si>
  <si>
    <t xml:space="preserve">Trento DOC “Maximum” Brut Rosè </t>
  </si>
  <si>
    <t xml:space="preserve">EREDI DI COBELLI ALDO </t>
  </si>
  <si>
    <t xml:space="preserve">Metodo Classico Dossagio Zero “Aldo” 2011 </t>
  </si>
  <si>
    <t xml:space="preserve">Metodo Classico Blanc de Blanc Brut 2011 </t>
  </si>
  <si>
    <t xml:space="preserve">CA’ DEL VISPO </t>
  </si>
  <si>
    <t xml:space="preserve">CESANI </t>
  </si>
  <si>
    <t xml:space="preserve">PANIZZI </t>
  </si>
  <si>
    <t xml:space="preserve">SALUSTRI </t>
  </si>
  <si>
    <t xml:space="preserve">MOLA </t>
  </si>
  <si>
    <t xml:space="preserve">GRATTAMACCO </t>
  </si>
  <si>
    <t xml:space="preserve">Bolgheri DOC Vermentino 2014 </t>
  </si>
  <si>
    <t xml:space="preserve">TERRE DEL MARCHESATO </t>
  </si>
  <si>
    <t xml:space="preserve">Vermentino “Papeo” 2013 </t>
  </si>
  <si>
    <t xml:space="preserve">TUA RITA </t>
  </si>
  <si>
    <t xml:space="preserve">Vermentino “Perlato del Bosco” 2016 </t>
  </si>
  <si>
    <t xml:space="preserve">AVIGNONESI </t>
  </si>
  <si>
    <t xml:space="preserve">LE MACCHIOLE </t>
  </si>
  <si>
    <t xml:space="preserve">CASTELLO DI AMA </t>
  </si>
  <si>
    <t xml:space="preserve">Chardonnay “Al Poggio” 2015 </t>
  </si>
  <si>
    <t>CASTELLO DI MONSANTO</t>
  </si>
  <si>
    <t>CASTELLO DI FARNETELLA</t>
  </si>
  <si>
    <t>PODERE LA REGOLA</t>
  </si>
  <si>
    <t>LES CRÊTES</t>
  </si>
  <si>
    <t>CERETTO</t>
  </si>
  <si>
    <t>BRIGALDARA</t>
  </si>
  <si>
    <t>Soave Classico DOC 2016</t>
  </si>
  <si>
    <t xml:space="preserve">PIEROPAN </t>
  </si>
  <si>
    <t>INAMA</t>
  </si>
  <si>
    <t>VIE DI ROMANS</t>
  </si>
  <si>
    <t>MASUT DA RIVE</t>
  </si>
  <si>
    <t>BORGO SAN DANIELE</t>
  </si>
  <si>
    <t xml:space="preserve">BORGO SAN DANIELE </t>
  </si>
  <si>
    <t xml:space="preserve">CA’ DEI FRATI </t>
  </si>
  <si>
    <t>CA’ DEL BOSCO</t>
  </si>
  <si>
    <t>Chardonnay 1999</t>
  </si>
  <si>
    <t>LUNELLI</t>
  </si>
  <si>
    <t>ABBAZIA DI NOVACELLA</t>
  </si>
  <si>
    <t xml:space="preserve">ABBAZIA DI NOVACELLA </t>
  </si>
  <si>
    <t>Südtirol DOC Kerner “Praepositus” 2016</t>
  </si>
  <si>
    <t>Südtirol DOC Pinot Grigio 2016</t>
  </si>
  <si>
    <t>TIEFENBRUNNER</t>
  </si>
  <si>
    <t>CANTINE LUNAE</t>
  </si>
  <si>
    <t>CASTELLO DELLA SALA</t>
  </si>
  <si>
    <t xml:space="preserve">CASTELLO DELLA SALA </t>
  </si>
  <si>
    <t>FONTANA CANDIDA</t>
  </si>
  <si>
    <t>CASALE DEL GIGLIO</t>
  </si>
  <si>
    <t>SERGIO MOTTURA</t>
  </si>
  <si>
    <t>Grechetto “Poggio della Costa” 2014</t>
  </si>
  <si>
    <t>DI MAJO NORANTE</t>
  </si>
  <si>
    <t>MARISA CUOMO</t>
  </si>
  <si>
    <t>FEUDI DI SAN GREGORIO</t>
  </si>
  <si>
    <t>MAROTTI CAMPI</t>
  </si>
  <si>
    <t>BUCCI</t>
  </si>
  <si>
    <t>TORMARESCA</t>
  </si>
  <si>
    <t>CAPICHERA</t>
  </si>
  <si>
    <t>DONNAFUGATA</t>
  </si>
  <si>
    <t>PIETRADOLCE</t>
  </si>
  <si>
    <t>Etna Bianco DOC Carricante “Archineri” 2015</t>
  </si>
  <si>
    <t>PLANETA</t>
  </si>
  <si>
    <t>GULFI</t>
  </si>
  <si>
    <t xml:space="preserve">RÉGNARD </t>
  </si>
  <si>
    <t>RÉGNARD</t>
  </si>
  <si>
    <t>Chablis AOC “Grand Régnard” 2012</t>
  </si>
  <si>
    <t>Chablis Grand Cru AOC “Bougros” 2007</t>
  </si>
  <si>
    <t>Chablis Grand Cru AOC “Blanchots” 2009</t>
  </si>
  <si>
    <t>Chablis Grand Cru AOC “Les Clos” 2010</t>
  </si>
  <si>
    <t>Chablis Grand Cru AOC “Crenovilles” 2011</t>
  </si>
  <si>
    <t>Chablis Grand Cru AOC “Vaudésir” 2011</t>
  </si>
  <si>
    <t>Puligny-Montrachet AOC 2013</t>
  </si>
  <si>
    <t>Pouilly Fuissé AOC “L’Ancien Prieuré” 2009</t>
  </si>
  <si>
    <t>MICHEL LAURENT</t>
  </si>
  <si>
    <t>DOMAINE MARCEL DEISS</t>
  </si>
  <si>
    <t>Alsace AOC Gewurztraminer “Jeunes Vignes” 2011</t>
  </si>
  <si>
    <t>MURÉ</t>
  </si>
  <si>
    <t>Alsace AOC Riesling “Côte de Rouffach” 2012</t>
  </si>
  <si>
    <t>DOMAINE DU COLOMBIER</t>
  </si>
  <si>
    <t>Crozes-Hermitage AOC 2013</t>
  </si>
  <si>
    <t>MARJAN SIMČIČ</t>
  </si>
  <si>
    <t>SOMERBOSCH</t>
  </si>
  <si>
    <t>Stellenbosch Sauvignon Blanc 2015</t>
  </si>
  <si>
    <t>CLOUDY BAY</t>
  </si>
  <si>
    <t>CHAPEL PEAK</t>
  </si>
  <si>
    <t>FERNWAY</t>
  </si>
  <si>
    <t>CASTELLO DI AMA</t>
  </si>
  <si>
    <t xml:space="preserve">CAPRAIA </t>
  </si>
  <si>
    <t>IL RIO</t>
  </si>
  <si>
    <t>MASCIARELLI</t>
  </si>
  <si>
    <t>LEONE DE CASTRIS</t>
  </si>
  <si>
    <t>CESANI</t>
  </si>
  <si>
    <t>RUBICINI</t>
  </si>
  <si>
    <t xml:space="preserve">ORMANNI </t>
  </si>
  <si>
    <t>Chianti Classico DOCG Riserva 2010</t>
  </si>
  <si>
    <t>CASTELLARE DI CASTELLINA</t>
  </si>
  <si>
    <t>Chianti Classico DOCG 2015</t>
  </si>
  <si>
    <t>Chianti Classico DOCG “Castello di Fonterutoli” 2004</t>
  </si>
  <si>
    <t>Chianti Classico DOCG “Castello di Fonterutoli” 2003</t>
  </si>
  <si>
    <t xml:space="preserve">Chianti Classico DOCG “Castello di Fonterutoli” 1997 </t>
  </si>
  <si>
    <t>TENIMENTI RUFFINO</t>
  </si>
  <si>
    <t>Chianti Classico DOCG Gran Selezione “Ducale Oro” 2011</t>
  </si>
  <si>
    <t xml:space="preserve">BINDI SERGARDI </t>
  </si>
  <si>
    <t xml:space="preserve">Chianti Classico DOCG Riserva “Calidonia” 2013 </t>
  </si>
  <si>
    <t>BINDI SERGARDI</t>
  </si>
  <si>
    <t>Chianti Classico DOCG Gran Selezione “Mocenni 89” 2013</t>
  </si>
  <si>
    <t>Chianti Classico DOCG 2014</t>
  </si>
  <si>
    <t>Chianti Classico DOCG Riserva “Rancia” 2007</t>
  </si>
  <si>
    <t>CASTELLO DI BROLIO</t>
  </si>
  <si>
    <t>ROCCA DI MONTEGROSSI</t>
  </si>
  <si>
    <t>Chianti Classico DOCG Riserva “Vigneto San Marcellino” 1998</t>
  </si>
  <si>
    <t>PODERE L’AJA</t>
  </si>
  <si>
    <t>Chianti Classico DOCG Riserva “Il Poggio” 2004</t>
  </si>
  <si>
    <t>CASTELLO VICCHIOMAGGIO</t>
  </si>
  <si>
    <t>Chianti Classico DOCG Gran Selezione “Vigna La Prima” 2012</t>
  </si>
  <si>
    <t xml:space="preserve">CASTELLO VICCHIOMAGGIO </t>
  </si>
  <si>
    <t>VECCHIE TERRE DI MONTEFILI</t>
  </si>
  <si>
    <t xml:space="preserve">FATTORIA LA MASSA </t>
  </si>
  <si>
    <t>Chianti Classico DOCG “Giorgio Primo” 2001</t>
  </si>
  <si>
    <t>FONTODI</t>
  </si>
  <si>
    <t>PODERE LA CAPPELLA</t>
  </si>
  <si>
    <t xml:space="preserve">PODERE LA CAPPELLA </t>
  </si>
  <si>
    <t>Chianti Classico DOCG Riserva “Querciolo” 2004</t>
  </si>
  <si>
    <t>CANALICCHIO DI SOPRA</t>
  </si>
  <si>
    <t>Brunello di Montalcino DOCG 2009</t>
  </si>
  <si>
    <t>PIETROSO</t>
  </si>
  <si>
    <t>Brunello di Montalcino DOCG 2011</t>
  </si>
  <si>
    <t>MASTROJANNI</t>
  </si>
  <si>
    <t>Brunello di Montalcino DOCG 2012</t>
  </si>
  <si>
    <t>Brunello di Montalcino DOCG 2008</t>
  </si>
  <si>
    <t xml:space="preserve">MASTROJANNI </t>
  </si>
  <si>
    <t>Brunello di Montalcino DOCG “Vigna Loreto” 2009</t>
  </si>
  <si>
    <t>Brunello di Montalcino DOCG “Vigna Loreto” 2008</t>
  </si>
  <si>
    <t>Brunello di Montalcino DOCG “Schiena D’Asino” 2008</t>
  </si>
  <si>
    <t>Brunello di Montalcino DOCG “Schiena D’Asino” 2007</t>
  </si>
  <si>
    <t>PODERE LE RIPI</t>
  </si>
  <si>
    <t>Brunello di Montalcino DOCG “Lupi e Sirene” 2006</t>
  </si>
  <si>
    <t>POGGIO DI SOTTO</t>
  </si>
  <si>
    <t>Brunello di Montalcino DOCG 2005</t>
  </si>
  <si>
    <t>Brunello di Montalcino DOCG 2010 Riserva</t>
  </si>
  <si>
    <t>CASTELLO BANFI</t>
  </si>
  <si>
    <t>Brunello di Montalcino DOCG Riserva “Poggio All’Oro” 2007</t>
  </si>
  <si>
    <t>SIRO PACENTI</t>
  </si>
  <si>
    <t>Brunello di Montalcino DOCG “Pelagrilli” 2012</t>
  </si>
  <si>
    <t>ANTINORI</t>
  </si>
  <si>
    <t>MARCHESE DI FRESCOBALDI</t>
  </si>
  <si>
    <t>Brunello di Montalcino DOCG Riserva “Ripe al Convento” 1997</t>
  </si>
  <si>
    <t>Rosso di Montalcino DOC 2012</t>
  </si>
  <si>
    <t>Rosso di Montalcino DOC “Amore e Magia” 2011</t>
  </si>
  <si>
    <t xml:space="preserve">BOSCARELLI </t>
  </si>
  <si>
    <t>BOSCARELLI</t>
  </si>
  <si>
    <t>Vino Nobile di Montepulciano DOCG “Vigna del Nocio” 2000</t>
  </si>
  <si>
    <t xml:space="preserve">Vino Nobile di Montepulciano DOCG “Grandi Annate” 2007 </t>
  </si>
  <si>
    <t xml:space="preserve">CANNETO </t>
  </si>
  <si>
    <t>MONTEMERCURIO</t>
  </si>
  <si>
    <t>Vino Nobile di Montepulciano DOCG “Messaggero” 2010</t>
  </si>
  <si>
    <t>Rosso di Montepulciano DOC “Petaso” 2011</t>
  </si>
  <si>
    <t>PRATESI</t>
  </si>
  <si>
    <t>Carmignano DOCG 2001</t>
  </si>
  <si>
    <t>TENUTA DI CAPEZZANA</t>
  </si>
  <si>
    <t>PODERE 414</t>
  </si>
  <si>
    <t>FATTORIA LE PUPILLE</t>
  </si>
  <si>
    <t>Morellino di Scansano DOC “Poggio Valente” 2006</t>
  </si>
  <si>
    <t>GRATTAMACCO</t>
  </si>
  <si>
    <t>Bolgheri Superiore DOC “Grattamacco Rosso” 2012</t>
  </si>
  <si>
    <t>Bolgheri Superiore DOC “Grattamacco Rosso” 2010</t>
  </si>
  <si>
    <t>Bolgheri Superiore DOC “Grattamacco Rosso” 1995</t>
  </si>
  <si>
    <t>Bolgheri Superiore DOC “L’Alberello” 2010</t>
  </si>
  <si>
    <t>I LUOGHI</t>
  </si>
  <si>
    <t>Bolgheri Superiore DOC “Campo al Fico” 2013</t>
  </si>
  <si>
    <t>Bolgheri Superiore DOC “Paleo Rosso” 2000</t>
  </si>
  <si>
    <t>TENUTA SAN GUIDO</t>
  </si>
  <si>
    <t>Bolgheri Superiore DOC “Sassicaia” 2011</t>
  </si>
  <si>
    <t>PANIZZI</t>
  </si>
  <si>
    <t>COLLE MASSARI</t>
  </si>
  <si>
    <t>Montecucco DOCG Sangiovese Riserva “Lombrone” 2012</t>
  </si>
  <si>
    <t>SALUSTRI</t>
  </si>
  <si>
    <t xml:space="preserve">LE CALLE </t>
  </si>
  <si>
    <t>Montecucco DOC Sangiovese Riserva “Poggio D’Oro” 2009</t>
  </si>
  <si>
    <t>MONTEVERTINE</t>
  </si>
  <si>
    <t>PODERI DEL PARADISO</t>
  </si>
  <si>
    <t>BIBI GRAETZ</t>
  </si>
  <si>
    <t>Sangiovese “Testamatta” 2010</t>
  </si>
  <si>
    <t>Sangiovese “Testamatta” 2001</t>
  </si>
  <si>
    <t>Sangiovese “Flaccianello della Pieve” 2011</t>
  </si>
  <si>
    <t>Sangiovese “Flaccianello della Pieve” 1999</t>
  </si>
  <si>
    <t>VILLA CAFAGGIO</t>
  </si>
  <si>
    <t>LA SPADA</t>
  </si>
  <si>
    <t>TERRABIANCA</t>
  </si>
  <si>
    <t>CASTELLO DI BOSSI</t>
  </si>
  <si>
    <t>SAN FELICE</t>
  </si>
  <si>
    <t xml:space="preserve">MACCHIAVELLI </t>
  </si>
  <si>
    <t>FONTERUTOLI</t>
  </si>
  <si>
    <t>CASTELLO DI MELETO</t>
  </si>
  <si>
    <t>BRANCAIA</t>
  </si>
  <si>
    <t>SAN FABIANO CALCINAIA</t>
  </si>
  <si>
    <t>PETROLO</t>
  </si>
  <si>
    <t>Val D’Arno di Sopra DOC “Torrione” 2013</t>
  </si>
  <si>
    <t>CA’ DEL VISPO</t>
  </si>
  <si>
    <t>Cabernet “Fondatore” 2012</t>
  </si>
  <si>
    <t>Cabernet “Nemo” 1999</t>
  </si>
  <si>
    <t>Cabernet “Mocenni 91” 2007</t>
  </si>
  <si>
    <t>Cabernet “Maestro Raro” 1997</t>
  </si>
  <si>
    <t>ISOLE E OLENA</t>
  </si>
  <si>
    <t>Cabernet “Collezione Privata” 2010</t>
  </si>
  <si>
    <t>MARCHESI DI FRESCOBALDI</t>
  </si>
  <si>
    <t>Cabernet “Mormoreto” 1999</t>
  </si>
  <si>
    <t>Cabernet “Mormoreto” 1997</t>
  </si>
  <si>
    <t>Cabernet “Mormoreto” 1995</t>
  </si>
  <si>
    <t>Cabernet “Cortaccio” 1999</t>
  </si>
  <si>
    <t>VILLA VALLEMAGGIORE</t>
  </si>
  <si>
    <t>Maremma Toscana DOC “Poggio Rè” 2015</t>
  </si>
  <si>
    <t>TUA RITA</t>
  </si>
  <si>
    <t>Merlot “L’Apparita” 1999</t>
  </si>
  <si>
    <t>Merlot “Girolamo” 2010</t>
  </si>
  <si>
    <t>Merlot “Cantico” 2001</t>
  </si>
  <si>
    <t>Merlot “FSM” 2009</t>
  </si>
  <si>
    <t>Merlot “Redigaffi” 2004</t>
  </si>
  <si>
    <t>Merlot “Messorio” 2012</t>
  </si>
  <si>
    <t>Merlot “Strido” 2011</t>
  </si>
  <si>
    <t>LUCE DELLA VITA</t>
  </si>
  <si>
    <t>Pinot Nero “Nero di Nubi” 1995</t>
  </si>
  <si>
    <t>Pinot Nero “Ventisei” 2013</t>
  </si>
  <si>
    <t>PODERE FORTUNA</t>
  </si>
  <si>
    <t>Pinot Nero “Coldaia” 2013</t>
  </si>
  <si>
    <t>Pinot Nero “Fortuni” 2011</t>
  </si>
  <si>
    <t>TERENZUOLA</t>
  </si>
  <si>
    <t>Canaiolo “Merla della Miniera” 2015</t>
  </si>
  <si>
    <t>RASCIONI CECCONELLO</t>
  </si>
  <si>
    <t>Ciliegiolo “Poggio Ciliegio” 1998</t>
  </si>
  <si>
    <t>LUIGI D’ALESSANDRO</t>
  </si>
  <si>
    <t>Syrah “Case Via” 2013</t>
  </si>
  <si>
    <t>LE MACCHIOLE</t>
  </si>
  <si>
    <t>OTTIN</t>
  </si>
  <si>
    <t>NINO NEGRI</t>
  </si>
  <si>
    <t>Barolo DOCG “Brunate” 2011</t>
  </si>
  <si>
    <t xml:space="preserve">CERETTO </t>
  </si>
  <si>
    <t>Barolo DOCG “Prapò” 2011</t>
  </si>
  <si>
    <t>DOMENICO CLERICO</t>
  </si>
  <si>
    <t>Barolo DOCG “Ciabot Mentin” 2008</t>
  </si>
  <si>
    <t>ELIO GRASSO</t>
  </si>
  <si>
    <t>Barolo DOCG “Gavarini Chiniera” 2012</t>
  </si>
  <si>
    <t>PARUSSO</t>
  </si>
  <si>
    <t>Barolo DOCG “Bussia” 2010</t>
  </si>
  <si>
    <t>Barbaresco DOCG 2013</t>
  </si>
  <si>
    <t>Barbaresco DOCG “Bernardot” 2012</t>
  </si>
  <si>
    <t>GAJA</t>
  </si>
  <si>
    <t>Langhe Nebbiolo DOC “Sperss” 2001</t>
  </si>
  <si>
    <t>SANTA SOFIA</t>
  </si>
  <si>
    <t>MASI</t>
  </si>
  <si>
    <t>Amarone della Valpolicella DOC “Campolongo di Torbe” 1998</t>
  </si>
  <si>
    <t>ROCCOLO GRASSI</t>
  </si>
  <si>
    <t>Amarone della Valpolicella DOC 2001</t>
  </si>
  <si>
    <t>TENUTA SANT’ANTONIO</t>
  </si>
  <si>
    <t>Amarone della Valpolicella DOC “Campo ai Gigli” 2011</t>
  </si>
  <si>
    <t>MACULAN</t>
  </si>
  <si>
    <t>Trentino DOC Pinot Nero “Montalto” 2013</t>
  </si>
  <si>
    <t>Südtirol DOC Pinot Nero Riserva “Praepositus” 2004</t>
  </si>
  <si>
    <t>WILHELM WALCH</t>
  </si>
  <si>
    <t>KELLEREI KALTERN</t>
  </si>
  <si>
    <t>ARNALDO CAPRAI</t>
  </si>
  <si>
    <t>Sagrantino di Montefalco DOCG “25 Anni” 2000</t>
  </si>
  <si>
    <t>Pinot Nero 2014</t>
  </si>
  <si>
    <t>LA PALAZZOLA</t>
  </si>
  <si>
    <t>CHAMPAGNE Montagne de Reims</t>
  </si>
  <si>
    <t>CHAMPAGNE Vallèe de la Marne</t>
  </si>
  <si>
    <t>CHAMPAGNE Côtes des Blancs</t>
  </si>
  <si>
    <t>METODO CLASSICO QbA</t>
  </si>
  <si>
    <t>SPUMANTI Toscana</t>
  </si>
  <si>
    <t>SPUMANTI Umbria</t>
  </si>
  <si>
    <t>SPUMANTI Emilia-Romagna</t>
  </si>
  <si>
    <t>SPUMANTI Veneto</t>
  </si>
  <si>
    <t>SPUMANTI Trentino</t>
  </si>
  <si>
    <t>SPUMANTI Lombardia</t>
  </si>
  <si>
    <t>SPUMANTI Piemonte</t>
  </si>
  <si>
    <t>BIANCHI Toscana</t>
  </si>
  <si>
    <t>BIANCHI Valle D’Aosta</t>
  </si>
  <si>
    <t>BIANCHI Piemonte</t>
  </si>
  <si>
    <t>BIANCHI Veneto</t>
  </si>
  <si>
    <t>BIANCHI Friuli</t>
  </si>
  <si>
    <t>BIANCHI Lombardia</t>
  </si>
  <si>
    <t>BIANCHI Trentino</t>
  </si>
  <si>
    <t>BIANCHI Alto Adige</t>
  </si>
  <si>
    <t>BIANCHI Liguria</t>
  </si>
  <si>
    <t>BIANCHI Umbria</t>
  </si>
  <si>
    <t>BIANCHI Lazio</t>
  </si>
  <si>
    <t>BIANCHI Campania</t>
  </si>
  <si>
    <t>BIANCHI Marche</t>
  </si>
  <si>
    <t>BIANCHI Basilicata</t>
  </si>
  <si>
    <t>BIANCHI Puglia</t>
  </si>
  <si>
    <t>BIANCHI Sardegna</t>
  </si>
  <si>
    <t>BIANCHI Sicilia</t>
  </si>
  <si>
    <t>BIANCHI Germania</t>
  </si>
  <si>
    <t>BIANCHI Slovenia</t>
  </si>
  <si>
    <t>BIANCHI Nuova Zelanda</t>
  </si>
  <si>
    <t>BIANCHI Sud Africa</t>
  </si>
  <si>
    <t>BIANCHI Cile</t>
  </si>
  <si>
    <t>ROSATI Puglia</t>
  </si>
  <si>
    <t>BIANCHI Francia - Borgogna</t>
  </si>
  <si>
    <t>BIANCHI Francia - Loira</t>
  </si>
  <si>
    <t>BIANCHI Francia - Alsazia</t>
  </si>
  <si>
    <t>BIANCHI Francia - Rodano</t>
  </si>
  <si>
    <t>ROSSI Toscana - Chianti</t>
  </si>
  <si>
    <t>ROSSI Toscana - Chianti Classico Poggibonsi</t>
  </si>
  <si>
    <t>ROSSI Toscana - Chianti Classico Castellina in Chianti</t>
  </si>
  <si>
    <t>ROSSI Toscana - Chianti Classico Castelnuovo Berardenga</t>
  </si>
  <si>
    <t>ROSSI Toscana - Chianti Classico Gaiole in Chianti</t>
  </si>
  <si>
    <t>ROSSI Toscana - Sangiovese</t>
  </si>
  <si>
    <t>ROSSI Toscana - Sangiovese in predominanza</t>
  </si>
  <si>
    <t>ROSSI Toscana - Cabernet</t>
  </si>
  <si>
    <t>ROSSI Toscana - Cabernet in predominanza</t>
  </si>
  <si>
    <t>ROSSI Toscana - Merlot</t>
  </si>
  <si>
    <t>ROSSI Toscana - Merlot in predominanza</t>
  </si>
  <si>
    <t>ROSSI Toscana - Pinot</t>
  </si>
  <si>
    <t>ROSSI Toscana - Canaiolo</t>
  </si>
  <si>
    <t>ROSSI Toscana - Ciliegiolo</t>
  </si>
  <si>
    <t>ROSSI Toscana - Syrah</t>
  </si>
  <si>
    <t>ROSSI Toscana - Chianti Classico Radda in Chianti</t>
  </si>
  <si>
    <t>ROSSI Toscana - Chianti Classico Barberino Val D’Elsa</t>
  </si>
  <si>
    <t>ROSSI Toscana - Chianti Classico Greve in Chianti</t>
  </si>
  <si>
    <t>ROSSI Toscana - Chianti Classico Tavarnelle Val di Pesa</t>
  </si>
  <si>
    <t>ROSSI Toscana - Brunello di Montalcino</t>
  </si>
  <si>
    <t>ROSSI Toscana - Rosso di Montalcino</t>
  </si>
  <si>
    <t>ROSSI Toscana - Vino Nobile di Montepulciano</t>
  </si>
  <si>
    <t>ROSSI Toscana - Rosso di Montepulciano</t>
  </si>
  <si>
    <t>ROSSI Toscana - Carmignano</t>
  </si>
  <si>
    <t>ROSSI Toscana - Morellino di Scansano</t>
  </si>
  <si>
    <t>ROSSI Toscana - Bolgheri</t>
  </si>
  <si>
    <t>ROSSI Toscana - San Gimignano</t>
  </si>
  <si>
    <t>ROSSI Toscana - Montecucco Sangiovese</t>
  </si>
  <si>
    <t>ROSSI Lombardia - Valtellina</t>
  </si>
  <si>
    <t>ROSSI Piemonte - Barbaresco</t>
  </si>
  <si>
    <t>ROSSI Piemonte - Barolo</t>
  </si>
  <si>
    <t>ROSSI Piemonte - altre denominazioni</t>
  </si>
  <si>
    <t>ROSSI Veneto - Amarone della Valpolicella</t>
  </si>
  <si>
    <t>ROSSI Veneto - altri denominazioni</t>
  </si>
  <si>
    <t xml:space="preserve">ROSSI Friuli </t>
  </si>
  <si>
    <t>CODICE</t>
  </si>
  <si>
    <t>PROVENIENZA</t>
  </si>
  <si>
    <t>AZIENDA</t>
  </si>
  <si>
    <t>NOME VINO</t>
  </si>
  <si>
    <t>CARTA</t>
  </si>
  <si>
    <t>PREZZO ACQUISTO</t>
  </si>
  <si>
    <t>+ IVA</t>
  </si>
  <si>
    <t>FORNITORE</t>
  </si>
  <si>
    <t>NOTE</t>
  </si>
  <si>
    <t>SCONTI</t>
  </si>
  <si>
    <t>-</t>
  </si>
  <si>
    <t>BIRRE</t>
  </si>
  <si>
    <t>Aglianico “Serpico” 2004</t>
  </si>
  <si>
    <t>Aglianico “Serpico” 2000</t>
  </si>
  <si>
    <t>Merlot “Patrimo” 2004</t>
  </si>
  <si>
    <t>MONTEVETRANO</t>
  </si>
  <si>
    <t xml:space="preserve">TORREVENTO </t>
  </si>
  <si>
    <t>Castel del Monte DOC Nero di Troia Riserva “Vigna Pedale” 2012</t>
  </si>
  <si>
    <t xml:space="preserve">FIRRIATO </t>
  </si>
  <si>
    <t>Nero d’Avola “Nerojbleo” 2012</t>
  </si>
  <si>
    <t xml:space="preserve">SELLA &amp; MOSCA </t>
  </si>
  <si>
    <t>Alghero DOC Cabernet “Marchese di Villamarina” 2008</t>
  </si>
  <si>
    <t>PALA</t>
  </si>
  <si>
    <t>Isola dei Nuraghi DOC “Siray” 2012</t>
  </si>
  <si>
    <t>Carignano “Mantenghja” 2000</t>
  </si>
  <si>
    <t>Crozes-Hermitage AOC “Cuvée Gaby” 2012</t>
  </si>
  <si>
    <t>Hermitage AOC 2008</t>
  </si>
  <si>
    <t>ARMAND DARTOIS</t>
  </si>
  <si>
    <t>CHÂTEAU BATAILLEY</t>
  </si>
  <si>
    <t>CHÂTEAU TROTTE VIEILLE</t>
  </si>
  <si>
    <t>Saint-Emilion AOC Premier Grand Cru Classé 2011</t>
  </si>
  <si>
    <t>Marlborough Pinot Noir “Fusional” 2014</t>
  </si>
  <si>
    <t>Trento DOC “Perlè Bianco” 2006</t>
  </si>
  <si>
    <t>FERRARI</t>
  </si>
  <si>
    <t>MONTE ROSSA</t>
  </si>
  <si>
    <t>PERI</t>
  </si>
  <si>
    <t>KÖFERERHOF</t>
  </si>
  <si>
    <t>Valle Isarco DOC Sylvaner “R” 2015</t>
  </si>
  <si>
    <t xml:space="preserve">Vin Santo del Chianti Classico DOC “La Chimera” 1995 </t>
  </si>
  <si>
    <t>Vin Santo del Chianti Classico DOC 2005</t>
  </si>
  <si>
    <t>Vin Santo del Chianti Classico DOC 1999</t>
  </si>
  <si>
    <t>Vin Santo di Montepulciano DOC 1995</t>
  </si>
  <si>
    <t>VILLA SANT’ANNA</t>
  </si>
  <si>
    <t>Vin Santo di Montepulciano DOC 1997</t>
  </si>
  <si>
    <t>San Gimignano Vin Santo DOC 2010</t>
  </si>
  <si>
    <t>Aleatico dell’Isola d’Elba Passito DOC 2006</t>
  </si>
  <si>
    <t>LA PODERINA</t>
  </si>
  <si>
    <t>Moscadello di Montalcino DOC Vendemmia Tardiva 2004</t>
  </si>
  <si>
    <t xml:space="preserve">Aleatico Passito 1992 </t>
  </si>
  <si>
    <t>TERENZI</t>
  </si>
  <si>
    <t>ODDERO</t>
  </si>
  <si>
    <t>Moscato d’Asti DOCG “Cascina Fiori” 2013</t>
  </si>
  <si>
    <t>Südtirol DOC Kerner Passito “Praepositus” 2013</t>
  </si>
  <si>
    <t>ZUCCOLO</t>
  </si>
  <si>
    <t>BRACCO</t>
  </si>
  <si>
    <t>Verduzzo Friulano Passito “Cuvée Bracco” 2011</t>
  </si>
  <si>
    <t>GINI</t>
  </si>
  <si>
    <t>Recioto di Soave DOC Garganega “Renobilis” 1996</t>
  </si>
  <si>
    <t>VIGNALTA</t>
  </si>
  <si>
    <t>Colli Euganei DOC Moscato “L.H. Vendemmia Tardiva” 2015</t>
  </si>
  <si>
    <t>Breganze DOC Vespaiolo “Torcolato” 2009</t>
  </si>
  <si>
    <t>Vespaiola “Acini Nobili” 1999</t>
  </si>
  <si>
    <t>Cinqueterre DOC Bosco “Sciacchetrà” 2010</t>
  </si>
  <si>
    <t>FATTORIA LA ZERBINA</t>
  </si>
  <si>
    <t>Albana di Romagna Passito DOCG Albana “Scacco Matto” 2004</t>
  </si>
  <si>
    <t>COLPETRONE</t>
  </si>
  <si>
    <t>Sagrantino di Montefalco Passito DOCG Sagrantino 2000</t>
  </si>
  <si>
    <t>BARBERANI</t>
  </si>
  <si>
    <t>Orvieto Classico Superiore DOC “Calcaia” 2005</t>
  </si>
  <si>
    <t>Amelia Vin Santo DOC 2011</t>
  </si>
  <si>
    <t>Verdicchio Castelli di Jesi Passito DOC “Onyr” 2007</t>
  </si>
  <si>
    <t>FATTORIA VILLA MATILDE</t>
  </si>
  <si>
    <t>Falanghina “Eleusi” 2002</t>
  </si>
  <si>
    <t>Fiano “Privilegio” 2013</t>
  </si>
  <si>
    <t>VITICOLTORI DE CONCILIIS</t>
  </si>
  <si>
    <t>Aglianico “Ra” 2001</t>
  </si>
  <si>
    <t>TORREVENTO</t>
  </si>
  <si>
    <t>Moscato di Trani DOC Moscato Reale “Dulcis in Fundo” 2014</t>
  </si>
  <si>
    <t>FOSS MARAI</t>
  </si>
  <si>
    <t xml:space="preserve">Moscato Reale “Petillante Passito” </t>
  </si>
  <si>
    <t>SALVATORE MURANA</t>
  </si>
  <si>
    <t>Passito di Pantelleria DOC Moscato 2009</t>
  </si>
  <si>
    <t>Moscato di Pantelleria DOC Moscato “Mueggen” 1999</t>
  </si>
  <si>
    <t>FLORIO</t>
  </si>
  <si>
    <t>Marsala Superiore Riserva Semisecco “Targa” 2002</t>
  </si>
  <si>
    <t>Marsala Vergine “Terre Arse” 2001</t>
  </si>
  <si>
    <t>CHÂTEAU D’YQUEM</t>
  </si>
  <si>
    <t>LAMOTHE</t>
  </si>
  <si>
    <t>Graves Supérieures AOC “La Fleur des Pins” 2015</t>
  </si>
  <si>
    <t>CHÂTEAU LE THIBAUT</t>
  </si>
  <si>
    <t>Monbazillac AOC Sémillon Sauvignon e Muscadelle 2009</t>
  </si>
  <si>
    <t>Montilla Morilles DO Pedro Ximenez “Don PX” 1971</t>
  </si>
  <si>
    <t>TSCHIDA</t>
  </si>
  <si>
    <t>Auslese Prädikatswein Muscat “Ottonel” 2015</t>
  </si>
  <si>
    <t>ROYAL TOKAJI COMPANY</t>
  </si>
  <si>
    <t>ROSSI Campania</t>
  </si>
  <si>
    <t>ROSSI Puglia</t>
  </si>
  <si>
    <t>ROSSI Sicilia</t>
  </si>
  <si>
    <t>ROSSI Sardegna</t>
  </si>
  <si>
    <t>ROSSI Francia - Borgogna</t>
  </si>
  <si>
    <t>ROSSI Francia - Valle del Rodano</t>
  </si>
  <si>
    <t>ROSSI Francia - Bordeaux</t>
  </si>
  <si>
    <t>ROSSI Nuova Zelanda</t>
  </si>
  <si>
    <t>MAGNUM Bollicine - Trentino</t>
  </si>
  <si>
    <t>MAGNUM Bollicine - Lombardia</t>
  </si>
  <si>
    <t>MAGNUM Bianchi - Toscana</t>
  </si>
  <si>
    <t>MAGNUM Bianchi - Alto Adige</t>
  </si>
  <si>
    <t>MAGNUM Rossi - Toscana</t>
  </si>
  <si>
    <t>PASSITI Toscana - Vin Santo</t>
  </si>
  <si>
    <t>PASSITI Toscana - altri Passiti</t>
  </si>
  <si>
    <t>PASSITI Piemonte</t>
  </si>
  <si>
    <t>PASSITI Alto Adige</t>
  </si>
  <si>
    <t>PASSITI Friuli</t>
  </si>
  <si>
    <t>PASSITI Veneto</t>
  </si>
  <si>
    <t>PASSITI Liguria</t>
  </si>
  <si>
    <t>PASSITI Emilia Romagna</t>
  </si>
  <si>
    <t>PASSITI Umbria</t>
  </si>
  <si>
    <t>PASSITI Marche</t>
  </si>
  <si>
    <t>PASSITI Campania</t>
  </si>
  <si>
    <t>PASSITI Puglia</t>
  </si>
  <si>
    <t>PASSITI Sicilia</t>
  </si>
  <si>
    <t>PASSITI Francia - Bordeaux</t>
  </si>
  <si>
    <t>PASSITI Francia - Sud-Ovest</t>
  </si>
  <si>
    <t>PASSITI Austria</t>
  </si>
  <si>
    <t>PASSITI Ungheria</t>
  </si>
  <si>
    <t>Bruno Dalmazio</t>
  </si>
  <si>
    <t>Metro</t>
  </si>
  <si>
    <t>Coop</t>
  </si>
  <si>
    <t>Parravicini</t>
  </si>
  <si>
    <t>Vagnoni</t>
  </si>
  <si>
    <t>OMAGGIO</t>
  </si>
  <si>
    <t>Vernaccia</t>
  </si>
  <si>
    <t>Cesani</t>
  </si>
  <si>
    <t>Chardonnay</t>
  </si>
  <si>
    <t>Cast. Di Monsanto</t>
  </si>
  <si>
    <t>Isole e Olena</t>
  </si>
  <si>
    <t>Fattoria le Pupille</t>
  </si>
  <si>
    <t>Sauvignon</t>
  </si>
  <si>
    <t>Riesling</t>
  </si>
  <si>
    <t>Pinot Grigio</t>
  </si>
  <si>
    <t>Verdicchio</t>
  </si>
  <si>
    <t>Sangiovese</t>
  </si>
  <si>
    <t>Locanda le Piazze</t>
  </si>
  <si>
    <t>CDN rosso 2006</t>
  </si>
  <si>
    <t>Az. Agr. La Spada</t>
  </si>
  <si>
    <t>Sodi Lunghi 1990</t>
  </si>
  <si>
    <t>Sodi Lunghi 1993</t>
  </si>
  <si>
    <t>Sodi Lunghi 1994</t>
  </si>
  <si>
    <t>Sodi Lunghi 1998</t>
  </si>
  <si>
    <t>Sodi Lunghi 2000</t>
  </si>
  <si>
    <t>Sodi Lunghi 2003</t>
  </si>
  <si>
    <t>Sodi Lunghi 2006</t>
  </si>
  <si>
    <t>Pinot Nero</t>
  </si>
  <si>
    <t xml:space="preserve">Syrah </t>
  </si>
  <si>
    <t>Merlot</t>
  </si>
  <si>
    <t>Moscato</t>
  </si>
  <si>
    <t xml:space="preserve">Moscato </t>
  </si>
  <si>
    <t>Ruffino</t>
  </si>
  <si>
    <t>Giuggioli Claudio</t>
  </si>
  <si>
    <t>Premium Distribuzione</t>
  </si>
  <si>
    <t>Roberto Fissi</t>
  </si>
  <si>
    <t>Peri</t>
  </si>
  <si>
    <t>Daldin Massimo</t>
  </si>
  <si>
    <t>Proposta Vini</t>
  </si>
  <si>
    <t>Laura Nappini</t>
  </si>
  <si>
    <t>Rubicini</t>
  </si>
  <si>
    <t>La Cattura (Œnothèque) 2014</t>
  </si>
  <si>
    <t>CASTELLO DEL NERO</t>
  </si>
  <si>
    <t>FAMIGLIA CASTELLANI</t>
  </si>
  <si>
    <t>FELLUGA MARCO</t>
  </si>
  <si>
    <t>MAURO VANNUCCI</t>
  </si>
  <si>
    <t>Carmignano DOCG “Piaggia” Riserva 2014</t>
  </si>
  <si>
    <t>ROSSI Veneto - altre denominazioni</t>
  </si>
  <si>
    <t>ROSSI Umbria</t>
  </si>
  <si>
    <t xml:space="preserve">BIANCHI Friuli </t>
  </si>
  <si>
    <t>ROSSI Alto Adige</t>
  </si>
  <si>
    <t>ROSSI Lazio</t>
  </si>
  <si>
    <t xml:space="preserve">ROSSI Trentino </t>
  </si>
  <si>
    <t xml:space="preserve">SPUMANTI Trentino </t>
  </si>
  <si>
    <t>RIMANENZA    L         J</t>
  </si>
  <si>
    <t>ACQUISTO    L         J</t>
  </si>
  <si>
    <t>Fiano</t>
  </si>
  <si>
    <t>Falanghina</t>
  </si>
  <si>
    <t>Grechetto</t>
  </si>
  <si>
    <t>Carricante</t>
  </si>
  <si>
    <t>Verduzzo</t>
  </si>
  <si>
    <t>Syrah</t>
  </si>
  <si>
    <t xml:space="preserve">Greco  </t>
  </si>
  <si>
    <t xml:space="preserve">“Paleo Bianco” 2014 </t>
  </si>
  <si>
    <t>“Imprevisto” Passito 2012</t>
  </si>
  <si>
    <t>“Horos” Vendemmia Tardiva 2008</t>
  </si>
  <si>
    <t>Passito “Nobilis” 2011</t>
  </si>
  <si>
    <t>“Muffato della Sala” 2008</t>
  </si>
  <si>
    <t>Vendemmia Tardiva 2012</t>
  </si>
  <si>
    <t xml:space="preserve">Sauvignon/Traminer </t>
  </si>
  <si>
    <t>Vin Santo “Bacca Rossa” 2008</t>
  </si>
  <si>
    <t>“Aszù Essencia” 1995</t>
  </si>
  <si>
    <t>Recioto di Soave DOCG Garganega “Classico” 2008</t>
  </si>
  <si>
    <t>Lagrein</t>
  </si>
  <si>
    <t>Malbec</t>
  </si>
  <si>
    <t>Costa d’Amalfi DOC “Furore” 2016</t>
  </si>
  <si>
    <t>“Montevetrano” 2001</t>
  </si>
  <si>
    <t>Pauillac AOC Grand Cru Classé 2011 (5em)</t>
  </si>
  <si>
    <t>“Civitella Rosso” 2015</t>
  </si>
  <si>
    <t>“S’arrai” 2003</t>
  </si>
  <si>
    <t>Nerello Mascalese/Cappuccio</t>
  </si>
  <si>
    <t xml:space="preserve">Cabernet  </t>
  </si>
  <si>
    <t xml:space="preserve">Cabernet, Merlot e Petit Verdot </t>
  </si>
  <si>
    <t>“Saffredi” 1999</t>
  </si>
  <si>
    <t>“Solaia” 1999</t>
  </si>
  <si>
    <t>“Vallino” 2013</t>
  </si>
  <si>
    <t xml:space="preserve">Cabernet, Sangiovese e Syrah </t>
  </si>
  <si>
    <t>“La Regola” 2011</t>
  </si>
  <si>
    <t xml:space="preserve">Cabernet e Merlot </t>
  </si>
  <si>
    <t>“Bruno di Rocca” 2010</t>
  </si>
  <si>
    <t>Merlot “Desiderio” 1988</t>
  </si>
  <si>
    <t>Merlot “Desiderio” 1989</t>
  </si>
  <si>
    <t>Merlot “Desiderio” 1990</t>
  </si>
  <si>
    <t>Merlot “Desiderio” 1991</t>
  </si>
  <si>
    <t>Merlot “Desiderio” 1993</t>
  </si>
  <si>
    <t>Merlot “Desiderio” 1994</t>
  </si>
  <si>
    <t>Merlot “Desiderio” 1995</t>
  </si>
  <si>
    <t>Merlot “Desiderio” 1996</t>
  </si>
  <si>
    <t>Merlot “Desiderio” 1997</t>
  </si>
  <si>
    <t>“Saxa Calida” 2004</t>
  </si>
  <si>
    <t>“Saxa Calida” 2003</t>
  </si>
  <si>
    <t>“Saxa Calida” 2001</t>
  </si>
  <si>
    <t>“Romitorio” 1999</t>
  </si>
  <si>
    <t xml:space="preserve">Merlot/Colorino </t>
  </si>
  <si>
    <t>San Gimignano DOC “Cèllori” 2009</t>
  </si>
  <si>
    <t>San Gimignano DOC “Pepe Nero” 2011</t>
  </si>
  <si>
    <t xml:space="preserve">Sangiovese/Merlot </t>
  </si>
  <si>
    <t xml:space="preserve">Sangiovese  </t>
  </si>
  <si>
    <t>“Fontalloro” 2008</t>
  </si>
  <si>
    <t>“Beloro” 2009</t>
  </si>
  <si>
    <t>“Anfiteatro” 2001</t>
  </si>
  <si>
    <t>“San Martino” 1998</t>
  </si>
  <si>
    <t>“Il Blu” 2010</t>
  </si>
  <si>
    <t>90%Sang./10%Malvasia</t>
  </si>
  <si>
    <t>“Corbaia” 2009</t>
  </si>
  <si>
    <t>“Casalferro” 2001</t>
  </si>
  <si>
    <t>“Rainero” 2010</t>
  </si>
  <si>
    <t>“Luenzo” 2010</t>
  </si>
  <si>
    <t>“Luenzo” 2001</t>
  </si>
  <si>
    <t>“Luenzo” 2009</t>
  </si>
  <si>
    <t>“Luenzo” 2006</t>
  </si>
  <si>
    <t>“Luenzo” 2005</t>
  </si>
  <si>
    <t>“Luenzo” 2004</t>
  </si>
  <si>
    <t>“Siepi” 2004</t>
  </si>
  <si>
    <t xml:space="preserve">Sangiovese/Petit Verdot </t>
  </si>
  <si>
    <t>“Libare” 2011</t>
  </si>
  <si>
    <t>“Corbezzolo” 1999</t>
  </si>
  <si>
    <t>“Cerviolo Rosso” 1999</t>
  </si>
  <si>
    <t>“Vigorello” 1999</t>
  </si>
  <si>
    <t>“Cabreo Il Borgo” 2000</t>
  </si>
  <si>
    <t>“Cabreo Il Borgo” 1995</t>
  </si>
  <si>
    <t xml:space="preserve">“Cabreo Il Borgo” 1993 </t>
  </si>
  <si>
    <t>“Scrio” 2001</t>
  </si>
  <si>
    <t>“Scrio” 2000</t>
  </si>
  <si>
    <t>“Amore &amp; Follia” 2010</t>
  </si>
  <si>
    <t>“Cielo d’Ulisse” 2008</t>
  </si>
  <si>
    <t>“San Leonardo” 1999</t>
  </si>
  <si>
    <t>“Fratta” 1999</t>
  </si>
  <si>
    <t>Sogegross</t>
  </si>
  <si>
    <t>Murè</t>
  </si>
  <si>
    <t>Enoteca di Centro</t>
  </si>
  <si>
    <t>Signorvino</t>
  </si>
  <si>
    <t>Marco da Vela</t>
  </si>
  <si>
    <t>Poderi del Paradiso</t>
  </si>
  <si>
    <t>Enotrade SAS</t>
  </si>
  <si>
    <t>Giorgini Mircko</t>
  </si>
  <si>
    <t>Grassini Duccio</t>
  </si>
  <si>
    <t>La Fiaschetteria di Boboli</t>
  </si>
  <si>
    <t>Pam</t>
  </si>
  <si>
    <t>“Campaccio” 2013</t>
  </si>
  <si>
    <t>Fattoria Ormanni</t>
  </si>
  <si>
    <t>Giorgini</t>
  </si>
  <si>
    <t>D.E.T.A.</t>
  </si>
  <si>
    <t>L. Nappini</t>
  </si>
  <si>
    <t>Claudio Giuggioli</t>
  </si>
  <si>
    <t>Bepi Tosolini</t>
  </si>
  <si>
    <t>Da Vela</t>
  </si>
  <si>
    <t>Half Crown (700ml.)</t>
  </si>
  <si>
    <t>De Borgen</t>
  </si>
  <si>
    <t>Dutch Conrwyn (1000ml.)</t>
  </si>
  <si>
    <t>Odevie sas</t>
  </si>
  <si>
    <t>The Nikka</t>
  </si>
  <si>
    <t>Jack Daniel's</t>
  </si>
  <si>
    <t>Single Barrel Select (700ml.)</t>
  </si>
  <si>
    <t>Glenmorangie</t>
  </si>
  <si>
    <t>BRANDY</t>
  </si>
  <si>
    <t>COGNAC</t>
  </si>
  <si>
    <t>Janneau</t>
  </si>
  <si>
    <t>AMARO</t>
  </si>
  <si>
    <t>LIQUORE</t>
  </si>
  <si>
    <t>ITALIA</t>
  </si>
  <si>
    <t>BIRRIFICIO SAN GIMIGNANO</t>
  </si>
  <si>
    <t>TIPOLOGIA</t>
  </si>
  <si>
    <t>Errante</t>
  </si>
  <si>
    <t>Detour</t>
  </si>
  <si>
    <t>Detour MAGNUM</t>
  </si>
  <si>
    <t>Altrove</t>
  </si>
  <si>
    <t>Durovernum</t>
  </si>
  <si>
    <t>Roma</t>
  </si>
  <si>
    <t>IPA</t>
  </si>
  <si>
    <t>Birrificio San Gimignano</t>
  </si>
  <si>
    <t>Prosecco della Valdobbiadene DOCG Guia Brut 2016</t>
  </si>
  <si>
    <t>Metodo Classico Blanc de Noir Brut 2011</t>
  </si>
  <si>
    <t>“Bugia” 2015</t>
  </si>
  <si>
    <t>BIANCHI Ungheria</t>
  </si>
  <si>
    <t>Colli Orientali del Friuli DOCG Ramandolo 2012</t>
  </si>
  <si>
    <t>PASSITI Molise</t>
  </si>
  <si>
    <t>Moscato del Molise DOC “Apianae” 2013</t>
  </si>
  <si>
    <t>Bolgheri Superiore DOC “L’Alberello” 2011</t>
  </si>
  <si>
    <t>Sangiovese “Testamatta” 2015</t>
  </si>
  <si>
    <t>Bibi Graetz</t>
  </si>
  <si>
    <t>Canaiolo 2009</t>
  </si>
  <si>
    <t>Franciacorta DOCG P.R. Blanc de Blanc</t>
  </si>
  <si>
    <t>Talento Metodo Classico Brut “Peri 46” 2011</t>
  </si>
  <si>
    <t>Shiraz 2016</t>
  </si>
  <si>
    <t>Carmignano DOCG 2010</t>
  </si>
  <si>
    <t>ROSSI Svizzera</t>
  </si>
  <si>
    <t>CAVE LA ROMAINE</t>
  </si>
  <si>
    <t>Valais AOC Cuvée des Empereurs 2015</t>
  </si>
  <si>
    <t>GRAPPA Toscana</t>
  </si>
  <si>
    <t>GRAPPA Veneto</t>
  </si>
  <si>
    <t xml:space="preserve">ACQUAVITE  </t>
  </si>
  <si>
    <t>RUM Barbados</t>
  </si>
  <si>
    <t>RUM Mauritius</t>
  </si>
  <si>
    <t>RUM Phipippine</t>
  </si>
  <si>
    <t>WHISKY Japan</t>
  </si>
  <si>
    <t>WHISKY Scotch</t>
  </si>
  <si>
    <t>BAS ARMAGNAC</t>
  </si>
  <si>
    <t>NOME DISTILLATO</t>
  </si>
  <si>
    <t>NOME BIRRA</t>
  </si>
  <si>
    <t>ROSSI Toscana - altri vitigni</t>
  </si>
  <si>
    <t>Vermentino Nero 2015</t>
  </si>
  <si>
    <t>RUM Nicaragua</t>
  </si>
  <si>
    <t>Flor De Cana</t>
  </si>
  <si>
    <t>ROSSI Abruzzo</t>
  </si>
  <si>
    <t>RUM Guyana</t>
  </si>
  <si>
    <t>GRAPPA Alto Adige</t>
  </si>
  <si>
    <t>Abbazia di Novacella</t>
  </si>
  <si>
    <t>Abbagnac (750ml.)</t>
  </si>
  <si>
    <t>1+1</t>
  </si>
  <si>
    <t xml:space="preserve">MONMARTHE Récoltant </t>
  </si>
  <si>
    <t xml:space="preserve">Champagne AOC Premier Cru Brut “Secret de Famille” </t>
  </si>
  <si>
    <t>Champagne AOC Premier Cru Brut Tradition</t>
  </si>
  <si>
    <t>12 OMAGGIO</t>
  </si>
  <si>
    <t>PRUNOTTO</t>
  </si>
  <si>
    <t>Enoteca Vino e Convivio</t>
  </si>
  <si>
    <t>ABATE NERO</t>
  </si>
  <si>
    <t xml:space="preserve">Trento DOC Brut </t>
  </si>
  <si>
    <t>PRODUTTORI DEL BARBARESCO</t>
  </si>
  <si>
    <t>Barbaresco DOCG 2014</t>
  </si>
  <si>
    <t>BELISARIO</t>
  </si>
  <si>
    <t>ROBERTO VOERZIO</t>
  </si>
  <si>
    <t>Barbera D’Alba DOC “Il Cerreto” 2014</t>
  </si>
  <si>
    <t>Trento DOC “Riserva Lunelli” 2008</t>
  </si>
  <si>
    <t>CASTELLO DEL TERRICCIO</t>
  </si>
  <si>
    <t>“Tassinaia” 2014</t>
  </si>
  <si>
    <t>Azzarri</t>
  </si>
  <si>
    <t>Paolo Branchetti</t>
  </si>
  <si>
    <t>2 OMAGGIO</t>
  </si>
  <si>
    <t>LA SPINETTA</t>
  </si>
  <si>
    <t>Barbera D’Alba DOC “Gallina” 2013</t>
  </si>
  <si>
    <t>Syrah 2015</t>
  </si>
  <si>
    <t>KOFERERHOF</t>
  </si>
  <si>
    <t>TENUTA SAN LEONARDO</t>
  </si>
  <si>
    <t>MAGNUM Bianchi - Friuli</t>
  </si>
  <si>
    <t>BICCHIERE</t>
  </si>
  <si>
    <t>GRAPPA</t>
  </si>
  <si>
    <t>Chianti Classico DOCG 2008</t>
  </si>
  <si>
    <t>6 OMAGGIO</t>
  </si>
  <si>
    <t xml:space="preserve">Franciacorta DOCG Rosè </t>
  </si>
  <si>
    <t>CONTADI CASTALDI</t>
  </si>
  <si>
    <t>Cava Brut</t>
  </si>
  <si>
    <t>FALISCA II</t>
  </si>
  <si>
    <t>Falisca II</t>
  </si>
  <si>
    <t>Classica</t>
  </si>
  <si>
    <t>Grifi 2012</t>
  </si>
  <si>
    <t>KELLEREI MERAN</t>
  </si>
  <si>
    <t>Südtirol DOC Cabernet “Graf” 2014</t>
  </si>
  <si>
    <t>Tebbiano 2015</t>
  </si>
  <si>
    <t>X.O. (700ml.)</t>
  </si>
  <si>
    <t>Courvasieur</t>
  </si>
  <si>
    <t>Most Picolit (700ml.)</t>
  </si>
  <si>
    <t>VERMOUTH</t>
  </si>
  <si>
    <t>Laphroaig</t>
  </si>
  <si>
    <t>Tanqueray</t>
  </si>
  <si>
    <t>Beefeater</t>
  </si>
  <si>
    <t>Beefeater 24 (700ml.)</t>
  </si>
  <si>
    <t>CALVADOS</t>
  </si>
  <si>
    <t>Chateau Du Breuil</t>
  </si>
  <si>
    <t>Toutain</t>
  </si>
  <si>
    <t>Tres Vieille 1980 (700ml.)</t>
  </si>
  <si>
    <t>Glenkinchie</t>
  </si>
  <si>
    <t xml:space="preserve">Parravicini  </t>
  </si>
  <si>
    <t>WHISKY Tennenssee</t>
  </si>
  <si>
    <t>GIN Usa</t>
  </si>
  <si>
    <t>GIN Scozia</t>
  </si>
  <si>
    <t>GIN Olanda</t>
  </si>
  <si>
    <t>GIN Inghilterra</t>
  </si>
  <si>
    <t>GIN Francia</t>
  </si>
  <si>
    <t>Bonollo</t>
  </si>
  <si>
    <t>Bulldog</t>
  </si>
  <si>
    <t>Ginebra San Miguel</t>
  </si>
  <si>
    <t>Grattamacco</t>
  </si>
  <si>
    <t>Ornellaia</t>
  </si>
  <si>
    <t>Poggio di Sotto</t>
  </si>
  <si>
    <t>ACQUAVITE</t>
  </si>
  <si>
    <t>GIN</t>
  </si>
  <si>
    <t>RUM</t>
  </si>
  <si>
    <t>WHISKY</t>
  </si>
  <si>
    <t>VODKA</t>
  </si>
  <si>
    <t>Fabrizio Pasquini</t>
  </si>
  <si>
    <t>“Fontalloro” 2010</t>
  </si>
  <si>
    <t>“Fontalloro” 2004</t>
  </si>
  <si>
    <t>Cabernet “Maestro Raro” 2012</t>
  </si>
  <si>
    <t>Chianti Classico DOCG Riserva “Rancia” 2006</t>
  </si>
  <si>
    <t>Metodo Classico Brut Millesimato 2012</t>
  </si>
  <si>
    <t>RIECINE</t>
  </si>
  <si>
    <t>“Riecine” 2013</t>
  </si>
  <si>
    <t>Andrea Cappelli</t>
  </si>
  <si>
    <t>Chianti Classico DOCG Riserva 2015</t>
  </si>
  <si>
    <t xml:space="preserve">Vin Santo del Chianti Classico DOC “Sebastiano” 2001 </t>
  </si>
  <si>
    <t>Antica Distilleria Quaglia</t>
  </si>
  <si>
    <t>GIN Italia</t>
  </si>
  <si>
    <t>Gin del Professore "Monsieur" (700ml.)</t>
  </si>
  <si>
    <t>Vino Nobile di Montepulciano DOCG Riserva 2012</t>
  </si>
  <si>
    <t>“Annita” 2016</t>
  </si>
  <si>
    <t>Franciacorta DOCG P.R. Brut</t>
  </si>
  <si>
    <t>Verdicchio Castelli di Jesi DOGC “Villa Bucci” Riserva 2014</t>
  </si>
  <si>
    <t>Antico Amaro delle Terme (500ml.)</t>
  </si>
  <si>
    <t>PREZZO</t>
  </si>
  <si>
    <t>IVA</t>
  </si>
  <si>
    <t>PREZZO CARTA</t>
  </si>
  <si>
    <t>COEFICENTE 2</t>
  </si>
  <si>
    <t>COEFICENTE 1</t>
  </si>
  <si>
    <t>GUADAGNO</t>
  </si>
  <si>
    <t>% RICARICO</t>
  </si>
  <si>
    <t>%</t>
  </si>
  <si>
    <t>FASCIA RICARICO</t>
  </si>
  <si>
    <t>50/60</t>
  </si>
  <si>
    <t>60/90</t>
  </si>
  <si>
    <t>40/50</t>
  </si>
  <si>
    <t>RD-1</t>
  </si>
  <si>
    <t>RD-2.1</t>
  </si>
  <si>
    <t>RD-2.2</t>
  </si>
  <si>
    <t>RD-3.1</t>
  </si>
  <si>
    <t>RD-3.2</t>
  </si>
  <si>
    <t>RD-3.3</t>
  </si>
  <si>
    <t>RD-3.4</t>
  </si>
  <si>
    <t>RD-4.1</t>
  </si>
  <si>
    <t>RD-5</t>
  </si>
  <si>
    <t>20/40</t>
  </si>
  <si>
    <r>
      <rPr>
        <b/>
        <i/>
        <sz val="16"/>
        <color theme="1"/>
        <rFont val="Calibri"/>
        <family val="2"/>
        <scheme val="minor"/>
      </rPr>
      <t xml:space="preserve"> - RD -</t>
    </r>
    <r>
      <rPr>
        <sz val="16"/>
        <color theme="1"/>
        <rFont val="Calibri"/>
        <family val="2"/>
        <scheme val="minor"/>
      </rPr>
      <t>RAPPRESENTANTE o DIRETTO</t>
    </r>
  </si>
  <si>
    <t>RD-4.2</t>
  </si>
  <si>
    <r>
      <rPr>
        <b/>
        <i/>
        <sz val="16"/>
        <color theme="1"/>
        <rFont val="Calibri"/>
        <family val="2"/>
        <scheme val="minor"/>
      </rPr>
      <t xml:space="preserve"> - MS - </t>
    </r>
    <r>
      <rPr>
        <sz val="16"/>
        <color theme="1"/>
        <rFont val="Calibri"/>
        <family val="2"/>
        <scheme val="minor"/>
      </rPr>
      <t>MEGASTORE</t>
    </r>
  </si>
  <si>
    <t>MS-1</t>
  </si>
  <si>
    <t>MS-2.1</t>
  </si>
  <si>
    <t>MS-2.2</t>
  </si>
  <si>
    <t>MS-3.1</t>
  </si>
  <si>
    <t>MS-3.2</t>
  </si>
  <si>
    <t>MS-4</t>
  </si>
  <si>
    <t xml:space="preserve"> 10/20</t>
  </si>
  <si>
    <t>50/90</t>
  </si>
  <si>
    <r>
      <rPr>
        <b/>
        <i/>
        <sz val="16"/>
        <color theme="1"/>
        <rFont val="Calibri"/>
        <family val="2"/>
        <scheme val="minor"/>
      </rPr>
      <t xml:space="preserve"> - EW -      </t>
    </r>
    <r>
      <rPr>
        <sz val="16"/>
        <color theme="1"/>
        <rFont val="Calibri"/>
        <family val="2"/>
        <scheme val="minor"/>
      </rPr>
      <t>ENOTECA                    o WEB</t>
    </r>
  </si>
  <si>
    <t xml:space="preserve"> 10/30</t>
  </si>
  <si>
    <t>30/50</t>
  </si>
  <si>
    <t>EW-1</t>
  </si>
  <si>
    <t>EW-2.1</t>
  </si>
  <si>
    <t>EW-2.2</t>
  </si>
  <si>
    <t>EW-3.1</t>
  </si>
  <si>
    <t>EW-3.2</t>
  </si>
  <si>
    <t>EW-4</t>
  </si>
  <si>
    <t>FV-1</t>
  </si>
  <si>
    <t>FV-2</t>
  </si>
  <si>
    <t>FV-3</t>
  </si>
  <si>
    <t>FV-4</t>
  </si>
  <si>
    <r>
      <rPr>
        <b/>
        <i/>
        <sz val="16"/>
        <color theme="1"/>
        <rFont val="Calibri"/>
        <family val="2"/>
        <scheme val="minor"/>
      </rPr>
      <t xml:space="preserve"> - FV -     </t>
    </r>
    <r>
      <rPr>
        <sz val="16"/>
        <color theme="1"/>
        <rFont val="Calibri"/>
        <family val="2"/>
        <scheme val="minor"/>
      </rPr>
      <t xml:space="preserve">     FUORICLASSE            e VINTAGE</t>
    </r>
  </si>
  <si>
    <t>50/55</t>
  </si>
  <si>
    <t>55/60</t>
  </si>
  <si>
    <t>60/65</t>
  </si>
  <si>
    <t>65/70</t>
  </si>
  <si>
    <r>
      <rPr>
        <b/>
        <i/>
        <sz val="16"/>
        <color theme="1"/>
        <rFont val="Calibri"/>
        <family val="2"/>
        <scheme val="minor"/>
      </rPr>
      <t xml:space="preserve"> - EX -       </t>
    </r>
    <r>
      <rPr>
        <sz val="16"/>
        <color theme="1"/>
        <rFont val="Calibri"/>
        <family val="2"/>
        <scheme val="minor"/>
      </rPr>
      <t>STRANIERI              (NO CHAMPAGNE)</t>
    </r>
  </si>
  <si>
    <t>EX-1</t>
  </si>
  <si>
    <t>EX-2.1</t>
  </si>
  <si>
    <t>EX-2.2</t>
  </si>
  <si>
    <t>EX-3.1</t>
  </si>
  <si>
    <t>EX-3.2</t>
  </si>
  <si>
    <t>EX-3.3</t>
  </si>
  <si>
    <t>EX-3.4</t>
  </si>
  <si>
    <t>EX-4.1</t>
  </si>
  <si>
    <t>EX-4.2</t>
  </si>
  <si>
    <t>EX-5</t>
  </si>
  <si>
    <t>30/40</t>
  </si>
  <si>
    <t>40/60</t>
  </si>
  <si>
    <t>65/90</t>
  </si>
  <si>
    <t>ACQUISTI        L          J</t>
  </si>
  <si>
    <t>COEFICENTE 3</t>
  </si>
  <si>
    <t>Chardonnay 2017</t>
  </si>
  <si>
    <t>GIN Spagna</t>
  </si>
  <si>
    <t>Compagnia dei Caraibi</t>
  </si>
  <si>
    <t>DX-5</t>
  </si>
  <si>
    <t>Cortona DOC Syrah “Il Bosco” 2011</t>
  </si>
  <si>
    <t>Châteauneuf Du Pape AOC 2016</t>
  </si>
  <si>
    <t>Cubical (700ml.)</t>
  </si>
  <si>
    <t>Bodegas Willians &amp; Hubert</t>
  </si>
  <si>
    <t>RUM Cuba</t>
  </si>
  <si>
    <t>COLLINE DELLA STELLA</t>
  </si>
  <si>
    <t xml:space="preserve">Franciacorta DOCG Brut Zero 2012 </t>
  </si>
  <si>
    <t>Colli di Luni DOC Vermentino “Etichetta Grigia” 2017</t>
  </si>
  <si>
    <t>The Botanist 22 (700ml.)</t>
  </si>
  <si>
    <t>Bruichladdich</t>
  </si>
  <si>
    <t>Franciacorta DOCG Brut Zero Uno</t>
  </si>
  <si>
    <t>Marlborough Sauvignon Blanc 2016</t>
  </si>
  <si>
    <t>Trento DOC “Riserva Lunelli” 2009</t>
  </si>
  <si>
    <t>Brunello di Montalcino DOCG 2013</t>
  </si>
  <si>
    <t>Brunello di Montalcino DOCG Riserva 2012</t>
  </si>
  <si>
    <t>Rosso di Montalcino DOC 2016</t>
  </si>
  <si>
    <t>Soave DOC Garganega “Classico” 2017</t>
  </si>
  <si>
    <t>Soave DOC Garganega “Calvarino” 2016</t>
  </si>
  <si>
    <t>ROSATI Sicilia</t>
  </si>
  <si>
    <t>BENANTI</t>
  </si>
  <si>
    <t>BORGOLUCE</t>
  </si>
  <si>
    <t>Premium Distriduzione</t>
  </si>
  <si>
    <t>Prosecco della Valdobbiadene DOCG Extra Dry “Rive di Collalto” 2017</t>
  </si>
  <si>
    <t>Etna Bianco DOC Carricante 2016</t>
  </si>
  <si>
    <t>CA' D'GAL</t>
  </si>
  <si>
    <t>Moscato d’Asti DOCG “Lumine” 2017</t>
  </si>
  <si>
    <t>Chianti Classico DOCG Riserva “Rancia” 2015</t>
  </si>
  <si>
    <t>Pasquini Poggibonsi</t>
  </si>
  <si>
    <t>Brunello di Montalcino DOCG “Lupi e Sirene” 2010</t>
  </si>
  <si>
    <t>Etna Rosso DOC 2015</t>
  </si>
  <si>
    <t>UVAGGIO</t>
  </si>
  <si>
    <t>Vermentino</t>
  </si>
  <si>
    <t xml:space="preserve">Chardonnay/Sauvignon </t>
  </si>
  <si>
    <t>Chardonnay/Pinot Nero</t>
  </si>
  <si>
    <t xml:space="preserve">Sauvignon </t>
  </si>
  <si>
    <t>Ansonica</t>
  </si>
  <si>
    <t>Trebbiano</t>
  </si>
  <si>
    <t>Petit Arvine</t>
  </si>
  <si>
    <t>Garganega</t>
  </si>
  <si>
    <t>70%Garganega/Trebbiano</t>
  </si>
  <si>
    <t>Friulano</t>
  </si>
  <si>
    <t xml:space="preserve">Chardonnay </t>
  </si>
  <si>
    <t>Riesling/Malvasia</t>
  </si>
  <si>
    <t>Malvasia</t>
  </si>
  <si>
    <t>Turbiana</t>
  </si>
  <si>
    <t>Gewuerztraminer</t>
  </si>
  <si>
    <t>Kerner</t>
  </si>
  <si>
    <t>Sylvaner</t>
  </si>
  <si>
    <t xml:space="preserve">Pinot Bianco </t>
  </si>
  <si>
    <t xml:space="preserve">Grechetto  </t>
  </si>
  <si>
    <t>Marsanne</t>
  </si>
  <si>
    <t xml:space="preserve">Pinot Nero </t>
  </si>
  <si>
    <t>Negroamaro</t>
  </si>
  <si>
    <t>65%Cab./20%Mer./15%Sang.</t>
  </si>
  <si>
    <t>Cabernet Franc</t>
  </si>
  <si>
    <t>80%Sang./20%Merlot</t>
  </si>
  <si>
    <t>85%Sang./15%Colorino/Malv.Nera</t>
  </si>
  <si>
    <t>90%Sang./10%Colorino</t>
  </si>
  <si>
    <t>Sangiovese/Cabernet Sauvignon</t>
  </si>
  <si>
    <t>70%Sang./30%Cab.</t>
  </si>
  <si>
    <t xml:space="preserve">Sangiovese/Cabernet Sauvignon </t>
  </si>
  <si>
    <t xml:space="preserve">Sangiovese/Cabernet/Pinot Nero </t>
  </si>
  <si>
    <t>80%Sang./15%Cab./5%Franc</t>
  </si>
  <si>
    <t>50%Sang./50%Merlot</t>
  </si>
  <si>
    <t>Sangiovese/Merlot</t>
  </si>
  <si>
    <t xml:space="preserve">Sangiovese/Merlot/Cabernet Sauvignon </t>
  </si>
  <si>
    <t>50%Sang./40%Merlot/5%Cab.</t>
  </si>
  <si>
    <t xml:space="preserve">Sangiovese/Merlot/Syrah </t>
  </si>
  <si>
    <t>Sangiovese/Teroldego</t>
  </si>
  <si>
    <t xml:space="preserve">Cabernet e Sangiovese </t>
  </si>
  <si>
    <t>75%Cab.-20%Sang.-5%Franc</t>
  </si>
  <si>
    <t xml:space="preserve">Cabernet/Merlot/Petit Verdot </t>
  </si>
  <si>
    <t>65%Cab.-30%Merlot-5%Franc</t>
  </si>
  <si>
    <t>55%Merlot/45%Sangiovese</t>
  </si>
  <si>
    <t>50%Merlot/50%Cabernet</t>
  </si>
  <si>
    <t>Canaiolo</t>
  </si>
  <si>
    <t>Ciliegiolo</t>
  </si>
  <si>
    <t>Vermentino Nero</t>
  </si>
  <si>
    <t>Chiavennasca</t>
  </si>
  <si>
    <t>Nebbiolo</t>
  </si>
  <si>
    <t>Barbera</t>
  </si>
  <si>
    <t>corv./rond./molinara</t>
  </si>
  <si>
    <t>corv./corv.ne/rond./croatina</t>
  </si>
  <si>
    <t>67%Cabernet/33%Merlot</t>
  </si>
  <si>
    <t>Cabernet Sauvignon</t>
  </si>
  <si>
    <t>Cabernet Sauvignon/Franc/Merlot</t>
  </si>
  <si>
    <t>Sagrantino</t>
  </si>
  <si>
    <t>Montepulciano D’Abruzzo</t>
  </si>
  <si>
    <t xml:space="preserve">Piedirosso e Aglianico </t>
  </si>
  <si>
    <t>Aglianico</t>
  </si>
  <si>
    <t>Cab. Sauv./Merlot/Aglianico</t>
  </si>
  <si>
    <t>Nero di Troia</t>
  </si>
  <si>
    <t xml:space="preserve">Negroamaro </t>
  </si>
  <si>
    <t xml:space="preserve">Primitivo </t>
  </si>
  <si>
    <t xml:space="preserve">Nero d’Avola </t>
  </si>
  <si>
    <t>Nero d'Avola/Syrah</t>
  </si>
  <si>
    <t>Cabernet</t>
  </si>
  <si>
    <t>40%Cann.30%Bovale30%Carig.</t>
  </si>
  <si>
    <t>Carignano</t>
  </si>
  <si>
    <t>Aleatico</t>
  </si>
  <si>
    <t xml:space="preserve">Malvasia, Riesling, P. Manseng e Traminer </t>
  </si>
  <si>
    <t xml:space="preserve">San Colombano </t>
  </si>
  <si>
    <t xml:space="preserve">Semillon/Sauvignon/Traminer </t>
  </si>
  <si>
    <t>Moscato Rosa</t>
  </si>
  <si>
    <t>Picolit</t>
  </si>
  <si>
    <t>Verduzzo Friulano</t>
  </si>
  <si>
    <t>Vespaiola</t>
  </si>
  <si>
    <t>Bosco</t>
  </si>
  <si>
    <t>Albana</t>
  </si>
  <si>
    <t>60%Sauv./40%Grec.Tram.Ries.</t>
  </si>
  <si>
    <t>Aglianico/Barbera/Primitivo</t>
  </si>
  <si>
    <t>grillo</t>
  </si>
  <si>
    <t>Sauvignon/Semillon/Muscadelle</t>
  </si>
  <si>
    <t>Pedro Ximenez</t>
  </si>
  <si>
    <t>Chianti Classico DOCG Riserva “Querciolo” 2012</t>
  </si>
  <si>
    <t xml:space="preserve">Pinot Grigio </t>
  </si>
  <si>
    <t>TESSARI GIANNI</t>
  </si>
  <si>
    <t>BENNATI</t>
  </si>
  <si>
    <t>Lessini Durello DOC Brut "36 mesi"</t>
  </si>
  <si>
    <t>Lessini Durello DOC Brut "Annibale"</t>
  </si>
  <si>
    <t>Gin del Professore "Crocodile" (700ml.)</t>
  </si>
  <si>
    <t>CIACCI PICCOLOMINI D'ARAGONA</t>
  </si>
  <si>
    <t>Brunello di Montalcino DOCG Riserva “Pianrosso” 2012</t>
  </si>
  <si>
    <t>Ciacci Piccolomini</t>
  </si>
  <si>
    <t>Rosso di Montalcino DOC “Rossofonte” 2015</t>
  </si>
  <si>
    <t>Chardonnay “Fabrizio Bianchi” 2006</t>
  </si>
  <si>
    <t>“Fabrizio Bianchi” 2012</t>
  </si>
  <si>
    <t>“Fabrizio Bianchi” 2009</t>
  </si>
  <si>
    <t>“Fabrizio Bianchi” 1995</t>
  </si>
  <si>
    <t>Cabernet “Nemo” 2012</t>
  </si>
  <si>
    <t>Cabernet “Nemo” 2009</t>
  </si>
  <si>
    <t>Sauvignon “Vulcaia” 2017</t>
  </si>
  <si>
    <t>Chianti Classico DOCG 2016</t>
  </si>
  <si>
    <t>Collio DOC Pinot Grigio “Mongris” 2017</t>
  </si>
  <si>
    <t xml:space="preserve">GUY LARMANDIER Récoltant </t>
  </si>
  <si>
    <t>ISOLE &amp; OLENA</t>
  </si>
  <si>
    <t>Barbera D’Asti DOC  “Cà di Pian” 2014</t>
  </si>
  <si>
    <t>LE FILIGARE</t>
  </si>
  <si>
    <t>“Amore &amp; Follia” 2015</t>
  </si>
  <si>
    <t>BIANCHI Francia - Champagne</t>
  </si>
  <si>
    <t xml:space="preserve">BRUNO PAILLARD </t>
  </si>
  <si>
    <t>Coteaux Champenois "Le Mesnil" 2014</t>
  </si>
  <si>
    <t>Isonzo del Friuli DOC Sauvignon 2017</t>
  </si>
  <si>
    <t>Isonzo del Friuli DOC Friulano 2017</t>
  </si>
  <si>
    <t>Isonzo del Friuli DOC Chardonnay 2017</t>
  </si>
  <si>
    <t>Isonzo del Friuli DOC Pinot Nero 2016</t>
  </si>
  <si>
    <t>Franciacorta DOCG Brut Doppio ErreDi</t>
  </si>
  <si>
    <t>BUSSOLETTI</t>
  </si>
  <si>
    <t>Ciliegiolo 2017</t>
  </si>
  <si>
    <t>ENZA LA FAUCI</t>
  </si>
  <si>
    <t>Nerello Mascalese/Cappuccio/Nocera/Nero d'Avola</t>
  </si>
  <si>
    <t>Faro DOC “Terra di Vento” 2015</t>
  </si>
  <si>
    <t>GRAPPA Piemonte</t>
  </si>
  <si>
    <t>Parusso</t>
  </si>
  <si>
    <t xml:space="preserve">Burlington </t>
  </si>
  <si>
    <t>Rasina</t>
  </si>
  <si>
    <t>Bottazzi Nello</t>
  </si>
  <si>
    <t>CONTERNO FRANCO</t>
  </si>
  <si>
    <t>ISTITUTO AGRARIO EDMUND MACH</t>
  </si>
  <si>
    <t>CASTELLO DI SPESSA</t>
  </si>
  <si>
    <t>SATTA MICHELE</t>
  </si>
  <si>
    <t xml:space="preserve">HERBERT BEAUFORT Récoltant </t>
  </si>
  <si>
    <t xml:space="preserve">Champagne AOC Brut Reserve “Les Facettes” </t>
  </si>
  <si>
    <t xml:space="preserve">DELAPACE Récoltant </t>
  </si>
  <si>
    <t>Champagne AOC Brut</t>
  </si>
  <si>
    <t>Frappato</t>
  </si>
  <si>
    <t>Vittoria Frappato DOC 2016</t>
  </si>
  <si>
    <t>ROSSI Molise</t>
  </si>
  <si>
    <t>BARONE RICASOLI</t>
  </si>
  <si>
    <t>Trento DOC Rosè</t>
  </si>
  <si>
    <t>Carmignano DOCG “Carmione” 2015</t>
  </si>
  <si>
    <t>“Il Cavaliere” 2015</t>
  </si>
  <si>
    <t>Syrah 2013</t>
  </si>
  <si>
    <t>Barolo DOCG "Pietrin" 2014</t>
  </si>
  <si>
    <t>PASSITI Sardegna</t>
  </si>
  <si>
    <t>SELLA &amp; MOSCA</t>
  </si>
  <si>
    <t>Nasco</t>
  </si>
  <si>
    <t>Nasco Passito “Monteluce” 2014</t>
  </si>
  <si>
    <t>“Ripa delle More” 2015</t>
  </si>
  <si>
    <t>Trento DOC “Riserva del Fondatore Giulio Ferrari” 2007</t>
  </si>
  <si>
    <t xml:space="preserve">FATTORIA LE FONTI </t>
  </si>
  <si>
    <t>Bordeaux AOC Rouge 2015</t>
  </si>
  <si>
    <t>PHILIPPE GILBERT Marque Auxiliaire</t>
  </si>
  <si>
    <t>5 + 1</t>
  </si>
  <si>
    <t>Syrah/Grenache</t>
  </si>
  <si>
    <t>LES CASSAGNES DE LA NERTHE</t>
  </si>
  <si>
    <t>Côtes du Rhône AOC 2015</t>
  </si>
  <si>
    <t>BIANCHI Francia - Bordeaux</t>
  </si>
  <si>
    <t>Sauvignon/Semillon</t>
  </si>
  <si>
    <t>CHÂTEAU LARRIVET HAUT-BRION</t>
  </si>
  <si>
    <t>Cabernet/Merlot</t>
  </si>
  <si>
    <t>Bordeaux AOC Blanc 2017</t>
  </si>
  <si>
    <t>BIANCHI Washington State</t>
  </si>
  <si>
    <t>Riesling “kungfu Girl” 2016</t>
  </si>
  <si>
    <t>Chardonnay “Ewe” 2016</t>
  </si>
  <si>
    <t>10+4</t>
  </si>
  <si>
    <t>12,36 € finito</t>
  </si>
  <si>
    <t>Grechetto "Colle Ozio" 2017</t>
  </si>
  <si>
    <t>CHARLES SMITH WINES</t>
  </si>
  <si>
    <t>12 BOTTIGLIE</t>
  </si>
  <si>
    <t>DRINK San Candido</t>
  </si>
  <si>
    <t>CANTINA COLTERENZIO</t>
  </si>
  <si>
    <t>Südtirol DOC Sauvignon “Lafòa” 2016</t>
  </si>
  <si>
    <t>Vernaccia di San Gimignano DOCG “Vigna in Fiore” 2017</t>
  </si>
  <si>
    <t>Merlot “Cruter” 2012</t>
  </si>
  <si>
    <t>VILLE ARONI</t>
  </si>
  <si>
    <t>Onesti Group</t>
  </si>
  <si>
    <t>Cubay</t>
  </si>
  <si>
    <t>Cubay 1870 - 18 Anos (700ml.)</t>
  </si>
  <si>
    <t>Montecucco DOCG Sangiovese “Santa Marta” 2016</t>
  </si>
  <si>
    <t>1 OMAGGIO</t>
  </si>
  <si>
    <t>“Campaccio” 2015</t>
  </si>
  <si>
    <t>“Campaccio” 1999</t>
  </si>
  <si>
    <t>“Campaccio” 2001</t>
  </si>
  <si>
    <t>“Campaccio” 2009</t>
  </si>
  <si>
    <t>“Campaccio” 2008</t>
  </si>
  <si>
    <t>“Campaccio” 2007</t>
  </si>
  <si>
    <t>“Campaccio” 2006</t>
  </si>
  <si>
    <t>“Campaccio” 2005</t>
  </si>
  <si>
    <t>“Campaccio” 2004</t>
  </si>
  <si>
    <t>Marlborough Sauvignon Blanc 2018</t>
  </si>
  <si>
    <t>Sang./Colorino/Canaiolo</t>
  </si>
  <si>
    <t>Montevertine 2015</t>
  </si>
  <si>
    <t>Monterossa</t>
  </si>
  <si>
    <t>Trento DOC Brut Dosaggio Zero Riserva 2012</t>
  </si>
  <si>
    <t>White Oak</t>
  </si>
  <si>
    <t>Champagne AOC Brut “Grande Cuvée” (2014)</t>
  </si>
  <si>
    <t>DX-1</t>
  </si>
  <si>
    <t>DX-2</t>
  </si>
  <si>
    <t>DX-3</t>
  </si>
  <si>
    <t>DX-4</t>
  </si>
  <si>
    <t>25/35</t>
  </si>
  <si>
    <t>15/30</t>
  </si>
  <si>
    <t>DX-0</t>
  </si>
  <si>
    <t>25/30</t>
  </si>
  <si>
    <r>
      <rPr>
        <b/>
        <i/>
        <sz val="16"/>
        <color theme="1"/>
        <rFont val="Calibri"/>
        <family val="2"/>
        <scheme val="minor"/>
      </rPr>
      <t xml:space="preserve"> - DX -  </t>
    </r>
    <r>
      <rPr>
        <i/>
        <sz val="16"/>
        <color theme="1"/>
        <rFont val="Calibri"/>
        <family val="2"/>
        <scheme val="minor"/>
      </rPr>
      <t xml:space="preserve">   </t>
    </r>
    <r>
      <rPr>
        <sz val="16"/>
        <color theme="1"/>
        <rFont val="Calibri"/>
        <family val="2"/>
        <scheme val="minor"/>
      </rPr>
      <t xml:space="preserve">     DISTILLATI</t>
    </r>
  </si>
  <si>
    <t>WHISKY Irish</t>
  </si>
  <si>
    <t>Tallisker</t>
  </si>
  <si>
    <t>Martin Miller's</t>
  </si>
  <si>
    <t>Martin Miller's (700ml.)</t>
  </si>
  <si>
    <t>Enoteca Valentini RSM</t>
  </si>
  <si>
    <t xml:space="preserve">EW-1 </t>
  </si>
  <si>
    <t>GIANFRANCO FINO</t>
  </si>
  <si>
    <t>SANTA BARBARA</t>
  </si>
  <si>
    <t>Petit Verdot</t>
  </si>
  <si>
    <t>ROSSI Rep. San Marino</t>
  </si>
  <si>
    <t>SPUMANTI Rep. San Marino</t>
  </si>
  <si>
    <t>CONSORZIO VINI TIPICI SAN MARINO</t>
  </si>
  <si>
    <t>"Riserva Titano" Brut</t>
  </si>
  <si>
    <t>"Tessano" Riserva 2013</t>
  </si>
  <si>
    <t>Verdicchio Castelli di Jesi DOC Classico “Le Vaglie” 2017</t>
  </si>
  <si>
    <t>Montefalco Rosso DOC "Raìna" 2015</t>
  </si>
  <si>
    <t xml:space="preserve">MARIANI </t>
  </si>
  <si>
    <t>Petit Verdot 2015</t>
  </si>
  <si>
    <t>Primitivo “Sè” 2016</t>
  </si>
  <si>
    <t>Vernaccia di San Gimignano DOCG “Santa Margherita” 2016</t>
  </si>
  <si>
    <t>Sancerre AOC “Les Charmes” 2017</t>
  </si>
  <si>
    <t>PETRA</t>
  </si>
  <si>
    <t>ROSSI Toscana - Suvereto</t>
  </si>
  <si>
    <t>TERUZZI &amp; PUTHOD</t>
  </si>
  <si>
    <t>Sangiovese/Caber./Petit V./Alicante</t>
  </si>
  <si>
    <t>“Arcidiavolo” 2007</t>
  </si>
  <si>
    <t>VADICAVA</t>
  </si>
  <si>
    <t>LOMBARDO</t>
  </si>
  <si>
    <t>Vino Nobile di Montepulciano DOCG 2015</t>
  </si>
  <si>
    <t>Verdicchio di Matelica DOCG “Cambrugiano” Riserva 2015</t>
  </si>
  <si>
    <t>Sigeric di Canterbury</t>
  </si>
  <si>
    <t>Nikulas di Munkathvera</t>
  </si>
  <si>
    <t>POGGIO AL SOLE</t>
  </si>
  <si>
    <t>Südtirol DOC Gewürztraminer “Turmhof” 2016</t>
  </si>
  <si>
    <t>SOLIDEA</t>
  </si>
  <si>
    <t>Tiefenbrunner</t>
  </si>
  <si>
    <t>Gewürztraminer (500ml.)</t>
  </si>
  <si>
    <t>Feldmarschall (350ml.)</t>
  </si>
  <si>
    <t>Torrione 2001</t>
  </si>
  <si>
    <t>enoteca Karadar</t>
  </si>
  <si>
    <t>REVÍ</t>
  </si>
  <si>
    <t>az. vin. del Revì</t>
  </si>
  <si>
    <t>Trento DOC Brut Rosè 2014</t>
  </si>
  <si>
    <t>Trento DOC “Perlè” 2013</t>
  </si>
  <si>
    <t>Trento DOC Cuvée “Zero” 2011</t>
  </si>
  <si>
    <t>Trento DOC “Paladino” Extra Brut Riserva 2012</t>
  </si>
  <si>
    <t>Vernaccia di San Gimignano DOCG Riserva “Mocali” 2015</t>
  </si>
  <si>
    <t>VAGNONI</t>
  </si>
  <si>
    <t>“Sodi Lunghi” 2015</t>
  </si>
  <si>
    <t>San Gimignano Vin Santo DOC Occhio di Pernice 2009</t>
  </si>
  <si>
    <t>Vernaccia di San Gimignano DOCG Riserva “Sanice” 2016</t>
  </si>
  <si>
    <t>Vernaccia di San Gimignano DOCG 2018</t>
  </si>
  <si>
    <t>San Gimignano DOC “Cèllori” 2012</t>
  </si>
  <si>
    <t>€</t>
  </si>
  <si>
    <t>Wheat Saison - 5% vol. - 10° plato</t>
  </si>
  <si>
    <t>Blind Tasting</t>
  </si>
  <si>
    <t>IPA - 5% vol. - 12° plato</t>
  </si>
  <si>
    <t>L'Intruso in Rosso</t>
  </si>
  <si>
    <t>L'Intruso in Bianco</t>
  </si>
  <si>
    <t>Sauvignon 2016</t>
  </si>
  <si>
    <t>Pinot Nero “Nero di Nubi” 2011</t>
  </si>
  <si>
    <t>Trento DOC “Perlè Bianco” Riserva 2009</t>
  </si>
  <si>
    <t>ANDRE' VATAN</t>
  </si>
  <si>
    <t>“Libare” 2015</t>
  </si>
  <si>
    <t>Colli Orientali del Friuli DOCG Picolit 2014</t>
  </si>
  <si>
    <t>ALLEGRINI</t>
  </si>
  <si>
    <t>70%Corv./20%Ron./Ose.</t>
  </si>
  <si>
    <t>Recioto della Valpolicella DOC “Corte Giara” 2015</t>
  </si>
  <si>
    <t>“Tignanello” 2015</t>
  </si>
  <si>
    <t>TENUTA SAN JACOPO</t>
  </si>
  <si>
    <t>Metodo Classico Brut “Boncitto” 2016</t>
  </si>
  <si>
    <t>TENUTA CORTE GIACOBBE</t>
  </si>
  <si>
    <t>Franciacorta DOCG Saten 2014</t>
  </si>
  <si>
    <t>Curtefranca 2018</t>
  </si>
  <si>
    <t>“Colle al Fico” 2016</t>
  </si>
  <si>
    <t>Montecucco DOC Sangiovese Riserva “Poggio D’Oro” 2010</t>
  </si>
  <si>
    <t>CACCIAGRANDE</t>
  </si>
  <si>
    <t>FUNARO</t>
  </si>
  <si>
    <t>BORGOTUFATO</t>
  </si>
  <si>
    <t>Fiano d’Avellino DOCG 2017</t>
  </si>
  <si>
    <t>Greco di Tufo DOCG 2018</t>
  </si>
  <si>
    <t>PODERE CANAIO</t>
  </si>
  <si>
    <t>Merlot “Chiorre” 2016</t>
  </si>
  <si>
    <t>Cortona DOC Syrah “Il Calice” 2016</t>
  </si>
  <si>
    <t>Cortona DOC Syrah “Terra Solla” 2016</t>
  </si>
  <si>
    <t>Etna Rosso DOC “Monte Serra” 2016</t>
  </si>
  <si>
    <t>Etna Rosso DOC “Rovitello” 2014</t>
  </si>
  <si>
    <t>Cabernet Franc “Paleo Rosso” 2015</t>
  </si>
  <si>
    <t>VOLPE PASINI</t>
  </si>
  <si>
    <t>Ribolla</t>
  </si>
  <si>
    <t>Colli Orientali del Friuli DOC Friulano 2017</t>
  </si>
  <si>
    <t>DAL FORNO ROMANO</t>
  </si>
  <si>
    <t>Valpolicella Superiore DOC 2012</t>
  </si>
  <si>
    <t>Chianti Classico DOCG Gran Selezione “Casasilia” 2015</t>
  </si>
  <si>
    <t>MARCHESI GINORI LISCI</t>
  </si>
  <si>
    <t>Pinot Nero “Ventisei” 2015</t>
  </si>
  <si>
    <t>Pinot Nero “Ventisei” 2014</t>
  </si>
  <si>
    <t>VENTURINI BALDINI</t>
  </si>
  <si>
    <t>Reggiano Lambrusco DOC "Rubino del Cerro"</t>
  </si>
  <si>
    <t>CONTERNO FANTINO</t>
  </si>
  <si>
    <t>Langhe Nebbiolo DOC “Ginestrino” 2017</t>
  </si>
  <si>
    <t>Amarone della Valpolicella DOC “Vigna Garzon” 2015</t>
  </si>
  <si>
    <t>Valle Isarco DOC Kerner 2017</t>
  </si>
  <si>
    <t>G.I.V.</t>
  </si>
  <si>
    <t>CASTELLO MONACI</t>
  </si>
  <si>
    <t>Verdeca</t>
  </si>
  <si>
    <t>ROSSI Toscana - Chianti Classico San Casciano Val di Pesa</t>
  </si>
  <si>
    <t>MACCHIAVELLI</t>
  </si>
  <si>
    <t>MELINI</t>
  </si>
  <si>
    <t>Vin Santo del Chianti Classico DOC Occhio di Pernice 2000</t>
  </si>
  <si>
    <t>Metodo Classico Brut "Cuvée Negri"</t>
  </si>
  <si>
    <t>RE' MANFREDI</t>
  </si>
  <si>
    <t>CONTI D'ARCO</t>
  </si>
  <si>
    <t>Trento DOC "Cuvée Andrea D'Arco" Brut</t>
  </si>
  <si>
    <t>Trento DOC "Riserva Nicolò D'Arco" Brut 2013</t>
  </si>
  <si>
    <t>Reggiano Lambrusco DOC "Ca del Vento" Rosato</t>
  </si>
  <si>
    <t>Frascati Superiore DOC “Luna Mater” Riserva 2016</t>
  </si>
  <si>
    <t>Manfredi Bianco 2018</t>
  </si>
  <si>
    <t>muller thurgau/gewurztraminer</t>
  </si>
  <si>
    <t>Verdeca "Pietraluce" 2018</t>
  </si>
  <si>
    <t>50%chard./35%P.N./15%nebbiolo</t>
  </si>
  <si>
    <t>Chianti Classico DOCG Riserva “Vigna Fontalle” 2014</t>
  </si>
  <si>
    <t>“Il Principe” 2015</t>
  </si>
  <si>
    <t>Valtellina Superiore DOCG Grumello “Sassorosso” 2016</t>
  </si>
  <si>
    <t>Chianti Classico DOCG Riserva 2016</t>
  </si>
  <si>
    <t>Fontodi</t>
  </si>
  <si>
    <t>Pinot Nero “Case Via” 2013</t>
  </si>
  <si>
    <t>Frascati Superiore DOC “Vigneto Santa Teresa” 2018</t>
  </si>
  <si>
    <t>Chianti Classico DOCG "Chielle" 2015</t>
  </si>
  <si>
    <t>Nero d'Avola</t>
  </si>
  <si>
    <t>Nerello Mascalese</t>
  </si>
  <si>
    <t>Etna DOC “Reseca” 2014</t>
  </si>
  <si>
    <t>Cerasuolo di Vittoria DOCG 2017</t>
  </si>
  <si>
    <t>METODO CLASSICO</t>
  </si>
  <si>
    <t>Vallée D’Aoste DOC Chardonnay 2018</t>
  </si>
  <si>
    <t>Chianti Classico DOCG “Borro del Diavolo” 2015</t>
  </si>
  <si>
    <t>“Julius” 2015</t>
  </si>
  <si>
    <t>“Julius” 2006</t>
  </si>
  <si>
    <t>“Julius” 2004</t>
  </si>
  <si>
    <t>Maggi Gianni</t>
  </si>
  <si>
    <t>5% + 5%</t>
  </si>
  <si>
    <t>TENUTA MONTENISA</t>
  </si>
  <si>
    <t>Franciacorta DOCG Brut “Cuvée Royale”</t>
  </si>
  <si>
    <t>Franciacorta DOCG Brut “Contessa Maggi” 2007</t>
  </si>
  <si>
    <t>Chard./P.N./P. Bianco</t>
  </si>
  <si>
    <t>Chard. e P. Bianco</t>
  </si>
  <si>
    <t>Chard. e P. Nero</t>
  </si>
  <si>
    <t>Franciacorta DOCG Brut Blanc de Blancs</t>
  </si>
  <si>
    <t>CHATEAUX STE. MICHELLE</t>
  </si>
  <si>
    <t>Sauvignon 2018</t>
  </si>
  <si>
    <t>Riesling 2018</t>
  </si>
  <si>
    <t>HARAS DE PIRQUE</t>
  </si>
  <si>
    <t>Columbia Valley Riesling “Eroica” 2016</t>
  </si>
  <si>
    <r>
      <t>T</t>
    </r>
    <r>
      <rPr>
        <sz val="11"/>
        <rFont val="Bell MT"/>
        <family val="1"/>
      </rPr>
      <t>ÜZKÖ</t>
    </r>
  </si>
  <si>
    <t>Valle de Casablanca Chardonnay Riserva 2018</t>
  </si>
  <si>
    <t>G&amp;I Distillers</t>
  </si>
  <si>
    <t>KIM CROFFORD</t>
  </si>
  <si>
    <t>Audemus Spirits</t>
  </si>
  <si>
    <t>Esselunga Milano</t>
  </si>
  <si>
    <t>Mosel Riesling “Steinbock” 2017</t>
  </si>
  <si>
    <t>Vallée D’Aoste DOC Petit Arvine 2018</t>
  </si>
  <si>
    <t>FULEKY</t>
  </si>
  <si>
    <t>Tokaji Aszù 6 Puttonyos 2007</t>
  </si>
  <si>
    <t>PASSITI Lombardia</t>
  </si>
  <si>
    <t>MARCHESI DI MONTALTO</t>
  </si>
  <si>
    <t>“Passirè” Passito Golden Selection 2009</t>
  </si>
  <si>
    <t>PASSITI Lazio</t>
  </si>
  <si>
    <t>VILLA PURI</t>
  </si>
  <si>
    <t>Moscatello Muffato</t>
  </si>
  <si>
    <t>uve bianche e Cognac</t>
  </si>
  <si>
    <r>
      <t>DR. FISCHER &amp; HOFST</t>
    </r>
    <r>
      <rPr>
        <sz val="11"/>
        <rFont val="Bell MT"/>
        <family val="1"/>
      </rPr>
      <t>Ä</t>
    </r>
    <r>
      <rPr>
        <sz val="9.9"/>
        <rFont val="Garamond"/>
        <family val="1"/>
      </rPr>
      <t>TTER</t>
    </r>
  </si>
  <si>
    <t xml:space="preserve">TRIBAUT Negociant </t>
  </si>
  <si>
    <t xml:space="preserve">Champagne AOC Brut “Origine” </t>
  </si>
  <si>
    <t>10% + 5%</t>
  </si>
  <si>
    <t>Rada + Massimo</t>
  </si>
  <si>
    <t>PR comunicare il vino</t>
  </si>
  <si>
    <t xml:space="preserve">Champagne AOC Brut Millesimè Vintage 2009 </t>
  </si>
  <si>
    <t>P.N./Chard./P.Meunier</t>
  </si>
  <si>
    <t>P.N./Chard.</t>
  </si>
  <si>
    <t xml:space="preserve">Champagne AOC Blanc de Chardonnay </t>
  </si>
  <si>
    <t>CONTRATTO</t>
  </si>
  <si>
    <t>Metodo Classico Pas Dosé 2012</t>
  </si>
  <si>
    <t>Moscato di Pantelleria DOC 2016</t>
  </si>
  <si>
    <t>Nosiola</t>
  </si>
  <si>
    <t>Nosiola 2018</t>
  </si>
  <si>
    <t>MASO GRENER</t>
  </si>
  <si>
    <t>Barbara Tamburini</t>
  </si>
  <si>
    <t>“Miticaia” 2013</t>
  </si>
  <si>
    <t xml:space="preserve">BATAVIGNA </t>
  </si>
  <si>
    <t>Riverstown Company</t>
  </si>
  <si>
    <t>Morellino di Scansano DOCG “Pvrosangve” Riserva 2015</t>
  </si>
  <si>
    <t xml:space="preserve">Furmint e Hàrslevelű </t>
  </si>
  <si>
    <t>Pinot Bianco</t>
  </si>
  <si>
    <t>Riesling “Mezzo Braccio” 2016</t>
  </si>
  <si>
    <t>Pinot Bianco “Villa Antinori” 2018</t>
  </si>
  <si>
    <t>Bolgheri DOC “Cont'Ugo” 2016</t>
  </si>
  <si>
    <t>65%Cab./35%Petit Verdot</t>
  </si>
  <si>
    <t>80%Cab. Sauv./20%Franc</t>
  </si>
  <si>
    <t>Chianti Classico DOCG Gran Selezione “Badia a Passignano” 2015</t>
  </si>
  <si>
    <t>Chardonnay “Bramito del Cervo” 2018</t>
  </si>
  <si>
    <t>Metodo Classico Brut “B” (24masi)</t>
  </si>
  <si>
    <t>Colorino</t>
  </si>
  <si>
    <t>Colorino 2015</t>
  </si>
  <si>
    <r>
      <rPr>
        <b/>
        <i/>
        <sz val="11"/>
        <color theme="3" tint="-0.499984740745262"/>
        <rFont val="Garamond"/>
        <family val="1"/>
      </rPr>
      <t>Cantina Errante</t>
    </r>
    <r>
      <rPr>
        <sz val="11"/>
        <color theme="3" tint="-0.499984740745262"/>
        <rFont val="Garamond"/>
        <family val="1"/>
      </rPr>
      <t xml:space="preserve"> Saison Oak 2019</t>
    </r>
  </si>
  <si>
    <r>
      <rPr>
        <b/>
        <i/>
        <sz val="11"/>
        <color theme="3" tint="-0.499984740745262"/>
        <rFont val="Garamond"/>
        <family val="1"/>
      </rPr>
      <t>Cantina Errante</t>
    </r>
    <r>
      <rPr>
        <sz val="11"/>
        <color theme="3" tint="-0.499984740745262"/>
        <rFont val="Garamond"/>
        <family val="1"/>
      </rPr>
      <t xml:space="preserve"> Sidro 2018</t>
    </r>
  </si>
  <si>
    <t>Blonde</t>
  </si>
  <si>
    <t>Bruin</t>
  </si>
  <si>
    <t>Hoppy Saison</t>
  </si>
  <si>
    <t>Dark Saison</t>
  </si>
  <si>
    <t>Tripel</t>
  </si>
  <si>
    <t>Sidro</t>
  </si>
  <si>
    <t>Blonde - 4,2% vol. - 10° plato</t>
  </si>
  <si>
    <t>Bruin - 5,5% vol. - 12° plato</t>
  </si>
  <si>
    <t>Hoppy Saison - 7% vol. - 15° plato</t>
  </si>
  <si>
    <t>Tripel - 9,5% vol. - 20° plato</t>
  </si>
  <si>
    <t>Sour Barrel - 6,7% vol.</t>
  </si>
  <si>
    <t>Dry Martini</t>
  </si>
  <si>
    <t>Acqua Naturale</t>
  </si>
  <si>
    <t>DISTILLATI</t>
  </si>
  <si>
    <t>Gin</t>
  </si>
  <si>
    <t>Grappa</t>
  </si>
  <si>
    <t>Rum</t>
  </si>
  <si>
    <t>Whisky</t>
  </si>
  <si>
    <t>”Sigeric” di Canterbury</t>
  </si>
  <si>
    <t>”Detour”</t>
  </si>
  <si>
    <t>”Roma”</t>
  </si>
  <si>
    <t>”Altrove”</t>
  </si>
  <si>
    <t>”Nikulas di Munkathvera”</t>
  </si>
  <si>
    <t>Bianchi  Estero</t>
  </si>
  <si>
    <t>Rossi  Estero</t>
  </si>
  <si>
    <t>Champagne</t>
  </si>
  <si>
    <t>GIN Giappone</t>
  </si>
  <si>
    <t>Suntory Distillery</t>
  </si>
  <si>
    <t>6 BOTTIGLIE</t>
  </si>
  <si>
    <t>Goriška Brda “Teodor Belo” Selection 2016</t>
  </si>
  <si>
    <t>60%Rib/20%Toc/20%P.G.</t>
  </si>
  <si>
    <t>Goriška Brda Sauvignonasse Classic 2018</t>
  </si>
  <si>
    <t>Tocai</t>
  </si>
  <si>
    <t>Franciacorta DOCG Brut Blanc de Noirs “Crisalis” 2012</t>
  </si>
  <si>
    <t>Vallée D’Aoste DOC Petit Arvine 2017</t>
  </si>
  <si>
    <t>Salice Salentino DOC Negroamaro “Passamante” 2017</t>
  </si>
  <si>
    <t>Sussumaniello “Askos” 2017</t>
  </si>
  <si>
    <t>Sussumaniello</t>
  </si>
  <si>
    <t>Barbaresco DOCG “Bric Turot” 2016</t>
  </si>
  <si>
    <t>“Vie Cave” 2017</t>
  </si>
  <si>
    <t>FATTORIA ALDOBRANDESCA</t>
  </si>
  <si>
    <t>MASSERIA MAIME</t>
  </si>
  <si>
    <t>Negroamaro del Salento 2015</t>
  </si>
  <si>
    <t>Aglianico/Cabernet/Syrah</t>
  </si>
  <si>
    <t>Primitivo</t>
  </si>
  <si>
    <t>Primitivo “Torcicoda” 2017</t>
  </si>
  <si>
    <t>Castel del Monte DOC “Pietrabianca” 2018</t>
  </si>
  <si>
    <t>Chardonnay/Durello</t>
  </si>
  <si>
    <t>Luigi Giolli</t>
  </si>
  <si>
    <t>Chardonnay “Navicello” 2017</t>
  </si>
  <si>
    <t>ROBERT MONDAVI</t>
  </si>
  <si>
    <t>ROSSI Usa</t>
  </si>
  <si>
    <t>Napa Valley “Carneros” 2013</t>
  </si>
  <si>
    <t>1 BOTTIGLIA</t>
  </si>
  <si>
    <t>“Vigna del Buia” 2015</t>
  </si>
  <si>
    <t>BUIANI STEFANO</t>
  </si>
  <si>
    <t>Stefano Buiani</t>
  </si>
  <si>
    <t>CIGLIANO</t>
  </si>
  <si>
    <t>Zibibbo</t>
  </si>
  <si>
    <t>“Ilios” 2017</t>
  </si>
  <si>
    <t>Isonzo del Friuli DOC Malvasia 2018</t>
  </si>
  <si>
    <t>Passito 2017</t>
  </si>
  <si>
    <t>Colli Orientali del Friuli DOC Sauvignon 2018</t>
  </si>
  <si>
    <t>MASSERIA LI VELI</t>
  </si>
  <si>
    <t>"Oro di Villa Puri" Muffato 2009</t>
  </si>
  <si>
    <t>Lugana DOC Turbiana “I Frati” 2018</t>
  </si>
  <si>
    <t>Chianti Classico DOCG 2017</t>
  </si>
  <si>
    <r>
      <rPr>
        <b/>
        <i/>
        <sz val="11"/>
        <color theme="3" tint="-0.499984740745262"/>
        <rFont val="Garamond"/>
        <family val="1"/>
      </rPr>
      <t>Cantina Errante</t>
    </r>
    <r>
      <rPr>
        <sz val="11"/>
        <color theme="3" tint="-0.499984740745262"/>
        <rFont val="Garamond"/>
        <family val="1"/>
      </rPr>
      <t xml:space="preserve"> Gambolungo 2019</t>
    </r>
  </si>
  <si>
    <t>Friulano 2017</t>
  </si>
  <si>
    <t>CORTE AURA</t>
  </si>
  <si>
    <t>Franciacorta DOCG Brut</t>
  </si>
  <si>
    <t>Scarpellini</t>
  </si>
  <si>
    <t>Franciacorta DOCG Saten 2013</t>
  </si>
  <si>
    <t>3 BOTTIGLIE</t>
  </si>
  <si>
    <t>DE RICCI</t>
  </si>
  <si>
    <t>Vino Nobile di Montepulciano DOCG 2016</t>
  </si>
  <si>
    <t xml:space="preserve">Vino Nobile di Montepulciano DOCG “Soraldo” 2015 </t>
  </si>
  <si>
    <t>De Ricci</t>
  </si>
  <si>
    <t>MADEIRA</t>
  </si>
  <si>
    <t>Moscato di Pantelleria DOC Moscato “Kabir” 2018</t>
  </si>
  <si>
    <t>Justino's Wine</t>
  </si>
  <si>
    <t>Cortona DOC Chardonnay “Marzocco” 2016</t>
  </si>
  <si>
    <t>“Luenzo” 2012</t>
  </si>
  <si>
    <t>Castel del Monte DOC “Trentangeli” 2016</t>
  </si>
  <si>
    <t>Barbaresco DOCG “Bordini” 2015</t>
  </si>
  <si>
    <t>Südtirol DOC Cabernet Sauvignon Riserva “Campaner” 2009</t>
  </si>
  <si>
    <t>“Romitorio” 1996</t>
  </si>
  <si>
    <t>Barbaresco DOCG 2016</t>
  </si>
  <si>
    <t>Isonzo del Friuli DOC Chardonnay 2016</t>
  </si>
  <si>
    <t>Montepulciano D’Abruzzo DOC “Marina Cvetic” Riserva 2016</t>
  </si>
  <si>
    <t>“I Sodi di San Niccolò” 2015</t>
  </si>
  <si>
    <t>“Evoè” 2013</t>
  </si>
  <si>
    <t>Südtirol DOC Lagrein “Turmhof” 2017</t>
  </si>
  <si>
    <t>JEAN PAUL DROIN</t>
  </si>
  <si>
    <t>Chablis Premier Cru AOC 2018</t>
  </si>
  <si>
    <t>BR-1</t>
  </si>
  <si>
    <t>BR-SX</t>
  </si>
  <si>
    <t>Oltrepò Pavese DOCG "Costagrossa" Brut 2014</t>
  </si>
  <si>
    <t>45%Chardonnay</t>
  </si>
  <si>
    <t>Aberfeldy</t>
  </si>
  <si>
    <t>Chianti Classico DOCG Riserva 2013</t>
  </si>
  <si>
    <t>POLIZIANO</t>
  </si>
  <si>
    <t>Simone Montagnani</t>
  </si>
  <si>
    <t>Bonsai Syrah 2008</t>
  </si>
  <si>
    <t>Brunello di Montalcino DOCG “Castelgiocondo” 1990</t>
  </si>
  <si>
    <t>Brunello di Montalcino DOCG “Castelgiocondo” 1991</t>
  </si>
  <si>
    <t>Brunello di Montalcino DOCG “Castelgiocondo” 1992</t>
  </si>
  <si>
    <t>Brunello di Montalcino DOCG “Castelgiocondo” 1993</t>
  </si>
  <si>
    <t>Brunello di Montalcino DOCG “Castelgiocondo” 1994</t>
  </si>
  <si>
    <t>Brunello di Montalcino DOCG “Castelgiocondo” 1995</t>
  </si>
  <si>
    <t>Sangiovese “Bonsai“ 2012</t>
  </si>
  <si>
    <t>2.10</t>
  </si>
  <si>
    <t>Chianti Classico DOCG “Castello di Brolio” 2001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</si>
  <si>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</si>
  <si>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</si>
  <si>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</si>
  <si>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</si>
  <si>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</si>
  <si>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</si>
  <si>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</si>
  <si>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</si>
  <si>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</si>
  <si>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3.01</t>
  </si>
  <si>
    <t>3.03</t>
  </si>
  <si>
    <t>3.04</t>
  </si>
  <si>
    <t>3.05</t>
  </si>
  <si>
    <t>3.06</t>
  </si>
  <si>
    <t>3.07</t>
  </si>
  <si>
    <t>3.08</t>
  </si>
  <si>
    <t>3.09</t>
  </si>
  <si>
    <t>3.10</t>
  </si>
  <si>
    <t>3.12</t>
  </si>
  <si>
    <t>4.01</t>
  </si>
  <si>
    <t>4.02</t>
  </si>
  <si>
    <t>4.03</t>
  </si>
  <si>
    <t>4.05</t>
  </si>
  <si>
    <t>4.06</t>
  </si>
  <si>
    <t>5.01</t>
  </si>
  <si>
    <t>5.02</t>
  </si>
  <si>
    <t>5.03</t>
  </si>
  <si>
    <t>5.04</t>
  </si>
  <si>
    <t>5.05</t>
  </si>
  <si>
    <t>5.06</t>
  </si>
  <si>
    <t>5.08</t>
  </si>
  <si>
    <t>5.09</t>
  </si>
  <si>
    <t>5.10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</si>
  <si>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</si>
  <si>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</si>
  <si>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</si>
  <si>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</si>
  <si>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</si>
  <si>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</si>
  <si>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</si>
  <si>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</si>
  <si>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</si>
  <si>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</si>
  <si>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7.01</t>
  </si>
  <si>
    <t>7.03</t>
  </si>
  <si>
    <t>7.05</t>
  </si>
  <si>
    <t>7.06</t>
  </si>
  <si>
    <t>7.07</t>
  </si>
  <si>
    <t>7.08</t>
  </si>
  <si>
    <t>7.09</t>
  </si>
  <si>
    <t>7.10</t>
  </si>
  <si>
    <t>7.11</t>
  </si>
  <si>
    <t>7.12</t>
  </si>
  <si>
    <t>7.13</t>
  </si>
  <si>
    <t>7.14</t>
  </si>
  <si>
    <t>7.15</t>
  </si>
  <si>
    <t>8.01</t>
  </si>
  <si>
    <t>8.02</t>
  </si>
  <si>
    <t>8.03</t>
  </si>
  <si>
    <t>8.04</t>
  </si>
  <si>
    <t>8.05</t>
  </si>
  <si>
    <t>8.06</t>
  </si>
  <si>
    <t>8.07</t>
  </si>
  <si>
    <t>8.08</t>
  </si>
  <si>
    <t>8.09</t>
  </si>
  <si>
    <t>8.10</t>
  </si>
  <si>
    <t>9.02</t>
  </si>
  <si>
    <t>9.03</t>
  </si>
  <si>
    <t>9.04</t>
  </si>
  <si>
    <t>9.05</t>
  </si>
  <si>
    <t>9.06</t>
  </si>
  <si>
    <t>9.07</t>
  </si>
  <si>
    <t>9.08</t>
  </si>
  <si>
    <t>9.09</t>
  </si>
  <si>
    <t>10.01</t>
  </si>
  <si>
    <t>10.02</t>
  </si>
  <si>
    <t>11.01</t>
  </si>
  <si>
    <t>11.03</t>
  </si>
  <si>
    <t>11.04</t>
  </si>
  <si>
    <t>11.05</t>
  </si>
  <si>
    <t>12.01</t>
  </si>
  <si>
    <t>12.02</t>
  </si>
  <si>
    <t>12.03</t>
  </si>
  <si>
    <t>12.05</t>
  </si>
  <si>
    <t>12.06</t>
  </si>
  <si>
    <t>12.08</t>
  </si>
  <si>
    <t>13.01</t>
  </si>
  <si>
    <t>13.03</t>
  </si>
  <si>
    <t>13.04</t>
  </si>
  <si>
    <t>13.05</t>
  </si>
  <si>
    <t>13.06</t>
  </si>
  <si>
    <t>13.07</t>
  </si>
  <si>
    <t>13.08</t>
  </si>
  <si>
    <t>14.01</t>
  </si>
  <si>
    <t>14.02</t>
  </si>
  <si>
    <t>14.03</t>
  </si>
  <si>
    <t>14.04</t>
  </si>
  <si>
    <t>14.05</t>
  </si>
  <si>
    <t>14.06</t>
  </si>
  <si>
    <t>14.07</t>
  </si>
  <si>
    <t>15.01</t>
  </si>
  <si>
    <t>15.02</t>
  </si>
  <si>
    <t>15.03</t>
  </si>
  <si>
    <t>15.04</t>
  </si>
  <si>
    <t>15.05</t>
  </si>
  <si>
    <t>15.06</t>
  </si>
  <si>
    <t>15.07</t>
  </si>
  <si>
    <t>15.08</t>
  </si>
  <si>
    <t>15.09</t>
  </si>
  <si>
    <t>15.10</t>
  </si>
  <si>
    <t>15.11</t>
  </si>
  <si>
    <t>Chianti Classico DOCG Riserva 2008</t>
  </si>
  <si>
    <t>Chianti Classico DOCG 2009</t>
  </si>
  <si>
    <t>2.11</t>
  </si>
  <si>
    <t>2.12</t>
  </si>
  <si>
    <t>by Bobo</t>
  </si>
  <si>
    <t>Chianti Classico DOCG 1990</t>
  </si>
  <si>
    <t>Chianti Classico DOCG 1995</t>
  </si>
  <si>
    <t>Chianti Classico DOCG 1997</t>
  </si>
  <si>
    <t xml:space="preserve">Chianti Classico DOCG Riserva “Calidonia” 2015 </t>
  </si>
  <si>
    <t>Chianti Classico DOCG Gran Selezione “Mocenni 89” 2015</t>
  </si>
  <si>
    <t>Cabernet “Mocenni 91” 2013</t>
  </si>
  <si>
    <t>Montevertine</t>
  </si>
  <si>
    <t>fabrizio pasquini</t>
  </si>
  <si>
    <t>Montevertine 2016</t>
  </si>
  <si>
    <t>Black Barrel (700ml.)</t>
  </si>
  <si>
    <t>Jameson</t>
  </si>
  <si>
    <t>Sauvignon “Vulcaia Fumè” 2017</t>
  </si>
  <si>
    <t>Pasquini Fabrizio</t>
  </si>
  <si>
    <t>Soave Classico DOC Garganega “Vigneto Du Lot” 2016</t>
  </si>
  <si>
    <t>Soave Classico DOC Garganega “Vigneti di Carbonare” 2017</t>
  </si>
  <si>
    <t>Carmenere</t>
  </si>
  <si>
    <t>Colli Berici DOC Carmenere “Carminium” 2015</t>
  </si>
  <si>
    <t>Merlot “Campo del Lago” 2015</t>
  </si>
  <si>
    <r>
      <rPr>
        <b/>
        <i/>
        <sz val="11"/>
        <color theme="3" tint="-0.499984740745262"/>
        <rFont val="Garamond"/>
        <family val="1"/>
      </rPr>
      <t>Cantina Errante</t>
    </r>
    <r>
      <rPr>
        <sz val="11"/>
        <color theme="3" tint="-0.499984740745262"/>
        <rFont val="Garamond"/>
        <family val="1"/>
      </rPr>
      <t xml:space="preserve"> Saison Oak </t>
    </r>
    <r>
      <rPr>
        <i/>
        <sz val="11"/>
        <color theme="3" tint="-0.499984740745262"/>
        <rFont val="Garamond"/>
        <family val="1"/>
      </rPr>
      <t>Sambuco</t>
    </r>
    <r>
      <rPr>
        <sz val="11"/>
        <color theme="3" tint="-0.499984740745262"/>
        <rFont val="Garamond"/>
        <family val="1"/>
      </rPr>
      <t xml:space="preserve"> 2019</t>
    </r>
  </si>
  <si>
    <t>Gewürztraminer</t>
  </si>
  <si>
    <t xml:space="preserve">AR.PE.PE. </t>
  </si>
  <si>
    <t>Teatro del Vino</t>
  </si>
  <si>
    <t xml:space="preserve">TASCHLERHOF </t>
  </si>
  <si>
    <t>STROBLHOF</t>
  </si>
  <si>
    <t>FONGARO</t>
  </si>
  <si>
    <t>CANTINA RIPOLI</t>
  </si>
  <si>
    <t xml:space="preserve">CAMILLO </t>
  </si>
  <si>
    <t xml:space="preserve">FAVARO </t>
  </si>
  <si>
    <t xml:space="preserve">SCHWAAB-KIEBEL </t>
  </si>
  <si>
    <t>Durello</t>
  </si>
  <si>
    <t>Erbaluce</t>
  </si>
  <si>
    <t>Pinot Noir</t>
  </si>
  <si>
    <t>Lessini Durello DOC “Etichetta Viola” Brut 2013</t>
  </si>
  <si>
    <t xml:space="preserve">Südtirol DOC Kerner 2018 </t>
  </si>
  <si>
    <t>Südtirol DOC Riesling 2018</t>
  </si>
  <si>
    <t xml:space="preserve">Südtirol DOC Sylvaner 2018 </t>
  </si>
  <si>
    <t xml:space="preserve">Südtirol DOC Chardonnay “Schwarzhaus” 2018 </t>
  </si>
  <si>
    <t>Valtellina Superiore DOCG Sassella “Stella Retica” Riserva 2015</t>
  </si>
  <si>
    <t>Valtellina Superiore DOCG Grumello “Rocca de Piro” Riserva 2015</t>
  </si>
  <si>
    <t>Erbaluce di Caluso DOCG “13 Mesi” 2018</t>
  </si>
  <si>
    <t xml:space="preserve">Nuits Saint Georges AOC “Les Charmottes” 2015 </t>
  </si>
  <si>
    <t>Franciacorta DOCG Pas Dosè</t>
  </si>
  <si>
    <t xml:space="preserve">DOMAINE JEAN-MARC MILLOT </t>
  </si>
  <si>
    <t xml:space="preserve">DOMAINE CHICOTOT  </t>
  </si>
  <si>
    <t xml:space="preserve">DOMAINE VOILLOT </t>
  </si>
  <si>
    <t xml:space="preserve">Savigny les Beaune AOC 2017 </t>
  </si>
  <si>
    <t xml:space="preserve">Volnay AOC “Vieilles Vignes” 2017 </t>
  </si>
  <si>
    <t xml:space="preserve">Pommard AOC “La Chaniere” 2017 </t>
  </si>
  <si>
    <t xml:space="preserve">Mosel QBA Riesling Ürziger Würzgarten Auslese 1997 </t>
  </si>
  <si>
    <t xml:space="preserve">Mosel QBA Riesling Erdener Treppchen Auslese 1992 </t>
  </si>
  <si>
    <t>Metodo Classico Dosaggio Zero “Anny Rose” Rosè</t>
  </si>
  <si>
    <t xml:space="preserve">DOMAINE MARÉCHAL </t>
  </si>
  <si>
    <t>IPA (700ml.)</t>
  </si>
  <si>
    <t>Sicilia DOC Nero D’Avola “Plumbago” 2017</t>
  </si>
  <si>
    <t>Metodo Classico Brut Millesimato 2015</t>
  </si>
  <si>
    <t>Chardonnay “I Sistri”  2017</t>
  </si>
  <si>
    <t>2 BOTTIGLIE</t>
  </si>
  <si>
    <t>MAGNUM Bollicine - Veneto</t>
  </si>
  <si>
    <t>Rossi &amp; Rossi</t>
  </si>
  <si>
    <t>Lang Brothers</t>
  </si>
  <si>
    <t>Rum Nation</t>
  </si>
  <si>
    <t>Demerara Solera n°14 (700ml.)</t>
  </si>
  <si>
    <t>Wilson &amp; Morgan</t>
  </si>
  <si>
    <t>affumicato</t>
  </si>
  <si>
    <t>torbato</t>
  </si>
  <si>
    <t>Bulleit</t>
  </si>
  <si>
    <t>Kentuky Bourbon (700ml.)</t>
  </si>
  <si>
    <t>”Nikulas” Riserva 2019</t>
  </si>
  <si>
    <t>ANDREOTTI ANDREA</t>
  </si>
  <si>
    <t>Vermentino “ZumPappà” 2018</t>
  </si>
  <si>
    <t>andreotti andrea</t>
  </si>
  <si>
    <t>pag. anticipato</t>
  </si>
  <si>
    <t>“Badalì” 2018</t>
  </si>
  <si>
    <t>PREZZO   CARTA</t>
  </si>
  <si>
    <t xml:space="preserve">Champagne AOC Premier Cru Brut Blanc de Blancs </t>
  </si>
  <si>
    <t>William Grant and Sons</t>
  </si>
  <si>
    <t>Hendrick's (700ml.)</t>
  </si>
  <si>
    <t>Beluga</t>
  </si>
  <si>
    <t>Beluga Premium (700ml.)</t>
  </si>
  <si>
    <t>Tripel maturata in Barrique - 10% vol.</t>
  </si>
  <si>
    <t>*  con Albicocche *</t>
  </si>
  <si>
    <t>Tullamore Dew (700ml.)</t>
  </si>
  <si>
    <t>Viognier</t>
  </si>
  <si>
    <t>70%Viognier/30%Trebbiano</t>
  </si>
  <si>
    <t>Carmignano DOCG 2013</t>
  </si>
  <si>
    <t>Nero d'Avola/Nerello Mascalese</t>
  </si>
  <si>
    <t>Ducastaing</t>
  </si>
  <si>
    <t>Armagnac VS (700ml.)</t>
  </si>
  <si>
    <t>Nero d’Avola e Syrah “Santagostino Rosso” 2014</t>
  </si>
  <si>
    <t>ST. MICHAEL-EPPAN</t>
  </si>
  <si>
    <t>Südtirol DOC Pinot Bianco “Schulthauser” 2018</t>
  </si>
  <si>
    <t>CHÂTEAU DE COSTIS</t>
  </si>
  <si>
    <t>Bordeaux AOC 2016</t>
  </si>
  <si>
    <t>IL NEGRESE</t>
  </si>
  <si>
    <t>Les Grands Crus</t>
  </si>
  <si>
    <t>Tabani Simone</t>
  </si>
  <si>
    <t>CANTINA DI TRENTO</t>
  </si>
  <si>
    <t>Trento DOC “Zell” Brut</t>
  </si>
  <si>
    <t>Trentino DOC Pinot Nero “Heredia” 2016</t>
  </si>
  <si>
    <t>RIVETTI</t>
  </si>
  <si>
    <t>Metodo Classico Brut 2011</t>
  </si>
  <si>
    <t>BIANCHI Abruzzo</t>
  </si>
  <si>
    <t>TIBERIO</t>
  </si>
  <si>
    <t>ROSSI Basilicata</t>
  </si>
  <si>
    <t>QUARTA GENERAZIONE</t>
  </si>
  <si>
    <t>Aglianico del Vulture 2015</t>
  </si>
  <si>
    <t>CALASETTA</t>
  </si>
  <si>
    <t>Vermentino di Sardegna DOC “Cala di Seta” 2018</t>
  </si>
  <si>
    <t>SAINT ANNE</t>
  </si>
  <si>
    <t>Côtes du Rhône AOC “Vieilles Vignes” 2017</t>
  </si>
  <si>
    <t>Esselunga Firenze</t>
  </si>
  <si>
    <t>LA CROTTA DI VEGNERON</t>
  </si>
  <si>
    <t>Vallée D’Aosta DOC Canmbave Muscat 2018</t>
  </si>
  <si>
    <t>Bashmills</t>
  </si>
  <si>
    <t>Black Bush (700ml.)</t>
  </si>
  <si>
    <t>Chardonnay 100%</t>
  </si>
  <si>
    <t>Alta Langa DOCG “For England” Blanc de Noir 2014</t>
  </si>
  <si>
    <t>80%Pinot Nero/20%Chardonnay</t>
  </si>
  <si>
    <t>ST. PAULS</t>
  </si>
  <si>
    <t>Südtirol DOC Pinot Grigio 2018</t>
  </si>
  <si>
    <t>Trebbiano D'Abruzzo DOC 2018</t>
  </si>
  <si>
    <t>Carignano del Sulcis DOC “Maccori” 2018</t>
  </si>
  <si>
    <t>Colli Piacentini DOC Malvasia Passito 2017</t>
  </si>
  <si>
    <t>Morellino di Scansano DOCG 2017</t>
  </si>
  <si>
    <t>Trentino DOC Chardonnay “Villa Margon” 2017</t>
  </si>
  <si>
    <t>Trentino DOC Pinot Nero “Montalto” 2016</t>
  </si>
  <si>
    <t xml:space="preserve">Trento DOC “Maximum” Brut </t>
  </si>
  <si>
    <t>Chianti Classico DOCG Gran Selezione “Vigna La Prima” 2015</t>
  </si>
  <si>
    <t>Chianti Classico DOCG Gran Selezione “Vigna La Prima” 2013</t>
  </si>
  <si>
    <t>Chianti Classico DOCG Riserva “Agostino Petri” 2015</t>
  </si>
  <si>
    <t>“Ripa delle More” 2016</t>
  </si>
  <si>
    <t>Maremma Toscana DOC Vermentino “Acqua Giusta” 2018</t>
  </si>
  <si>
    <t>TENUTA LA BADIOLA</t>
  </si>
  <si>
    <t>Vermentino di Gallura DOCG “Monteloro” 2017</t>
  </si>
  <si>
    <t>Torbato</t>
  </si>
  <si>
    <t>Alghero Torbato DOC “Terre Bianche” 2017</t>
  </si>
  <si>
    <t>Bunnahabhain</t>
  </si>
  <si>
    <t>Trento DOC “Zell” Brut Rosè</t>
  </si>
  <si>
    <t>DELORME</t>
  </si>
  <si>
    <t>Cremant de Bourgone AOC</t>
  </si>
  <si>
    <t>CHÂTEAU DU HAUT PICK</t>
  </si>
  <si>
    <t>Sauternes AOC 2015</t>
  </si>
  <si>
    <t>CHÂTEAU CORNELIEN</t>
  </si>
  <si>
    <t>Loupiac AOC 2018</t>
  </si>
  <si>
    <t>Pinot Nero 2017</t>
  </si>
  <si>
    <t>80%Sang./20%Trebbiano</t>
  </si>
  <si>
    <t>“Status Quo” 2017</t>
  </si>
  <si>
    <t>80%Merlot/20%Franc e Syrah</t>
  </si>
  <si>
    <t>Bolgheri DOC 2018</t>
  </si>
  <si>
    <t>Cabernet Franc “Paleo Rosso” 2016</t>
  </si>
  <si>
    <t>Vernaccia di San Gimignano DOCG “Santa Margherita” 2014</t>
  </si>
  <si>
    <t>Syrah “Collezione Privata” 2016</t>
  </si>
  <si>
    <t>Chardonnay “Collezione Privata” 2018</t>
  </si>
  <si>
    <t>“Cepparello” 2016</t>
  </si>
  <si>
    <t>Südtirol DOC Mueller Thurgau 2019</t>
  </si>
  <si>
    <t>DIRETTO</t>
  </si>
  <si>
    <t>Mueller Thurgau</t>
  </si>
  <si>
    <t>Südtirol DOC Pinot Grigio 2019</t>
  </si>
  <si>
    <t>Sauvignon Blanc</t>
  </si>
  <si>
    <t>Südtirol DOC Sauvignon Blanc 2019</t>
  </si>
  <si>
    <t>Südtirol DOC Chardonnay “Turmhof” 2018</t>
  </si>
  <si>
    <t>Südtirol DOC Pinot Nero “Turmhof” 2018</t>
  </si>
  <si>
    <t>Chianti  Classico</t>
  </si>
  <si>
    <t>Montepulciano</t>
  </si>
  <si>
    <t>Montecucco</t>
  </si>
  <si>
    <t>Bolgheri</t>
  </si>
  <si>
    <t>San  Gimignano</t>
  </si>
  <si>
    <t>Pinot  Nero</t>
  </si>
  <si>
    <t>Rossi  Toscana</t>
  </si>
  <si>
    <t>Passiti  Toscana</t>
  </si>
  <si>
    <t>Bollicine</t>
  </si>
  <si>
    <t>Bollicine  Toscana</t>
  </si>
  <si>
    <t xml:space="preserve">Chianti </t>
  </si>
  <si>
    <t>IL PALAGIONE</t>
  </si>
  <si>
    <t>Vernaccia di San Gimignano DOCG “Hydra” 2019</t>
  </si>
  <si>
    <t>Giorgio Comotti</t>
  </si>
  <si>
    <t>Vernaccia di San Gimignano DOCG “Lyra” 2017</t>
  </si>
  <si>
    <t>Chianti DOCG Riserva “Draco” 2016</t>
  </si>
  <si>
    <t>Il Palagione</t>
  </si>
  <si>
    <t>TIPOLOGIA                                ACQUISTO</t>
  </si>
  <si>
    <t>Bianchi  Nord</t>
  </si>
  <si>
    <t>Bianchi  Sud</t>
  </si>
  <si>
    <t>Passiti  Nord</t>
  </si>
  <si>
    <t>Passiti  Sud</t>
  </si>
  <si>
    <t>Rossi  Nord</t>
  </si>
  <si>
    <t>Rossi  Sud</t>
  </si>
  <si>
    <t>Porto</t>
  </si>
  <si>
    <t>Brandy</t>
  </si>
  <si>
    <t>Amaro</t>
  </si>
  <si>
    <t>RUM Jamaica</t>
  </si>
  <si>
    <t>Hurricane</t>
  </si>
  <si>
    <t>RUM Venezuela</t>
  </si>
  <si>
    <t>Santa Teresa</t>
  </si>
  <si>
    <t xml:space="preserve">PHILIPPONNAT Negociant </t>
  </si>
  <si>
    <t>Bombay</t>
  </si>
  <si>
    <t>Borgoluce - Susegana</t>
  </si>
  <si>
    <t>L'Intruso Spumante</t>
  </si>
  <si>
    <t>Vermentino 2018</t>
  </si>
  <si>
    <r>
      <rPr>
        <b/>
        <i/>
        <sz val="11"/>
        <color theme="3" tint="-0.499984740745262"/>
        <rFont val="Garamond"/>
        <family val="1"/>
      </rPr>
      <t>Cantina Errante</t>
    </r>
    <r>
      <rPr>
        <sz val="11"/>
        <color theme="3" tint="-0.499984740745262"/>
        <rFont val="Garamond"/>
        <family val="1"/>
      </rPr>
      <t xml:space="preserve"> Sidro 2019</t>
    </r>
  </si>
  <si>
    <r>
      <rPr>
        <b/>
        <i/>
        <sz val="11"/>
        <color theme="3" tint="-0.499984740745262"/>
        <rFont val="Garamond"/>
        <family val="1"/>
      </rPr>
      <t>Cantina Errante</t>
    </r>
    <r>
      <rPr>
        <sz val="11"/>
        <color theme="3" tint="-0.499984740745262"/>
        <rFont val="Garamond"/>
        <family val="1"/>
      </rPr>
      <t xml:space="preserve"> Primavera 2019</t>
    </r>
  </si>
  <si>
    <t>90%Trebbiano/Vermentino</t>
  </si>
  <si>
    <t xml:space="preserve">MARCO SALUSTRI </t>
  </si>
  <si>
    <t>Bianco 2018</t>
  </si>
  <si>
    <t>FRALLUCA</t>
  </si>
  <si>
    <t>Vermentino “Elice” 2016</t>
  </si>
  <si>
    <t>Viognier “Bauci” 2016</t>
  </si>
  <si>
    <t>Sangiovese/Syrah/Alicante Bouschet</t>
  </si>
  <si>
    <t>“Fillide” 2015</t>
  </si>
  <si>
    <t>ROSATI Toscana</t>
  </si>
  <si>
    <t xml:space="preserve"> “Ceraso” 2019</t>
  </si>
  <si>
    <t xml:space="preserve"> “Bacìo” 2019</t>
  </si>
  <si>
    <t>“Il Muffato” 2016</t>
  </si>
  <si>
    <t>65%P.N./30%Chard./P.Meunier</t>
  </si>
  <si>
    <t>Maremma Toscana DOC Viogner 2019</t>
  </si>
  <si>
    <t>MAGNUM Bianchi - Marche</t>
  </si>
  <si>
    <t>BISCI</t>
  </si>
  <si>
    <t>Verdicchio di Matelica DOC 2018</t>
  </si>
  <si>
    <t>GUARDASTELLE</t>
  </si>
  <si>
    <t>Vernaccia di San Gimignano DOCG “Consesta” 2018</t>
  </si>
  <si>
    <t>Az. Guardastelle</t>
  </si>
  <si>
    <t>Dark Saison - 8% vol. - 17° plato</t>
  </si>
  <si>
    <t>”Gambolungo” 2019</t>
  </si>
  <si>
    <t xml:space="preserve">GOSSET Negociant </t>
  </si>
  <si>
    <t>Champagne AOC Extra-Brut</t>
  </si>
  <si>
    <t>Al Passo Bistrot</t>
  </si>
  <si>
    <t>45%P.N./35%Chard./20%P.Meunier</t>
  </si>
  <si>
    <t>BADIA A COLTIBUONO</t>
  </si>
  <si>
    <t>CASTELLO DI VERRAZZANO</t>
  </si>
  <si>
    <t>CASTELLO DI VOLPAIA</t>
  </si>
  <si>
    <t>SELVAPIANA</t>
  </si>
  <si>
    <t>PIEVE DI CIAMPOLI</t>
  </si>
  <si>
    <t>Chianti Rufina DOCG 2017</t>
  </si>
  <si>
    <t>PODERE IL SALICETO</t>
  </si>
  <si>
    <t>Metodo Classico "Malbolle" Rosè 2017</t>
  </si>
  <si>
    <t>Teatro del vino</t>
  </si>
  <si>
    <t>Mittelmosel Riesling Graacher Himmelreich Kabinet Feinherb 2019</t>
  </si>
  <si>
    <t>KERPEN</t>
  </si>
  <si>
    <t>BERNHARD JAKOBY</t>
  </si>
  <si>
    <t>BENEDICT LOOSEN</t>
  </si>
  <si>
    <t>Mosel QBA Riesling Ürziger Würzgarten Auslese 1985</t>
  </si>
  <si>
    <t xml:space="preserve">Mosel QBA Riesling Erdener Treppchen Spëtlese 1981 </t>
  </si>
  <si>
    <t>MURAJE</t>
  </si>
  <si>
    <t>“Lasù” 2018</t>
  </si>
  <si>
    <t>PERILLO</t>
  </si>
  <si>
    <t>Aglianico Coda di Cavallo</t>
  </si>
  <si>
    <t>9% + 3%</t>
  </si>
  <si>
    <t>Monte Rossa</t>
  </si>
  <si>
    <t>Franciacorta DOCG Brut “Cabochon” N°021 (2014)</t>
  </si>
  <si>
    <t>Verdicchio Castelli di Jesi DOGC Classico 2018</t>
  </si>
  <si>
    <t>Verdicchio Castelli di Jesi DOGC “Villa Bucci” Riserva 2015</t>
  </si>
  <si>
    <t>San Gimignano DOC Pinot Nero 2018</t>
  </si>
  <si>
    <t>Nebbiolo e altri</t>
  </si>
  <si>
    <t>Taurasi DOCG Aglianico 2009</t>
  </si>
  <si>
    <t>GIN Germania</t>
  </si>
  <si>
    <t>Black Forrest Distillers</t>
  </si>
  <si>
    <t>Monkey 47 (500ml.)</t>
  </si>
  <si>
    <t>N°3 (700ml.)</t>
  </si>
  <si>
    <t>Willam Grant &amp; Sons</t>
  </si>
  <si>
    <t>Wild Turkey</t>
  </si>
  <si>
    <t>WHISKY Bourbon</t>
  </si>
  <si>
    <t>“Kron” 2015</t>
  </si>
  <si>
    <t>Negroamaro “Five Roses” 2019</t>
  </si>
  <si>
    <t>Südtirol DOC Gewürztraminer 2019</t>
  </si>
  <si>
    <t xml:space="preserve">Champagne AOC Grand Brut </t>
  </si>
  <si>
    <t xml:space="preserve">Grerchetto </t>
  </si>
  <si>
    <t>Colli Martani DOC “Grecante” 2019</t>
  </si>
  <si>
    <t>Soc. Agr. Caprai</t>
  </si>
  <si>
    <t>Sagrantino/Sang./Merlot</t>
  </si>
  <si>
    <t>Sagrantino di Montefalco DOCG “Collepiano” 2015</t>
  </si>
  <si>
    <t>Montefalco Rosso DOC 2017</t>
  </si>
  <si>
    <t>Trento DOC “Riserva del Fondatore Giulio Ferrari” 2008</t>
  </si>
  <si>
    <t>BOLLICINE ITALIANE</t>
  </si>
  <si>
    <t>Toscana</t>
  </si>
  <si>
    <t>REFERENZE</t>
  </si>
  <si>
    <t>GIA' DISPONIBILI</t>
  </si>
  <si>
    <t>DA ORDINARE</t>
  </si>
  <si>
    <t>Piemonte</t>
  </si>
  <si>
    <t>Veneto</t>
  </si>
  <si>
    <t>Lombardia</t>
  </si>
  <si>
    <t>Trentino/Alto Adige</t>
  </si>
  <si>
    <t>resto Italia</t>
  </si>
  <si>
    <t>CHAMPAGNES</t>
  </si>
  <si>
    <t>Montagne de Reims</t>
  </si>
  <si>
    <t>Vallèe de la Marne</t>
  </si>
  <si>
    <t>Côtes des Blancs</t>
  </si>
  <si>
    <t>VINI BIANCHI</t>
  </si>
  <si>
    <t>Toscana Vernaccia San Gimignano</t>
  </si>
  <si>
    <t>Toscana Vermentino</t>
  </si>
  <si>
    <t>Toscana Chardonnay</t>
  </si>
  <si>
    <t>Toscana altri vitigni</t>
  </si>
  <si>
    <t>Valle d’Aosta</t>
  </si>
  <si>
    <t>Alto Adige</t>
  </si>
  <si>
    <t>Trentino</t>
  </si>
  <si>
    <t>Friuli</t>
  </si>
  <si>
    <t>Liguria</t>
  </si>
  <si>
    <t>Emilia  Romagna</t>
  </si>
  <si>
    <t>Umbria</t>
  </si>
  <si>
    <t>Abruzzo</t>
  </si>
  <si>
    <t>Campania</t>
  </si>
  <si>
    <t>Marche</t>
  </si>
  <si>
    <t>Lazio</t>
  </si>
  <si>
    <t>Molise/Basilicata/Calabria</t>
  </si>
  <si>
    <t>Puglia</t>
  </si>
  <si>
    <t>Sicilia</t>
  </si>
  <si>
    <t>Sardegna</t>
  </si>
  <si>
    <t>BIANCHI ESTERO</t>
  </si>
  <si>
    <t>Francia - Bordeaux</t>
  </si>
  <si>
    <t>Francia - Borgogna</t>
  </si>
  <si>
    <t>Francia - Loira</t>
  </si>
  <si>
    <t>Francia - Rodano</t>
  </si>
  <si>
    <t>Francia - Alsazia</t>
  </si>
  <si>
    <t>Europa - Ovest</t>
  </si>
  <si>
    <t>Europa - Est</t>
  </si>
  <si>
    <t>Sud Africa</t>
  </si>
  <si>
    <t>New Zeland/Australia</t>
  </si>
  <si>
    <t>Usa/Sud America</t>
  </si>
  <si>
    <t>ROSATI</t>
  </si>
  <si>
    <t>Italia</t>
  </si>
  <si>
    <t>VINI ROSSI TOSCANA</t>
  </si>
  <si>
    <t>Chianti Classico – Castellina in Chianti</t>
  </si>
  <si>
    <t>Chianti Classico – Poggibonsi</t>
  </si>
  <si>
    <t>Chianti Classico – Radda in Chianti</t>
  </si>
  <si>
    <t>Chianti Classico – Gaiole in Chianti</t>
  </si>
  <si>
    <t>Chianti Classico – Castelnuovo Berardenga</t>
  </si>
  <si>
    <t>Chianti Classico – San Casciano Val di Pesa</t>
  </si>
  <si>
    <t>Chianti Classico – Barberino e Tavarnelle</t>
  </si>
  <si>
    <t>Chianti Classico – Greve in Chianti</t>
  </si>
  <si>
    <t>Brunello di Montalcino/Centro</t>
  </si>
  <si>
    <t>Brunello di Montalcino/Nord</t>
  </si>
  <si>
    <t>Brunello di Montalcino/Sud</t>
  </si>
  <si>
    <t>Brunello di Montalcino/Ovest</t>
  </si>
  <si>
    <t>Rosso di Montalcino</t>
  </si>
  <si>
    <t xml:space="preserve">Vino Nobile di Montepulciano </t>
  </si>
  <si>
    <t xml:space="preserve">Rosso di Montepulciano </t>
  </si>
  <si>
    <t>Suvereto</t>
  </si>
  <si>
    <t>San Gimignano</t>
  </si>
  <si>
    <t>altre DOCG/DOC</t>
  </si>
  <si>
    <t>altri vitigni</t>
  </si>
  <si>
    <t>ROSSI ITALIA</t>
  </si>
  <si>
    <t>ROSSI ESTERO</t>
  </si>
  <si>
    <t>PASSITI</t>
  </si>
  <si>
    <t>PASSITI ESTERO</t>
  </si>
  <si>
    <t>mondo</t>
  </si>
  <si>
    <t>EXTRA VITAGE</t>
  </si>
  <si>
    <t>aggiornata al</t>
  </si>
  <si>
    <t>Piemonte - Barolo</t>
  </si>
  <si>
    <t>Piemonte - Barbaresco</t>
  </si>
  <si>
    <t>Piemonte - altri vitigni</t>
  </si>
  <si>
    <t>prezzo a bicchiere</t>
  </si>
  <si>
    <t>quantità per bicchiere</t>
  </si>
  <si>
    <t>bicchieri per bottiglia</t>
  </si>
  <si>
    <t>capacità bottiglia in millilitri</t>
  </si>
  <si>
    <t>prezzo della bottiglia</t>
  </si>
  <si>
    <t>BOLLICINA AROMATICA</t>
  </si>
  <si>
    <t>ml.</t>
  </si>
  <si>
    <t>&lt;</t>
  </si>
  <si>
    <t>BOLLICINA BRUT</t>
  </si>
  <si>
    <t>BIANCO</t>
  </si>
  <si>
    <t>ROSATO</t>
  </si>
  <si>
    <t>ROSSO</t>
  </si>
  <si>
    <t>DOLCE</t>
  </si>
  <si>
    <t>PAIRING</t>
  </si>
  <si>
    <t>NEL CASO DEL PAIRING - SOLO MEZZO BICCHIERE</t>
  </si>
  <si>
    <t>GIN &amp; TONIC</t>
  </si>
  <si>
    <t>VINI</t>
  </si>
  <si>
    <t>VINI PASSITI</t>
  </si>
  <si>
    <t>QUANTITA'                 IN MILLILITRI</t>
  </si>
  <si>
    <t>PREZZO    BICCHIERE</t>
  </si>
  <si>
    <t>NUMERO              DI BICCHIERI</t>
  </si>
  <si>
    <t>QUANTITA'                 PER PORZIONE</t>
  </si>
  <si>
    <t>PRODOTTO AGGIUNTIVO</t>
  </si>
  <si>
    <t>PREZZO    BOTTIGLIA               IN VENDITA</t>
  </si>
  <si>
    <r>
      <rPr>
        <b/>
        <i/>
        <sz val="16"/>
        <color theme="2" tint="-0.499984740745262"/>
        <rFont val="Calibri"/>
        <family val="2"/>
        <scheme val="minor"/>
      </rPr>
      <t xml:space="preserve"> - RICARICO -    </t>
    </r>
    <r>
      <rPr>
        <sz val="16"/>
        <color theme="2" tint="-0.499984740745262"/>
        <rFont val="Calibri"/>
        <family val="2"/>
        <scheme val="minor"/>
      </rPr>
      <t xml:space="preserve">            COSTO BICCHIERE</t>
    </r>
  </si>
  <si>
    <t>GRAPPA Trentino</t>
  </si>
  <si>
    <t>F.lli Lunelli</t>
  </si>
  <si>
    <t>Segnana Solera di Solera (700ml.)</t>
  </si>
  <si>
    <t>G-Wine</t>
  </si>
  <si>
    <t>Fifty Pounds</t>
  </si>
  <si>
    <t>Bombay East (700ml.)</t>
  </si>
  <si>
    <t>Rangpur (700ml.)</t>
  </si>
  <si>
    <t>Tanqueray 10 (700ml.)</t>
  </si>
  <si>
    <t>"Ginepraio" Aged Batch (500ml.)</t>
  </si>
  <si>
    <t>RUM Panama</t>
  </si>
  <si>
    <t>Good Spirit</t>
  </si>
  <si>
    <t>RUM Martinique</t>
  </si>
  <si>
    <t>J. Bally</t>
  </si>
  <si>
    <t>Rhur Ambrè Agricole (700ml.)</t>
  </si>
  <si>
    <t>RUM Trinidad e Tobago</t>
  </si>
  <si>
    <t>Solera 1796 (700ml.)</t>
  </si>
  <si>
    <t>WHISKY Kentucky</t>
  </si>
  <si>
    <t>Platte Valley</t>
  </si>
  <si>
    <t>Corn Whiskey (700ml.)</t>
  </si>
  <si>
    <t>Kilbeggan Distillin Co.</t>
  </si>
  <si>
    <t>TEQUILA</t>
  </si>
  <si>
    <t>Pernod Ricard</t>
  </si>
  <si>
    <t>VODKA Russia</t>
  </si>
  <si>
    <t>VODKA Polonia</t>
  </si>
  <si>
    <t>Chopin</t>
  </si>
  <si>
    <t>Chopin Potato (700ml.)</t>
  </si>
  <si>
    <t>Belvedere</t>
  </si>
  <si>
    <t>Belvedere (700ml.)</t>
  </si>
  <si>
    <t>Martel</t>
  </si>
  <si>
    <t>V.S. (700ml.)</t>
  </si>
  <si>
    <t>Hennessy</t>
  </si>
  <si>
    <t>San Michelle</t>
  </si>
  <si>
    <t>Domaine du Coquerel</t>
  </si>
  <si>
    <t>Calvados Fine (700ml.)</t>
  </si>
  <si>
    <t>Borgo San Daniele</t>
  </si>
  <si>
    <t>Santon (700ml.)</t>
  </si>
  <si>
    <t>La Canellese</t>
  </si>
  <si>
    <r>
      <t>Eolo -</t>
    </r>
    <r>
      <rPr>
        <i/>
        <sz val="11"/>
        <rFont val="Garamond"/>
        <family val="1"/>
      </rPr>
      <t>con vino Barbera</t>
    </r>
    <r>
      <rPr>
        <sz val="11"/>
        <rFont val="Garamond"/>
        <family val="1"/>
      </rPr>
      <t>- (500ml.)</t>
    </r>
  </si>
  <si>
    <t>Terre da Vino</t>
  </si>
  <si>
    <r>
      <t>Barolo Chinato</t>
    </r>
    <r>
      <rPr>
        <sz val="11"/>
        <rFont val="Garamond"/>
        <family val="1"/>
      </rPr>
      <t xml:space="preserve"> (375ml.)</t>
    </r>
  </si>
  <si>
    <t>limoncello BIO (500ml.)</t>
  </si>
  <si>
    <t>Domenis 1898</t>
  </si>
  <si>
    <t>Distilleria Poli</t>
  </si>
  <si>
    <t xml:space="preserve">Tullamore </t>
  </si>
  <si>
    <t>WHISKY Indian</t>
  </si>
  <si>
    <t>Glen Moray</t>
  </si>
  <si>
    <t>Tamnavulin</t>
  </si>
  <si>
    <t>Colli Orientali del Friuli DOCG Ramandolo 2015</t>
  </si>
  <si>
    <t>Espolon</t>
  </si>
  <si>
    <t>Reposado (700ml.)</t>
  </si>
  <si>
    <t>Amrut Distilleries</t>
  </si>
  <si>
    <t>WHISKY Scotch/Speyside</t>
  </si>
  <si>
    <t>double cask</t>
  </si>
  <si>
    <t>WHISKY Scotch/Skye</t>
  </si>
  <si>
    <t>WHISKY Scotch/Islay</t>
  </si>
  <si>
    <t>Ardberg Distillery</t>
  </si>
  <si>
    <t>WHISKY Scotch/Highland</t>
  </si>
  <si>
    <t>Segnana Chardonnay (700ml.)</t>
  </si>
  <si>
    <t>Segnana Moscato (700ml.)</t>
  </si>
  <si>
    <t>CASTELL'IN VILLA</t>
  </si>
  <si>
    <t>SAN GIUSTO A RENTENNANO</t>
  </si>
  <si>
    <t>“Percarlo” 2014</t>
  </si>
  <si>
    <t>“I Sodi di San Niccolò” 2012</t>
  </si>
  <si>
    <t>PORTO</t>
  </si>
  <si>
    <t>FORTIFICATI</t>
  </si>
  <si>
    <t>Churchill's</t>
  </si>
  <si>
    <t>Clair Pascal</t>
  </si>
  <si>
    <t>Terrabianca</t>
  </si>
  <si>
    <t>La Bomba (500ml.)</t>
  </si>
  <si>
    <t>Berry's Brot. &amp; Rudd</t>
  </si>
  <si>
    <t>Star of Bombay (700ml.)</t>
  </si>
  <si>
    <t>RUM Santa Lucia</t>
  </si>
  <si>
    <t>Jamaica 13 years (700ml.)</t>
  </si>
  <si>
    <t>Barbados 12 years (700ml.)</t>
  </si>
  <si>
    <t>RUM Japan</t>
  </si>
  <si>
    <t>Cor Cor</t>
  </si>
  <si>
    <t>Okinawan 25 (500ml.)</t>
  </si>
  <si>
    <t>Okinawan Gold (500ml.)</t>
  </si>
  <si>
    <t>BRANDY Italia</t>
  </si>
  <si>
    <t>BRANDY Spagna</t>
  </si>
  <si>
    <t>Cardenal Mendoza Solera Grand Reserva (700ml.)</t>
  </si>
  <si>
    <t>Sancaz Romate</t>
  </si>
  <si>
    <t>Chevalier du Chaulieu</t>
  </si>
  <si>
    <t>XO (700ml.)</t>
  </si>
  <si>
    <t>Barbeito</t>
  </si>
  <si>
    <t>Barolo Chinato (500ml.)</t>
  </si>
  <si>
    <t>Cossart Gordon</t>
  </si>
  <si>
    <t>Emilio Borsi</t>
  </si>
  <si>
    <t>Premium Distirbuzione</t>
  </si>
  <si>
    <t>Taylor's</t>
  </si>
  <si>
    <t>Quinta de La Rosa</t>
  </si>
  <si>
    <t>Elixir di China Calisaja (1000ml.)</t>
  </si>
  <si>
    <t>Porto LBV 2012 (700ml.)</t>
  </si>
  <si>
    <t>Porto LBV 2015 (700ml.)</t>
  </si>
  <si>
    <t>Porto “Quinta Gricha” Vintage 2003 (700ml.)</t>
  </si>
  <si>
    <t>"Pineau Des Charantes" Blanc (700ml.)</t>
  </si>
  <si>
    <t>Bulldog (1000ml.)</t>
  </si>
  <si>
    <t>Nobile di Montepulciano (500ml.)</t>
  </si>
  <si>
    <t>Brunello Riserva (500ml.)</t>
  </si>
  <si>
    <t>Brunello (500ml.)</t>
  </si>
  <si>
    <t>Vernaccia (500ml.)</t>
  </si>
  <si>
    <t>Bolgheri (500ml.)</t>
  </si>
  <si>
    <t>Ligneum Miele di Tiglio (700ml.)</t>
  </si>
  <si>
    <t>Ligneum Prosecco (700ml.)</t>
  </si>
  <si>
    <t>Sarpa Riserva (700ml.)</t>
  </si>
  <si>
    <t>Roku (700ml.)</t>
  </si>
  <si>
    <t>Pink Pepper (700ml.)</t>
  </si>
  <si>
    <t>Fifty Pounds (700ml.)</t>
  </si>
  <si>
    <t>Opihr (700ml.)</t>
  </si>
  <si>
    <t>Elephant (500ml.)</t>
  </si>
  <si>
    <t>Mare (700ml.)</t>
  </si>
  <si>
    <t>Anejo 10 anos (700ml.)</t>
  </si>
  <si>
    <t>Old 10 years (700ml.)</t>
  </si>
  <si>
    <t>Dark Rum (1000ml.)</t>
  </si>
  <si>
    <t>Rhur Vieux Agricole 7 ans (700ml.)</t>
  </si>
  <si>
    <t>The Arcane Grand Amber 12 years (700ml.)</t>
  </si>
  <si>
    <t>Blanco 4 years (700ml.)</t>
  </si>
  <si>
    <t>7 years (700ml.)</t>
  </si>
  <si>
    <t>Panama 12 years (700ml.)</t>
  </si>
  <si>
    <t>Don Papa 7 years (700ml.)</t>
  </si>
  <si>
    <t>Santa Lucia 11 years (700ml.)</t>
  </si>
  <si>
    <t>Old 5 years (700ml.)</t>
  </si>
  <si>
    <r>
      <rPr>
        <i/>
        <sz val="11"/>
        <rFont val="Garamond"/>
        <family val="1"/>
      </rPr>
      <t xml:space="preserve">Single Malt </t>
    </r>
    <r>
      <rPr>
        <sz val="11"/>
        <rFont val="Garamond"/>
        <family val="1"/>
      </rPr>
      <t>Connemara Peated (700ml.)</t>
    </r>
  </si>
  <si>
    <r>
      <rPr>
        <i/>
        <sz val="11"/>
        <rFont val="Garamond"/>
        <family val="1"/>
      </rPr>
      <t>Blended</t>
    </r>
    <r>
      <rPr>
        <sz val="11"/>
        <rFont val="Garamond"/>
        <family val="1"/>
      </rPr>
      <t xml:space="preserve"> Monkey Shoulder (700ml.)</t>
    </r>
  </si>
  <si>
    <r>
      <rPr>
        <i/>
        <sz val="11"/>
        <rFont val="Garamond"/>
        <family val="1"/>
      </rPr>
      <t>Single Malt</t>
    </r>
    <r>
      <rPr>
        <sz val="11"/>
        <rFont val="Garamond"/>
        <family val="1"/>
      </rPr>
      <t xml:space="preserve"> Bunnahabhain 2014 (700ml.)</t>
    </r>
  </si>
  <si>
    <r>
      <rPr>
        <i/>
        <sz val="11"/>
        <rFont val="Garamond"/>
        <family val="1"/>
      </rPr>
      <t xml:space="preserve">Single Malt </t>
    </r>
    <r>
      <rPr>
        <sz val="11"/>
        <rFont val="Garamond"/>
        <family val="1"/>
      </rPr>
      <t>Ardmore 2009 (700ml.)</t>
    </r>
  </si>
  <si>
    <r>
      <rPr>
        <i/>
        <sz val="11"/>
        <rFont val="Garamond"/>
        <family val="1"/>
      </rPr>
      <t xml:space="preserve">Single Malt </t>
    </r>
    <r>
      <rPr>
        <sz val="11"/>
        <rFont val="Garamond"/>
        <family val="1"/>
      </rPr>
      <t>Haddock 2007 (700ml.)</t>
    </r>
  </si>
  <si>
    <r>
      <rPr>
        <i/>
        <sz val="11"/>
        <rFont val="Garamond"/>
        <family val="1"/>
      </rPr>
      <t xml:space="preserve">Single Malt </t>
    </r>
    <r>
      <rPr>
        <sz val="11"/>
        <rFont val="Garamond"/>
        <family val="1"/>
      </rPr>
      <t>12 years (700ml.)</t>
    </r>
  </si>
  <si>
    <r>
      <rPr>
        <i/>
        <sz val="11"/>
        <rFont val="Garamond"/>
        <family val="1"/>
      </rPr>
      <t xml:space="preserve">Single Malt </t>
    </r>
    <r>
      <rPr>
        <sz val="11"/>
        <rFont val="Garamond"/>
        <family val="1"/>
      </rPr>
      <t>Glenkinchie 12 years (700ml.)</t>
    </r>
  </si>
  <si>
    <r>
      <rPr>
        <i/>
        <sz val="11"/>
        <rFont val="Garamond"/>
        <family val="1"/>
      </rPr>
      <t xml:space="preserve">Single Malt </t>
    </r>
    <r>
      <rPr>
        <sz val="11"/>
        <rFont val="Garamond"/>
        <family val="1"/>
      </rPr>
      <t>The Original (700ml.)</t>
    </r>
  </si>
  <si>
    <r>
      <rPr>
        <i/>
        <sz val="11"/>
        <rFont val="Garamond"/>
        <family val="1"/>
      </rPr>
      <t xml:space="preserve">Single Malt </t>
    </r>
    <r>
      <rPr>
        <sz val="11"/>
        <rFont val="Garamond"/>
        <family val="1"/>
      </rPr>
      <t>Glengoyne 10 years (700ml.)</t>
    </r>
  </si>
  <si>
    <r>
      <rPr>
        <i/>
        <sz val="11"/>
        <rFont val="Garamond"/>
        <family val="1"/>
      </rPr>
      <t xml:space="preserve">Single Malt </t>
    </r>
    <r>
      <rPr>
        <sz val="11"/>
        <rFont val="Garamond"/>
        <family val="1"/>
      </rPr>
      <t>"Blair Athol" 6 years (700ml.)</t>
    </r>
  </si>
  <si>
    <r>
      <rPr>
        <i/>
        <sz val="11"/>
        <rFont val="Garamond"/>
        <family val="1"/>
      </rPr>
      <t>Single Malt</t>
    </r>
    <r>
      <rPr>
        <sz val="11"/>
        <rFont val="Garamond"/>
        <family val="1"/>
      </rPr>
      <t xml:space="preserve"> Stiùireadair (700ml.)</t>
    </r>
  </si>
  <si>
    <r>
      <rPr>
        <i/>
        <sz val="11"/>
        <rFont val="Garamond"/>
        <family val="1"/>
      </rPr>
      <t>Single Malt</t>
    </r>
    <r>
      <rPr>
        <sz val="11"/>
        <rFont val="Garamond"/>
        <family val="1"/>
      </rPr>
      <t xml:space="preserve"> Peated Indian (700ml.)</t>
    </r>
  </si>
  <si>
    <r>
      <rPr>
        <i/>
        <sz val="11"/>
        <rFont val="Garamond"/>
        <family val="1"/>
      </rPr>
      <t xml:space="preserve">Blended </t>
    </r>
    <r>
      <rPr>
        <sz val="11"/>
        <rFont val="Garamond"/>
        <family val="1"/>
      </rPr>
      <t>Tokinoka (500ml.)</t>
    </r>
  </si>
  <si>
    <r>
      <rPr>
        <i/>
        <sz val="11"/>
        <rFont val="Garamond"/>
        <family val="1"/>
      </rPr>
      <t xml:space="preserve">Blended </t>
    </r>
    <r>
      <rPr>
        <sz val="11"/>
        <rFont val="Garamond"/>
        <family val="1"/>
      </rPr>
      <t>From the barrel (500ml.)</t>
    </r>
  </si>
  <si>
    <r>
      <rPr>
        <i/>
        <sz val="11"/>
        <rFont val="Garamond"/>
        <family val="1"/>
      </rPr>
      <t>Single Malt</t>
    </r>
    <r>
      <rPr>
        <sz val="11"/>
        <rFont val="Garamond"/>
        <family val="1"/>
      </rPr>
      <t xml:space="preserve"> (700ml.)</t>
    </r>
  </si>
  <si>
    <r>
      <rPr>
        <i/>
        <sz val="11"/>
        <rFont val="Garamond"/>
        <family val="1"/>
      </rPr>
      <t>Single Malt</t>
    </r>
    <r>
      <rPr>
        <sz val="11"/>
        <rFont val="Garamond"/>
        <family val="1"/>
      </rPr>
      <t xml:space="preserve"> Peated (700ml.)</t>
    </r>
  </si>
  <si>
    <r>
      <rPr>
        <i/>
        <sz val="11"/>
        <rFont val="Garamond"/>
        <family val="1"/>
      </rPr>
      <t xml:space="preserve">Single Malt </t>
    </r>
    <r>
      <rPr>
        <sz val="11"/>
        <rFont val="Garamond"/>
        <family val="1"/>
      </rPr>
      <t>Ardberg An Oa (700ml.)</t>
    </r>
  </si>
  <si>
    <r>
      <rPr>
        <i/>
        <sz val="11"/>
        <rFont val="Garamond"/>
        <family val="1"/>
      </rPr>
      <t>Single Malt</t>
    </r>
    <r>
      <rPr>
        <sz val="11"/>
        <rFont val="Garamond"/>
        <family val="1"/>
      </rPr>
      <t xml:space="preserve"> Tallisker Storm (700ml.)</t>
    </r>
  </si>
  <si>
    <r>
      <rPr>
        <i/>
        <sz val="11"/>
        <rFont val="Garamond"/>
        <family val="1"/>
      </rPr>
      <t xml:space="preserve">Single Malt </t>
    </r>
    <r>
      <rPr>
        <sz val="11"/>
        <rFont val="Garamond"/>
        <family val="1"/>
      </rPr>
      <t>Laphroaig 10 years (700ml.)</t>
    </r>
  </si>
  <si>
    <t>Olmega Altos Plata (700ml.)</t>
  </si>
  <si>
    <t>Stravecchio Barrique (700ml.)</t>
  </si>
  <si>
    <t>Quattrino (700ml.)</t>
  </si>
  <si>
    <t>Fine de Cognac (700ml.)</t>
  </si>
  <si>
    <t>Grand Armagnac (700ml.)</t>
  </si>
  <si>
    <t>Bas Armagnac (700ml.)</t>
  </si>
  <si>
    <t>Reserve des Seigneurs XO 20 ans (700ml.)</t>
  </si>
  <si>
    <t>Porto Tawny 10 years (500ml.)</t>
  </si>
  <si>
    <t>Sercial Old Reserva 10 anni (700ml.)</t>
  </si>
  <si>
    <t>Bual 5 anni (700ml.)</t>
  </si>
  <si>
    <t>Fine Rich Dolce 3 anni (700ml.)</t>
  </si>
  <si>
    <t>OF Amaro d'Erbe (700ml.)</t>
  </si>
  <si>
    <t>Carpano</t>
  </si>
  <si>
    <t>Antica Formula (1000ml.)</t>
  </si>
  <si>
    <t>Partesa</t>
  </si>
  <si>
    <t>Don Papa 10 years (700ml.)</t>
  </si>
  <si>
    <t>Rhur Vieux Agricole 12 ans (700ml.)</t>
  </si>
  <si>
    <t>SAN CRISTOFORO</t>
  </si>
  <si>
    <t>Franciacorta DOCG Brut 2015</t>
  </si>
  <si>
    <t>RONCO DEI TASSI</t>
  </si>
  <si>
    <t>Collio DOC Sauvignon 2018</t>
  </si>
  <si>
    <t>Collio DOC Friulano 2018</t>
  </si>
  <si>
    <t>Collio DOC “Fosarin” 2017</t>
  </si>
  <si>
    <t>Friulano/Malvasia/Pinot Bianco</t>
  </si>
  <si>
    <t>LILLIANO</t>
  </si>
  <si>
    <t>1.04</t>
  </si>
  <si>
    <t>Syrah 2019</t>
  </si>
  <si>
    <t>Pecorino/altri</t>
  </si>
  <si>
    <t>Pecorino "Civitas" 2019</t>
  </si>
  <si>
    <t>VIETTI</t>
  </si>
  <si>
    <t>Langhe Nebbiolo DOC “Perbacco” 2017</t>
  </si>
  <si>
    <t>ARUNDA</t>
  </si>
  <si>
    <t>SPUMANTI Alto Adige</t>
  </si>
  <si>
    <t>Metodo Classico Extra-Brut 2013</t>
  </si>
  <si>
    <t>vino &amp; design</t>
  </si>
  <si>
    <t>BACALHOA</t>
  </si>
  <si>
    <t>Moscatel de Sétubal 2016</t>
  </si>
  <si>
    <t>DISZNOKO</t>
  </si>
  <si>
    <t>Tokaji Aszù 5 Puttonyos 2010</t>
  </si>
  <si>
    <t>Croatina</t>
  </si>
  <si>
    <t>NOAH</t>
  </si>
  <si>
    <t>BALTER</t>
  </si>
  <si>
    <t>“Vallagarina” 2016</t>
  </si>
  <si>
    <t>Marlborough Sauvignon Blanc 2019</t>
  </si>
  <si>
    <t>Sancerre AOC “Grande Réserve” 2018</t>
  </si>
  <si>
    <t>Pouilly-Fumé AOC 2018</t>
  </si>
  <si>
    <t>Südtirol DOC Pinot Nero 2019</t>
  </si>
  <si>
    <t>Südtirol DOC Pinot Nero Riserva “Linticlarus” 2017</t>
  </si>
  <si>
    <t>Colli Orientali del Friuli DOC “Zuc” Ribolla 2017</t>
  </si>
  <si>
    <t>Vino Nobile di Montepulciano DOCG Riserva 2015</t>
  </si>
  <si>
    <t>Vino Nobile di Montepulciano DOCG “Casina di Doro” 2015</t>
  </si>
  <si>
    <t>Recioto di Soave DOC Garganega “Le Colombare” 2016</t>
  </si>
  <si>
    <t xml:space="preserve">LUNARIA </t>
  </si>
  <si>
    <t>Chianti Classico DOCG Riserva “Poggio delle Rose” 2010</t>
  </si>
  <si>
    <t>LIQUOROSI Portogallo</t>
  </si>
  <si>
    <t>Furmint</t>
  </si>
  <si>
    <t>Champagne AOC Brut “Dom Pérignon” 2008</t>
  </si>
  <si>
    <t>MS-4.2</t>
  </si>
  <si>
    <t>Aglianico del Molise DOC “Contado” Riserva 2015</t>
  </si>
  <si>
    <t>Chianti Classico DOCG 2018</t>
  </si>
  <si>
    <t>Anejo (700ml.)</t>
  </si>
  <si>
    <t>Don Julio</t>
  </si>
  <si>
    <t>”Primavera” 2019</t>
  </si>
  <si>
    <t>*  fermentazione spontanea *</t>
  </si>
  <si>
    <t>Sour Koelschip Herbal Ale - 7,5% vol.</t>
  </si>
  <si>
    <t>Segnana Chardonnay</t>
  </si>
  <si>
    <t xml:space="preserve">Segnana Moscato </t>
  </si>
  <si>
    <t xml:space="preserve">Segnana Solera di Solera </t>
  </si>
  <si>
    <t xml:space="preserve">Poli Sarpa Riserva </t>
  </si>
  <si>
    <t xml:space="preserve">Beefeater 24 </t>
  </si>
  <si>
    <t xml:space="preserve">Opihr </t>
  </si>
  <si>
    <t xml:space="preserve">Tanqueray 10 </t>
  </si>
  <si>
    <t xml:space="preserve">The Botanist 22 </t>
  </si>
  <si>
    <t xml:space="preserve">Hendrick's </t>
  </si>
  <si>
    <t xml:space="preserve">Monkey 47 </t>
  </si>
  <si>
    <t xml:space="preserve">Mare </t>
  </si>
  <si>
    <t xml:space="preserve">Bulldog </t>
  </si>
  <si>
    <t xml:space="preserve">Belvedere </t>
  </si>
  <si>
    <t xml:space="preserve">Chopin Potato </t>
  </si>
  <si>
    <t xml:space="preserve">Olmega Altos Plata </t>
  </si>
  <si>
    <t xml:space="preserve">Chevalier du Chaulieu XO </t>
  </si>
  <si>
    <t xml:space="preserve">Coquerel Calvados Fine </t>
  </si>
  <si>
    <t xml:space="preserve">Cardenal Mendoza Solera </t>
  </si>
  <si>
    <t xml:space="preserve">Tullamore Dew </t>
  </si>
  <si>
    <t xml:space="preserve">Deta Amaro delle Terme </t>
  </si>
  <si>
    <t xml:space="preserve">La Canellese Barolo Chinato </t>
  </si>
  <si>
    <t xml:space="preserve">Bonollo Stravecchio Barrique </t>
  </si>
  <si>
    <t xml:space="preserve">Deta Quattrino </t>
  </si>
  <si>
    <t xml:space="preserve">Hennessy Fine de Cognac </t>
  </si>
  <si>
    <t xml:space="preserve">Ducastaing Armagnac VS </t>
  </si>
  <si>
    <t xml:space="preserve">Janneau Grand Armagnac </t>
  </si>
  <si>
    <t xml:space="preserve">San Michelle Bas Armagnac </t>
  </si>
  <si>
    <t xml:space="preserve">Good Spirit Barbados 12 years </t>
  </si>
  <si>
    <t xml:space="preserve">J. Bally Vieux Agricole 7 ans </t>
  </si>
  <si>
    <t xml:space="preserve">Berry's Brot. Panama 12 years </t>
  </si>
  <si>
    <t xml:space="preserve">Berry's Brot. Santa Lucia 11 years </t>
  </si>
  <si>
    <t xml:space="preserve">Santa Teresa Solera 1796 </t>
  </si>
  <si>
    <t xml:space="preserve">Good Spirit Jamaica 13 years </t>
  </si>
  <si>
    <t xml:space="preserve">Don Papa Filippine 7 years </t>
  </si>
  <si>
    <t xml:space="preserve">Wild Turkey Kentuky Bourbon </t>
  </si>
  <si>
    <t xml:space="preserve">Jack Daniel's Single Barrel Select </t>
  </si>
  <si>
    <t>FREIXNET</t>
  </si>
  <si>
    <t>Champagne AOC Brut “Royale Réserve” 2015</t>
  </si>
  <si>
    <t>Carlos I Grand Reserva (700ml.)</t>
  </si>
  <si>
    <t>Osborne</t>
  </si>
  <si>
    <t>Bonaventura Maschio</t>
  </si>
  <si>
    <t>Prime Uve "Nere" (700ml.)</t>
  </si>
  <si>
    <t>Los Alcores de Carmona</t>
  </si>
  <si>
    <t>Puerto de Indias Black Edition (700ml.)</t>
  </si>
  <si>
    <t>G-Wine Nouaison (700ml.)</t>
  </si>
  <si>
    <t>G-Wine Floraison (700ml.)</t>
  </si>
  <si>
    <t>VODKA Danimarca</t>
  </si>
  <si>
    <t>Danzka</t>
  </si>
  <si>
    <t>Limited Edition (1000ml.)</t>
  </si>
  <si>
    <t>Classic Premium (1000ml.)</t>
  </si>
  <si>
    <r>
      <rPr>
        <i/>
        <sz val="11"/>
        <rFont val="Garamond"/>
        <family val="1"/>
      </rPr>
      <t>Single Malt</t>
    </r>
    <r>
      <rPr>
        <sz val="11"/>
        <rFont val="Garamond"/>
        <family val="1"/>
      </rPr>
      <t xml:space="preserve"> Waves 7 years (700ml.)</t>
    </r>
  </si>
  <si>
    <t xml:space="preserve">Professore "Crocodile" </t>
  </si>
  <si>
    <t>Bonaventura "Prime Uve" Nere</t>
  </si>
  <si>
    <t xml:space="preserve">Churchill's Port LBV 2015 </t>
  </si>
  <si>
    <t xml:space="preserve">De La Rosa Port Tawny 10 years </t>
  </si>
  <si>
    <t>Gordon Madeira Bual 5 anni</t>
  </si>
  <si>
    <t>Rum Nation Barbados 10 Years</t>
  </si>
  <si>
    <t>Rum Nation Demerara Solera N° 14</t>
  </si>
  <si>
    <t xml:space="preserve">CorCor Okinawan Gold </t>
  </si>
  <si>
    <t>Martel Cognac fine V.S. single</t>
  </si>
  <si>
    <t>Tallisker "Storm"</t>
  </si>
  <si>
    <t>Glenmorangie 10 Years</t>
  </si>
  <si>
    <t>Bunnahabhain Stiùireadair</t>
  </si>
  <si>
    <t xml:space="preserve">Ardberg "An Oa" </t>
  </si>
  <si>
    <t>Bushmills Original</t>
  </si>
  <si>
    <t>Jameson "IPA Edition"</t>
  </si>
  <si>
    <t>Bulleit Kentuky Bourbon</t>
  </si>
  <si>
    <t>Bruichladdich "Waves" 7 years</t>
  </si>
  <si>
    <t>Tequila</t>
  </si>
  <si>
    <t>Calvados</t>
  </si>
  <si>
    <t>Cognac</t>
  </si>
  <si>
    <t>Crew Club</t>
  </si>
  <si>
    <t>Trento DOC “Perlè Nero” Riserva 2012</t>
  </si>
  <si>
    <t>Mirco Pisani</t>
  </si>
  <si>
    <r>
      <t xml:space="preserve">”Errante” </t>
    </r>
    <r>
      <rPr>
        <i/>
        <sz val="8"/>
        <color theme="2" tint="-0.89999084444715716"/>
        <rFont val="Perpetua Titling MT"/>
        <family val="1"/>
      </rPr>
      <t>con grani antichi</t>
    </r>
  </si>
  <si>
    <r>
      <t>”Durovernum”</t>
    </r>
    <r>
      <rPr>
        <i/>
        <sz val="8"/>
        <color theme="2" tint="-0.89999084444715716"/>
        <rFont val="Perpetua Titling MT"/>
        <family val="1"/>
      </rPr>
      <t xml:space="preserve"> con grani antichi</t>
    </r>
  </si>
  <si>
    <t>LE FONTI</t>
  </si>
  <si>
    <t>90%Vermentino/10%Trebbiano</t>
  </si>
  <si>
    <t>Vermentino “Terre di Lucignano” 2019</t>
  </si>
  <si>
    <t>Le Fonti</t>
  </si>
  <si>
    <t>“Terre di Lucignano” 2018</t>
  </si>
  <si>
    <t>Merlot “Cacciaconte” 2017</t>
  </si>
  <si>
    <t>Vin Santo “San Giovanni”</t>
  </si>
  <si>
    <t>botti di Whisky</t>
  </si>
  <si>
    <t>Segnana Riserva "Alto Rilievo" (700ml.)</t>
  </si>
  <si>
    <t>Contessa Entellina DOC Chardonnay “La Fuga” 2019</t>
  </si>
  <si>
    <t>Vino Nobile di Montepulciano DOCG “Asinone” 2016</t>
  </si>
  <si>
    <t>Vermentino “Balìa” 2018</t>
  </si>
  <si>
    <t>Geranium (700ml.)</t>
  </si>
  <si>
    <t>Hammer &amp; Son</t>
  </si>
  <si>
    <t>MIRCO PISANI</t>
  </si>
  <si>
    <t>Vin Santo 2015</t>
  </si>
  <si>
    <t>Südtirol DOC Kerner 2019</t>
  </si>
  <si>
    <t>Südtirol DOC Kerner “Praepositus” 2018</t>
  </si>
  <si>
    <t>Südtirol DOC Lagrein 2019</t>
  </si>
  <si>
    <t>Südtirol DOC Sylvaner 2019</t>
  </si>
  <si>
    <t>Südtirol DOC Sauvignon “Praepositus” 2019</t>
  </si>
  <si>
    <t>Südtirol DOC Riesling “Praepositus” 2018</t>
  </si>
  <si>
    <t>80%Cab. Sauv e Franc/10%Mer./10%Sang.</t>
  </si>
  <si>
    <t>Montecucco DOC Vermentino “Irisse” 2018</t>
  </si>
  <si>
    <t>85%Vermentino/15%Grechetto</t>
  </si>
  <si>
    <t>Ciliegiolo 2018</t>
  </si>
  <si>
    <t>Cabernet Franc 2015</t>
  </si>
  <si>
    <t>Syrah “Pitis” 2015</t>
  </si>
  <si>
    <t>12 omaggio</t>
  </si>
  <si>
    <t>“Jiasik Bianco” 2019</t>
  </si>
  <si>
    <t>Sauv./Friul./Chard./Pinot B.</t>
  </si>
  <si>
    <t>ROY JACQUELIN</t>
  </si>
  <si>
    <t xml:space="preserve">Pommard AOC 2017 </t>
  </si>
  <si>
    <t xml:space="preserve">Bourgogne Rouge AOC 2017 </t>
  </si>
  <si>
    <t>Podere l'Aja</t>
  </si>
  <si>
    <t>“Marmato” 2019</t>
  </si>
  <si>
    <t>“Arbis Blanc” 2016</t>
  </si>
  <si>
    <t>Bolgheri DOC 2019</t>
  </si>
  <si>
    <t>Montecucco DOC Rosso Riserva 2016</t>
  </si>
  <si>
    <t>Tyrconnell</t>
  </si>
  <si>
    <t>Chablis Premier Cru AOC “Vosgros” 2018</t>
  </si>
  <si>
    <t>Chablis Grand Cru AOC “Valmur” 2017</t>
  </si>
  <si>
    <t>Rosso di Montepulciano DOC “Prugnolo” 2018</t>
  </si>
  <si>
    <t>Valpolicella Superiore DOC “Rubenpan” 2017</t>
  </si>
  <si>
    <t>Colli Orientali del Friuli DOC “Zuc” Pinot Bianco 2017</t>
  </si>
  <si>
    <t>Morellino di Scansano DOCG Riserva 2015</t>
  </si>
  <si>
    <t>Carignano del Sulcis DOC “Piede Franco” 2017</t>
  </si>
  <si>
    <t xml:space="preserve">Banyuls Vin Doux Naturel “CapBeart” </t>
  </si>
  <si>
    <t>50%Grenache Noie/altri</t>
  </si>
  <si>
    <t>ISTINE</t>
  </si>
  <si>
    <t>TENUTA CASTELBUONO</t>
  </si>
  <si>
    <t>Sagrantino di Montefalco Passito DOCG Sagrantino 2014</t>
  </si>
  <si>
    <t>Altesino</t>
  </si>
  <si>
    <t>Brandy di Brunello (500ml.)</t>
  </si>
  <si>
    <t>Poli</t>
  </si>
  <si>
    <t>Brandy di Poli (700ml.)</t>
  </si>
  <si>
    <t>Vino.it</t>
  </si>
  <si>
    <t>Trockenbeerenauslese Prädikatswein “Sämling 88” 2012</t>
  </si>
  <si>
    <t>Sämling</t>
  </si>
  <si>
    <t>Geranium</t>
  </si>
  <si>
    <t>DE RICCI NOBILE DI MONTEPULCIANO</t>
  </si>
  <si>
    <t xml:space="preserve">Valdobbiadene Prosecco Brut </t>
  </si>
  <si>
    <t>Sambuca (700ml.)</t>
  </si>
  <si>
    <t>Grattamacco (500ml.)</t>
  </si>
  <si>
    <t>Nebbiolo da Barolo (500ml.)</t>
  </si>
  <si>
    <t>Ciliegiolo 2019</t>
  </si>
  <si>
    <t>Cabernet “Fondatore” 2015</t>
  </si>
  <si>
    <t>Vernaccia di San Gimignano DOCG “Vigna in Fiore” 2018</t>
  </si>
  <si>
    <t>San Gimignano DOC Sangiovese “Poggio Solivo” 2016</t>
  </si>
  <si>
    <t>Cabernet e Franc</t>
  </si>
  <si>
    <t>Merlot “Cruter” 2015</t>
  </si>
  <si>
    <t>Merlot “Cruter” 2013</t>
  </si>
  <si>
    <t>Merlot “Cruter” 2010</t>
  </si>
  <si>
    <t>9.01</t>
  </si>
  <si>
    <t>WHISKY Nord Irlanda</t>
  </si>
  <si>
    <t>White Label Original (700ml.)</t>
  </si>
  <si>
    <t>Hampden Distillery</t>
  </si>
  <si>
    <t>Pure Single Jamaican Rum 8 years (700ml.)</t>
  </si>
  <si>
    <t>Demerara Distillers</t>
  </si>
  <si>
    <t>"El Dorado" 12 years (700ml.)</t>
  </si>
  <si>
    <t>rich and smoky</t>
  </si>
  <si>
    <t>Porto Cask</t>
  </si>
  <si>
    <t>"GUD" (500ml.)</t>
  </si>
  <si>
    <t>GE distilley</t>
  </si>
  <si>
    <t>Jacopone</t>
  </si>
  <si>
    <t>Centenario 12 years (700ml.)</t>
  </si>
  <si>
    <r>
      <rPr>
        <i/>
        <sz val="11"/>
        <rFont val="Garamond"/>
        <family val="1"/>
      </rPr>
      <t>Single Malt</t>
    </r>
    <r>
      <rPr>
        <sz val="11"/>
        <rFont val="Garamond"/>
        <family val="1"/>
      </rPr>
      <t xml:space="preserve"> Aerstone Land Cask 10 years (700ml.)</t>
    </r>
  </si>
  <si>
    <r>
      <rPr>
        <i/>
        <sz val="11"/>
        <rFont val="Garamond"/>
        <family val="1"/>
      </rPr>
      <t>Single Malt</t>
    </r>
    <r>
      <rPr>
        <sz val="11"/>
        <rFont val="Garamond"/>
        <family val="1"/>
      </rPr>
      <t xml:space="preserve"> Port Cask (700ml.)</t>
    </r>
  </si>
  <si>
    <t>GE Distillery</t>
  </si>
  <si>
    <t>FORTIFICATI - Spagna</t>
  </si>
  <si>
    <t>FORTIFICATI - Francia</t>
  </si>
  <si>
    <t>Paul Herpe</t>
  </si>
  <si>
    <t>Bodegas Toro Albalà</t>
  </si>
  <si>
    <t>Antico Amaro delle Terme NUOVO (700ml.)</t>
  </si>
  <si>
    <t>Il Lebbio - deta</t>
  </si>
  <si>
    <t>Illegale (750ml.)</t>
  </si>
  <si>
    <t>Il Lebbio</t>
  </si>
  <si>
    <t>Sigeric di Canterbury MAGNUM</t>
  </si>
  <si>
    <t>Sigeric MAGNUM</t>
  </si>
  <si>
    <r>
      <t xml:space="preserve">Metodo Classico </t>
    </r>
    <r>
      <rPr>
        <b/>
        <sz val="12"/>
        <rFont val="Garamond"/>
        <family val="1"/>
      </rPr>
      <t>!</t>
    </r>
    <r>
      <rPr>
        <sz val="11"/>
        <rFont val="Garamond"/>
        <family val="1"/>
      </rPr>
      <t xml:space="preserve"> 2018 </t>
    </r>
    <r>
      <rPr>
        <i/>
        <sz val="11"/>
        <rFont val="Garamond"/>
        <family val="1"/>
      </rPr>
      <t>(novembre-non sboccato)</t>
    </r>
  </si>
  <si>
    <t>Colli di Luni DOC Vermentino “Etichetta Nera” 2019</t>
  </si>
  <si>
    <t>“Conte della Vipera” 2018</t>
  </si>
  <si>
    <t>Sicilia DOC Chardonnay 2016</t>
  </si>
  <si>
    <t>Etna Rosato 2019</t>
  </si>
  <si>
    <t>Merlot “Desiderio” 2000</t>
  </si>
  <si>
    <t>9.00</t>
  </si>
  <si>
    <t>Alghero DOC Cabernet “Marchese di Villamarina” 1996</t>
  </si>
  <si>
    <t>Côtes du Rhône AOC 2018</t>
  </si>
  <si>
    <t>MAGNUM Bianchi - Veneto</t>
  </si>
  <si>
    <t>PIEROPAN</t>
  </si>
  <si>
    <t>MAGNUM Rossi - Puglia</t>
  </si>
  <si>
    <t>MAGNUM Rossi - Sicilia</t>
  </si>
  <si>
    <t>“Horos” Vendemmia Tardiva 2007</t>
  </si>
  <si>
    <t>Sauternes AOC Sémillon, Sauvignon e Muscadelle 2006</t>
  </si>
  <si>
    <t>NATACHA</t>
  </si>
  <si>
    <t>4.00</t>
  </si>
  <si>
    <t>80%Sangiovese/20%Merlot</t>
  </si>
  <si>
    <t>“Giusto di Notri” 2014</t>
  </si>
  <si>
    <t>“Giusto di Notri” 2004</t>
  </si>
  <si>
    <t>“Luce” 1999</t>
  </si>
  <si>
    <t>“Luce” 1998</t>
  </si>
  <si>
    <t>Sicilia DOC “NeroMaccarj” 2015</t>
  </si>
  <si>
    <t>Soave Classico DOC 2018</t>
  </si>
  <si>
    <t>KELLEREI GRIES</t>
  </si>
  <si>
    <t>Südtirol DOC Moscato Rosa 2013</t>
  </si>
  <si>
    <t>ACQUISTATO   L</t>
  </si>
  <si>
    <t>ACQUISTATO   J</t>
  </si>
  <si>
    <t>TOTALI     RIMANENZE</t>
  </si>
  <si>
    <t>RIMANENZE       L</t>
  </si>
  <si>
    <t>RIMANENZE       J</t>
  </si>
  <si>
    <t>TOTALE            VENDUTO          L</t>
  </si>
  <si>
    <t>TOTALE            VENDUTO          J</t>
  </si>
  <si>
    <t>FD-1</t>
  </si>
  <si>
    <t>DRINK</t>
  </si>
  <si>
    <t>DK-1</t>
  </si>
  <si>
    <t>Pasquini</t>
  </si>
  <si>
    <t>Scorgiano</t>
  </si>
  <si>
    <t>FOOD</t>
  </si>
  <si>
    <t>NOME</t>
  </si>
  <si>
    <t>Acqua Gassata</t>
  </si>
  <si>
    <t>DK-2</t>
  </si>
  <si>
    <t>Coka Cola</t>
  </si>
  <si>
    <t>Aranciata</t>
  </si>
  <si>
    <t>Limonata</t>
  </si>
  <si>
    <t>Chinotto</t>
  </si>
  <si>
    <t>Tonica</t>
  </si>
  <si>
    <t>Ginger Beer</t>
  </si>
  <si>
    <t>COKA COLA CO.</t>
  </si>
  <si>
    <t>SAN PELLEGRINO</t>
  </si>
  <si>
    <t>FEVER TREE</t>
  </si>
  <si>
    <t>SCORGIANO</t>
  </si>
  <si>
    <t>Salumi</t>
  </si>
  <si>
    <t>Formaggi</t>
  </si>
  <si>
    <t>FORME D'ARTE</t>
  </si>
  <si>
    <t>LE CAPRINE</t>
  </si>
  <si>
    <t>CALUGI</t>
  </si>
  <si>
    <t>Sott'Olii</t>
  </si>
  <si>
    <t>COOP</t>
  </si>
  <si>
    <t>FD-2</t>
  </si>
  <si>
    <t>FD-3</t>
  </si>
  <si>
    <t>FD-4</t>
  </si>
  <si>
    <t>FD-5</t>
  </si>
  <si>
    <t>condimento</t>
  </si>
  <si>
    <t>Sale da cucina da 1Kg.</t>
  </si>
  <si>
    <t>Verdure miste Sott'Olio vaso da Kg.</t>
  </si>
  <si>
    <t>Olio Extra Vergine D'Oliva bottiglia da 1L.</t>
  </si>
  <si>
    <t>Caci Toscani forma da Kg.</t>
  </si>
  <si>
    <t>Caprini Toscani forma da Kg.</t>
  </si>
  <si>
    <t>Grigio della Montagnola pezzi da Kg.</t>
  </si>
  <si>
    <t>forme d'arte</t>
  </si>
  <si>
    <t>le caprine</t>
  </si>
  <si>
    <t>calugi</t>
  </si>
  <si>
    <t>coop</t>
  </si>
  <si>
    <t>CAMPORBIANO</t>
  </si>
  <si>
    <t>camporbiano</t>
  </si>
  <si>
    <t>SANT'ANNA</t>
  </si>
  <si>
    <t>Acqua Naturale plastica da 2L.</t>
  </si>
  <si>
    <r>
      <rPr>
        <i/>
        <sz val="11"/>
        <rFont val="Garamond"/>
        <family val="1"/>
      </rPr>
      <t xml:space="preserve">Single Malt </t>
    </r>
    <r>
      <rPr>
        <sz val="11"/>
        <rFont val="Garamond"/>
        <family val="1"/>
      </rPr>
      <t>Connemara Peated 12 years (700ml.)</t>
    </r>
  </si>
  <si>
    <t>Spirits Italia</t>
  </si>
  <si>
    <r>
      <rPr>
        <i/>
        <sz val="11"/>
        <rFont val="Garamond"/>
        <family val="1"/>
      </rPr>
      <t xml:space="preserve">Single Malt </t>
    </r>
    <r>
      <rPr>
        <sz val="11"/>
        <rFont val="Garamond"/>
        <family val="1"/>
      </rPr>
      <t>The Sexton (700ml.)</t>
    </r>
  </si>
  <si>
    <t>EW-5</t>
  </si>
  <si>
    <t>1.03</t>
  </si>
  <si>
    <t>11.02</t>
  </si>
  <si>
    <t>12.04</t>
  </si>
  <si>
    <t>12.07</t>
  </si>
  <si>
    <t>12.09</t>
  </si>
  <si>
    <t>13.02</t>
  </si>
  <si>
    <t>14.08</t>
  </si>
  <si>
    <t>14.09</t>
  </si>
  <si>
    <t>3.02</t>
  </si>
  <si>
    <t>3.11</t>
  </si>
  <si>
    <t>4.04</t>
  </si>
  <si>
    <t>5.07</t>
  </si>
  <si>
    <t>7.02</t>
  </si>
  <si>
    <t>7.04</t>
  </si>
  <si>
    <t>6.11</t>
  </si>
  <si>
    <t>6.00</t>
  </si>
  <si>
    <t>9.10</t>
  </si>
  <si>
    <r>
      <t xml:space="preserve">"GUD" </t>
    </r>
    <r>
      <rPr>
        <i/>
        <sz val="7"/>
        <color theme="2" tint="-0.89999084444715716"/>
        <rFont val="Perpetua Titling MT"/>
        <family val="1"/>
      </rPr>
      <t>first Edition</t>
    </r>
  </si>
  <si>
    <t>Psenner</t>
  </si>
  <si>
    <t>Gewürztraminer (700ml.)</t>
  </si>
  <si>
    <t>Südtirol DOC Sauvignon “Lahn” 2019</t>
  </si>
  <si>
    <t>Arneis</t>
  </si>
  <si>
    <t>Langhe Arneis DOC “Blangè” 2019</t>
  </si>
  <si>
    <t>CHÂTEAU VIOLET-LAMOTHE</t>
  </si>
  <si>
    <t>Sauternes AOC 2016</t>
  </si>
  <si>
    <t>AMIATA</t>
  </si>
  <si>
    <t>Montecucco DOCG Sangiovese Riserva “Cenere” 2012</t>
  </si>
  <si>
    <t>Az. Agr. Amiata</t>
  </si>
  <si>
    <t>Montecucco DOCG Sangiovese “Lavico” 2012</t>
  </si>
  <si>
    <t>“L'ingegnere” 2016</t>
  </si>
  <si>
    <t>“Lapillo” 2017</t>
  </si>
  <si>
    <t>"L’Ingegnere" 2015</t>
  </si>
  <si>
    <t>BALGERA</t>
  </si>
  <si>
    <t>Valtellina Superiore DOCG Grumello Riserva 2004</t>
  </si>
  <si>
    <t>Valtellina Superiore DOCG Valgella “Cà Francia” 2005</t>
  </si>
  <si>
    <t>Valtellina Superiore DOCG Sassella Riserva 2006</t>
  </si>
  <si>
    <t>Alta Langa DOCG Extra Brut 2016</t>
  </si>
  <si>
    <t>GABARINO</t>
  </si>
  <si>
    <t>CA' LOJERA</t>
  </si>
  <si>
    <t>Turbiana (trebbiano)</t>
  </si>
  <si>
    <t>SPUMANTI Sicilia</t>
  </si>
  <si>
    <t>MURGO</t>
  </si>
  <si>
    <t>Metodo Classico Brut 2018</t>
  </si>
  <si>
    <t>Metodo Classico Brut Rosè 2018</t>
  </si>
  <si>
    <t>Perez Barquero</t>
  </si>
  <si>
    <t>Montilla Morilles DO Pedro Ximenez Cosecha 2017</t>
  </si>
  <si>
    <t>Aleatico Muffato</t>
  </si>
  <si>
    <t>"Il Merlano" Muffato 2018</t>
  </si>
  <si>
    <t>CASCINA GILLI</t>
  </si>
  <si>
    <t>Malvasia Nera</t>
  </si>
  <si>
    <t>Malvasia Nera “Dlicà”</t>
  </si>
  <si>
    <t>Suvereto DOCG Sangiovese “Ciparisso” 2015</t>
  </si>
  <si>
    <t>Suvereto DOCG Merlot “I'Rennero” 2011</t>
  </si>
  <si>
    <t>Suvereto DOCG Sangiovese “Il Gualdo” 2013</t>
  </si>
  <si>
    <t>Suvereto DOCG Sangiovese “Il Gualdo” 2015</t>
  </si>
  <si>
    <t>GUALDO DEL RE'</t>
  </si>
  <si>
    <t>PELZ</t>
  </si>
  <si>
    <t>Pino Nero “Senzasia” 2019</t>
  </si>
  <si>
    <t>Metodo Classico Dosaggio Zero “TurBlanc” 2015</t>
  </si>
  <si>
    <t>Vendemmia Tardiva “dieci vendemmie” 2002-2011</t>
  </si>
  <si>
    <t>PPODERE LE RIPI</t>
  </si>
  <si>
    <t>Trebbiano/Malvasia</t>
  </si>
  <si>
    <t>“Canna Torta” 2019</t>
  </si>
  <si>
    <t>PODERE PELLICCIANO</t>
  </si>
  <si>
    <t>Trebbiano/Vermentino</t>
  </si>
  <si>
    <t>Podere Pellicciano</t>
  </si>
  <si>
    <t>50%Malvasia/Grechetto eVermentino</t>
  </si>
  <si>
    <t>Malvasia e Grechetto “Mafefa” 2019</t>
  </si>
  <si>
    <r>
      <t xml:space="preserve"> “in Fermento” 2019 </t>
    </r>
    <r>
      <rPr>
        <i/>
        <sz val="11"/>
        <rFont val="Garamond"/>
        <family val="1"/>
      </rPr>
      <t>(non sboccato)</t>
    </r>
  </si>
  <si>
    <t>Tebbiano 2017</t>
  </si>
  <si>
    <t>ROSSI Toscana - Colorino</t>
  </si>
  <si>
    <t>Colorino 2016</t>
  </si>
  <si>
    <t>Sangiovese 2016</t>
  </si>
  <si>
    <t>3 OMAGGIO</t>
  </si>
  <si>
    <t>Trento DOC Brut 2016</t>
  </si>
  <si>
    <t>Trento DOC Brut Dosaggio Zero 2016</t>
  </si>
  <si>
    <t>Trento DOC Brut Rosè 2016</t>
  </si>
  <si>
    <t>Diretto</t>
  </si>
  <si>
    <t>Bolgheri Superiore DOC “Campo al Fico” 2016</t>
  </si>
  <si>
    <t>Bolgheri Superiore DOC “Podere Ritori” 2016</t>
  </si>
  <si>
    <t>80%Cab. Sauv./20%Franc e Melot</t>
  </si>
  <si>
    <t>Bolgheri DOC 2017</t>
  </si>
  <si>
    <t>Amarone della Valpolicella DOC “Costasera” 2015</t>
  </si>
  <si>
    <t>Sesselunga Firenze</t>
  </si>
  <si>
    <t>Chianti Classico DOCG “Vignatorta” 2018</t>
  </si>
  <si>
    <t>ROSSI Valle d'Aosta</t>
  </si>
  <si>
    <t>Torrette Superiore DOC 2018</t>
  </si>
  <si>
    <t>Vermentino di Sardegna DOC “Costamolino” 2019</t>
  </si>
  <si>
    <t>Vernaccia di San Gimignano DOCG Riserva “Sanice” 2017</t>
  </si>
  <si>
    <t>Vernaccia di San Gimignano DOCG “Clamy's” 2018</t>
  </si>
  <si>
    <t>Rosato 2019</t>
  </si>
  <si>
    <t>San Gimignano DOC Merlot “Cèllori” 2015</t>
  </si>
  <si>
    <t>Ciliegiolo “Serisè” 2018</t>
  </si>
  <si>
    <t>“Luenzo” 2013</t>
  </si>
  <si>
    <t xml:space="preserve"> “San Jacopo” 2018</t>
  </si>
  <si>
    <r>
      <t xml:space="preserve">“Luenzo” 2013 </t>
    </r>
    <r>
      <rPr>
        <i/>
        <sz val="10"/>
        <rFont val="Garamond"/>
        <family val="1"/>
      </rPr>
      <t>DOPPIA MAGNUM</t>
    </r>
  </si>
  <si>
    <t>Drink Market Innichen</t>
  </si>
  <si>
    <t>TERLAN</t>
  </si>
  <si>
    <t>GIRLAN</t>
  </si>
  <si>
    <t>H. LUN</t>
  </si>
  <si>
    <t>Pircher</t>
  </si>
  <si>
    <t>Sepilla</t>
  </si>
  <si>
    <t>Walcher</t>
  </si>
  <si>
    <t>Merlot (500ml.)</t>
  </si>
  <si>
    <t>Pinot Nero (500ml.)</t>
  </si>
  <si>
    <t>Moon Import</t>
  </si>
  <si>
    <t>Südtirol DOC Pinot Nero “Patricia” 2018</t>
  </si>
  <si>
    <t>Südtirol DOC Pinot Nero Riserva “Sandbichler” 2017</t>
  </si>
  <si>
    <t>"Pergin" (500ml.)</t>
  </si>
  <si>
    <t>"Bluejean" (500ml.)</t>
  </si>
  <si>
    <t>Trinidad "Remember" 2015 (700ml.)</t>
  </si>
  <si>
    <t>Guyana "Remember" 2015 (700ml.)</t>
  </si>
  <si>
    <t>Pinot Nero 2018</t>
  </si>
  <si>
    <t xml:space="preserve">LÉTÉ VAUTRTAIN Récoltant </t>
  </si>
  <si>
    <t>Champagne AOC Brut “Zero”</t>
  </si>
  <si>
    <t>Espolon Reposado</t>
  </si>
  <si>
    <t>Vermentino “Narà” 2020</t>
  </si>
  <si>
    <t xml:space="preserve"> “Ceraso” 2020</t>
  </si>
  <si>
    <t>Montecucco DOCG Sangiovese “Santa Marta” 2018</t>
  </si>
  <si>
    <t>Südtirol DOC Mueller Thurgau 2020</t>
  </si>
  <si>
    <t>Südtirol DOC Pinot Grigio 2020</t>
  </si>
  <si>
    <t>Colli Orientali del Friuli DOC Ribolla 2020</t>
  </si>
  <si>
    <t>Langhe Bianco DOC “Prinsipi” 2020</t>
  </si>
  <si>
    <t>CHÂTEAU MAREIL</t>
  </si>
  <si>
    <t>Mèdoc AOC Cru Bourgeois 2015</t>
  </si>
  <si>
    <t>Sicilia DOC Nero D’Avola “Plumbago” 2018</t>
  </si>
  <si>
    <t>Bombay Sapphire (1000ml.)</t>
  </si>
  <si>
    <t>Glenfiddich</t>
  </si>
  <si>
    <t>Blanche</t>
  </si>
  <si>
    <t>Bordeaux Superior AOC 2016</t>
  </si>
  <si>
    <t>Marlborough Sauvignon Blanc 2020</t>
  </si>
  <si>
    <t xml:space="preserve">Franciacorta DOCG Brut “Prima Cuvèe” </t>
  </si>
  <si>
    <t>"Marconi 42" (700ml.)</t>
  </si>
  <si>
    <t xml:space="preserve">Elixir </t>
  </si>
  <si>
    <t>400 Conigli "Coffee" (500ml.)</t>
  </si>
  <si>
    <t>“Rovai” 2014</t>
  </si>
  <si>
    <t>CA' DEL VISPO</t>
  </si>
  <si>
    <t>Massimo Daldini</t>
  </si>
  <si>
    <t>Chianti DOCG 2018</t>
  </si>
  <si>
    <t>Sang./Cabernet/Merlot</t>
  </si>
  <si>
    <t>CHÂTEAU DE GOËLAN</t>
  </si>
  <si>
    <t>BINDELLA</t>
  </si>
  <si>
    <t>Vino Nobile di Montepulciano DOCG 2017</t>
  </si>
  <si>
    <t>Rosso di Montepulciano DOC 2018</t>
  </si>
  <si>
    <t>AGOSTINA PIERI</t>
  </si>
  <si>
    <t>Rosso di Montalcino DOC 2018</t>
  </si>
  <si>
    <t>Brunello di Montalcino DOCG 2016</t>
  </si>
  <si>
    <t>Südtirol DOC Sauvignon Blanc 2020</t>
  </si>
  <si>
    <t>Amarone della Valpolicella DOC 2013</t>
  </si>
  <si>
    <t>DAL FORNO</t>
  </si>
  <si>
    <t>Maremma Toscana DOC Viogner 2020</t>
  </si>
  <si>
    <t>Molinari</t>
  </si>
  <si>
    <t>Champagne AOC Brut “Dom Pérignon” 2010</t>
  </si>
  <si>
    <t>10%+9%+3%</t>
  </si>
  <si>
    <t xml:space="preserve">Franciacorta DOCG Brut Saten “Sansevé” </t>
  </si>
  <si>
    <t>Sangiovese/P.N./Chardonnay</t>
  </si>
  <si>
    <t>Sang./P.N./Chard.</t>
  </si>
  <si>
    <t>Sangiovese/P.N.</t>
  </si>
  <si>
    <t xml:space="preserve">Metodo Classico Brut </t>
  </si>
  <si>
    <t>Metodo Classico Brut Blanc de Noirs</t>
  </si>
  <si>
    <t>Chardonnay “I Sistri”  2019</t>
  </si>
  <si>
    <t xml:space="preserve">Franciacorta DOCG Nature “Coupé” </t>
  </si>
  <si>
    <t>ARGOLAS</t>
  </si>
  <si>
    <t>Sangiovese/Merlot/Cabernet Sauvignon</t>
  </si>
  <si>
    <t>Cortona DOC Syrah “Il Calice” 2017</t>
  </si>
  <si>
    <t>TENUTA STELLA</t>
  </si>
  <si>
    <t>Collio DOC Friulano 2019</t>
  </si>
  <si>
    <t>Lorenzo di Gagliole</t>
  </si>
  <si>
    <t>Collio DOC Malvasia 2019</t>
  </si>
  <si>
    <t>SPUMANTI Friuli</t>
  </si>
  <si>
    <t>Metodo Classico Pas Dosé “Tanni” Blanc de Blancs (60 mesi)</t>
  </si>
  <si>
    <t>Metodo Classico Ribolla Gialla Brut  (36 mesi)</t>
  </si>
  <si>
    <t>Ribolla Gialla</t>
  </si>
  <si>
    <t>Collio DOC Ribolla Gialla 2019</t>
  </si>
  <si>
    <t>POGGIO ARGENTIERA</t>
  </si>
  <si>
    <t>Vermentino 2019</t>
  </si>
  <si>
    <t>Tua Rita</t>
  </si>
  <si>
    <t>c/c Rada Linke</t>
  </si>
  <si>
    <r>
      <rPr>
        <i/>
        <sz val="11"/>
        <rFont val="Garamond"/>
        <family val="1"/>
      </rPr>
      <t xml:space="preserve">Single Malt </t>
    </r>
    <r>
      <rPr>
        <sz val="11"/>
        <rFont val="Garamond"/>
        <family val="1"/>
      </rPr>
      <t>IPA Experiment (700ml.)</t>
    </r>
  </si>
  <si>
    <t>Franciacorta DOCG Brut Saten 2015</t>
  </si>
  <si>
    <t>10%+15%+3%</t>
  </si>
  <si>
    <t>Roberto Paladin</t>
  </si>
  <si>
    <t>70%Chardonnay/Pinot Nero</t>
  </si>
  <si>
    <t>Franciacorta DOCG Brut “Cruperdu” 2011</t>
  </si>
  <si>
    <t>Franciacorta DOCG Brut “Cruperdu” 2009</t>
  </si>
  <si>
    <t>BOSCO DEL MERLO</t>
  </si>
  <si>
    <t>Venezia DOC Chardonnay “Bricola” 2020</t>
  </si>
  <si>
    <t>Pinot Grigio Ramato delle Venezie DOC 2020</t>
  </si>
  <si>
    <t>Friuli DOC Sauvignon Blanc “Turranio” 2020</t>
  </si>
  <si>
    <t>Venezia DOC Cabernet Sauvignon 2019</t>
  </si>
  <si>
    <t>Lison Pramaggiore DOC Merlot Riserva “Campo Camino” 2017</t>
  </si>
  <si>
    <t>Lison Pramaggiore DOC Verduzzo Passito “Soandre” 2017</t>
  </si>
  <si>
    <t>FATTORIA DI CASTELVECCHI</t>
  </si>
  <si>
    <t>Chianti Classico DOCG "Capotondo" 2017</t>
  </si>
  <si>
    <t>Prosecco DOC Brut Rosé 2020</t>
  </si>
  <si>
    <t>POGGIO ROSSO</t>
  </si>
  <si>
    <t>Vermentino “Phylika” 2020</t>
  </si>
  <si>
    <t>Lorenzo - Gagliole</t>
  </si>
  <si>
    <t>Viognier “Feronia” 2020</t>
  </si>
  <si>
    <t>Vermentino “Senza Nome” 2019 (macerato)</t>
  </si>
  <si>
    <t>“Tages” 2018</t>
  </si>
  <si>
    <t>“Velthune” 2016</t>
  </si>
  <si>
    <t>Franciacorta DOCG Brut “Cabochon” N°022 (2015)</t>
  </si>
  <si>
    <t>Franciacorta DOCG Brut “Cabochon” 2014</t>
  </si>
  <si>
    <t>TOMMASO BUSSOLA</t>
  </si>
  <si>
    <t>Amarone della Valpolicella DOC Classico 2015</t>
  </si>
  <si>
    <t>MONTERAPONI</t>
  </si>
  <si>
    <t>Chianti Classico DOCG 2019</t>
  </si>
  <si>
    <t xml:space="preserve"> </t>
  </si>
  <si>
    <t>Kiyokawa</t>
  </si>
  <si>
    <r>
      <rPr>
        <i/>
        <sz val="11"/>
        <rFont val="Garamond"/>
        <family val="1"/>
      </rPr>
      <t xml:space="preserve">Blended </t>
    </r>
    <r>
      <rPr>
        <sz val="11"/>
        <rFont val="Garamond"/>
        <family val="1"/>
      </rPr>
      <t>Kensei (700ml.)</t>
    </r>
  </si>
  <si>
    <t>Negroamaro “Five Roses” 2020</t>
  </si>
  <si>
    <t>Contessa Entellina DOC Chardonnay “La Fuga” 2020</t>
  </si>
  <si>
    <t>Langhe Arneis DOC “Blangè” 2020</t>
  </si>
  <si>
    <t>Metodo Classico “Cuvée Novecento” 2010</t>
  </si>
  <si>
    <t>Franciacorta DOCG DoppioZero “Cabochon” 2014</t>
  </si>
  <si>
    <t>CASTELLO BONOMI</t>
  </si>
  <si>
    <t>CASEIFICIO NUOVO</t>
  </si>
  <si>
    <t>Caseificio Nuovo</t>
  </si>
  <si>
    <r>
      <rPr>
        <b/>
        <i/>
        <sz val="16"/>
        <color theme="1"/>
        <rFont val="Calibri"/>
        <family val="2"/>
        <scheme val="minor"/>
      </rPr>
      <t xml:space="preserve"> - BR -     </t>
    </r>
    <r>
      <rPr>
        <sz val="16"/>
        <color theme="1"/>
        <rFont val="Calibri"/>
        <family val="2"/>
        <scheme val="minor"/>
      </rPr>
      <t xml:space="preserve">                              BIRRE</t>
    </r>
  </si>
  <si>
    <r>
      <rPr>
        <b/>
        <i/>
        <sz val="11"/>
        <color theme="3" tint="-0.499984740745262"/>
        <rFont val="Garamond"/>
        <family val="1"/>
      </rPr>
      <t>Cantina Errante</t>
    </r>
    <r>
      <rPr>
        <sz val="11"/>
        <color theme="3" tint="-0.499984740745262"/>
        <rFont val="Garamond"/>
        <family val="1"/>
      </rPr>
      <t xml:space="preserve"> Errante Riserva Terracotta 2016</t>
    </r>
  </si>
  <si>
    <t>Altrove/Durovernum/Nikulas NUOVE</t>
  </si>
  <si>
    <r>
      <rPr>
        <b/>
        <i/>
        <sz val="11"/>
        <color theme="0"/>
        <rFont val="Garamond"/>
        <family val="1"/>
      </rPr>
      <t>Cantina Errante</t>
    </r>
    <r>
      <rPr>
        <sz val="11"/>
        <color theme="0"/>
        <rFont val="Garamond"/>
        <family val="1"/>
      </rPr>
      <t xml:space="preserve"> Primavera 2020</t>
    </r>
  </si>
  <si>
    <t>BR-VN</t>
  </si>
  <si>
    <t>BR-2.1</t>
  </si>
  <si>
    <t>BR-2.2</t>
  </si>
  <si>
    <r>
      <rPr>
        <i/>
        <sz val="9"/>
        <color theme="3" tint="-0.499984740745262"/>
        <rFont val="Garamond"/>
        <family val="1"/>
      </rPr>
      <t>FRUTTA</t>
    </r>
    <r>
      <rPr>
        <sz val="11"/>
        <color theme="3" tint="-0.499984740745262"/>
        <rFont val="Garamond"/>
        <family val="1"/>
      </rPr>
      <t xml:space="preserve"> - Albicocche</t>
    </r>
  </si>
  <si>
    <r>
      <rPr>
        <i/>
        <sz val="9"/>
        <color theme="3" tint="-0.499984740745262"/>
        <rFont val="Garamond"/>
        <family val="1"/>
      </rPr>
      <t>FRUTTA</t>
    </r>
    <r>
      <rPr>
        <sz val="11"/>
        <color theme="3" tint="-0.499984740745262"/>
        <rFont val="Garamond"/>
        <family val="1"/>
      </rPr>
      <t xml:space="preserve"> - Ciliegie</t>
    </r>
  </si>
  <si>
    <r>
      <rPr>
        <i/>
        <sz val="9"/>
        <color theme="3" tint="-0.499984740745262"/>
        <rFont val="Garamond"/>
        <family val="1"/>
      </rPr>
      <t>IN ORCIO</t>
    </r>
    <r>
      <rPr>
        <sz val="11"/>
        <color theme="3" tint="-0.499984740745262"/>
        <rFont val="Garamond"/>
        <family val="1"/>
      </rPr>
      <t xml:space="preserve"> - Riserva</t>
    </r>
  </si>
  <si>
    <r>
      <rPr>
        <i/>
        <sz val="9"/>
        <color theme="3" tint="-0.499984740745262"/>
        <rFont val="Garamond"/>
        <family val="1"/>
      </rPr>
      <t>FRUTTA</t>
    </r>
    <r>
      <rPr>
        <sz val="11"/>
        <color theme="3" tint="-0.499984740745262"/>
        <rFont val="Garamond"/>
        <family val="1"/>
      </rPr>
      <t xml:space="preserve"> - Susine</t>
    </r>
  </si>
  <si>
    <r>
      <rPr>
        <i/>
        <sz val="9"/>
        <color theme="3" tint="-0.499984740745262"/>
        <rFont val="Garamond"/>
        <family val="1"/>
      </rPr>
      <t>FRUTTA</t>
    </r>
    <r>
      <rPr>
        <sz val="11"/>
        <color theme="3" tint="-0.499984740745262"/>
        <rFont val="Garamond"/>
        <family val="1"/>
      </rPr>
      <t xml:space="preserve"> - Limo/Cedro/Aran/Pomp</t>
    </r>
  </si>
  <si>
    <r>
      <rPr>
        <i/>
        <sz val="9"/>
        <color theme="3" tint="-0.499984740745262"/>
        <rFont val="Garamond"/>
        <family val="1"/>
      </rPr>
      <t>BARREL</t>
    </r>
    <r>
      <rPr>
        <sz val="11"/>
        <color theme="3" tint="-0.499984740745262"/>
        <rFont val="Garamond"/>
        <family val="1"/>
      </rPr>
      <t xml:space="preserve"> - Blended Saison</t>
    </r>
  </si>
  <si>
    <r>
      <rPr>
        <i/>
        <sz val="9"/>
        <color theme="3" tint="-0.499984740745262"/>
        <rFont val="Garamond"/>
        <family val="1"/>
      </rPr>
      <t>IGA</t>
    </r>
    <r>
      <rPr>
        <sz val="11"/>
        <color theme="3" tint="-0.499984740745262"/>
        <rFont val="Garamond"/>
        <family val="1"/>
      </rPr>
      <t xml:space="preserve"> - Uva/Birra</t>
    </r>
  </si>
  <si>
    <r>
      <rPr>
        <i/>
        <sz val="9"/>
        <color theme="3" tint="-0.499984740745262"/>
        <rFont val="Garamond"/>
        <family val="1"/>
      </rPr>
      <t>SPONTANEA</t>
    </r>
    <r>
      <rPr>
        <sz val="11"/>
        <color theme="3" tint="-0.499984740745262"/>
        <rFont val="Garamond"/>
        <family val="1"/>
      </rPr>
      <t xml:space="preserve"> - stagionale</t>
    </r>
  </si>
  <si>
    <r>
      <rPr>
        <i/>
        <sz val="9"/>
        <color theme="3" tint="-0.499984740745262"/>
        <rFont val="Garamond"/>
        <family val="1"/>
      </rPr>
      <t>SPONTANEA (M'Sb)</t>
    </r>
    <r>
      <rPr>
        <sz val="11"/>
        <color theme="3" tint="-0.499984740745262"/>
        <rFont val="Garamond"/>
        <family val="1"/>
      </rPr>
      <t xml:space="preserve"> -  da lieviti ex Sidro</t>
    </r>
  </si>
  <si>
    <r>
      <rPr>
        <i/>
        <sz val="9"/>
        <color theme="3" tint="-0.499984740745262"/>
        <rFont val="Garamond"/>
        <family val="1"/>
      </rPr>
      <t>SPONTANEA (M'Sb)</t>
    </r>
    <r>
      <rPr>
        <sz val="11"/>
        <color theme="3" tint="-0.499984740745262"/>
        <rFont val="Garamond"/>
        <family val="1"/>
      </rPr>
      <t xml:space="preserve"> - Uva/Birra</t>
    </r>
  </si>
  <si>
    <t>*  Blend di mosti maturati in Barrique *</t>
  </si>
  <si>
    <t>”NonSidro” 2020</t>
  </si>
  <si>
    <t>wild beer from cider mother - 6,3% vol.</t>
  </si>
  <si>
    <t>”NonSangio” 2020</t>
  </si>
  <si>
    <t>Sour Ale maturata in Barrique - 6,3% vol.</t>
  </si>
  <si>
    <t>”Zesta” 2020</t>
  </si>
  <si>
    <t>Perpetua Wild Beer - 6,9% vol.</t>
  </si>
  <si>
    <t>*  con Zeste d'Agrumi *</t>
  </si>
  <si>
    <t>”Detour” Riserva - Ramasin 2020</t>
  </si>
  <si>
    <t>Perpetua Wild Bruin - 6,8% vol.</t>
  </si>
  <si>
    <t>*  con Susine Ramasin *</t>
  </si>
  <si>
    <t>*  con Visciole Gambolungo *</t>
  </si>
  <si>
    <t>wild beer with Grapes - 8,3% vol.</t>
  </si>
  <si>
    <r>
      <rPr>
        <b/>
        <i/>
        <sz val="11"/>
        <color theme="2" tint="-0.749992370372631"/>
        <rFont val="Garamond"/>
        <family val="1"/>
      </rPr>
      <t>Cantina Errante</t>
    </r>
    <r>
      <rPr>
        <sz val="11"/>
        <color theme="2" tint="-0.749992370372631"/>
        <rFont val="Garamond"/>
        <family val="1"/>
      </rPr>
      <t xml:space="preserve"> NonSidro 2020</t>
    </r>
  </si>
  <si>
    <r>
      <rPr>
        <b/>
        <i/>
        <sz val="11"/>
        <color theme="2" tint="-0.749992370372631"/>
        <rFont val="Garamond"/>
        <family val="1"/>
      </rPr>
      <t>Cantina Errante</t>
    </r>
    <r>
      <rPr>
        <sz val="11"/>
        <color theme="2" tint="-0.749992370372631"/>
        <rFont val="Garamond"/>
        <family val="1"/>
      </rPr>
      <t xml:space="preserve"> NonSangio 2020</t>
    </r>
  </si>
  <si>
    <r>
      <rPr>
        <b/>
        <i/>
        <sz val="11"/>
        <color theme="2" tint="-0.749992370372631"/>
        <rFont val="Garamond"/>
        <family val="1"/>
      </rPr>
      <t>Cantina Errante</t>
    </r>
    <r>
      <rPr>
        <sz val="11"/>
        <color theme="2" tint="-0.749992370372631"/>
        <rFont val="Garamond"/>
        <family val="1"/>
      </rPr>
      <t xml:space="preserve"> Zesta 2020</t>
    </r>
  </si>
  <si>
    <r>
      <rPr>
        <b/>
        <i/>
        <sz val="11"/>
        <color theme="2" tint="-0.749992370372631"/>
        <rFont val="Garamond"/>
        <family val="1"/>
      </rPr>
      <t>Cantina Errante</t>
    </r>
    <r>
      <rPr>
        <sz val="11"/>
        <color theme="2" tint="-0.749992370372631"/>
        <rFont val="Garamond"/>
        <family val="1"/>
      </rPr>
      <t xml:space="preserve"> Nikulas Riserva 2019</t>
    </r>
  </si>
  <si>
    <r>
      <rPr>
        <b/>
        <i/>
        <sz val="11"/>
        <color theme="2" tint="-0.749992370372631"/>
        <rFont val="Garamond"/>
        <family val="1"/>
      </rPr>
      <t>Cantina Errante</t>
    </r>
    <r>
      <rPr>
        <sz val="11"/>
        <color theme="2" tint="-0.749992370372631"/>
        <rFont val="Garamond"/>
        <family val="1"/>
      </rPr>
      <t xml:space="preserve"> Detour Riserva Ramasin 2020</t>
    </r>
  </si>
  <si>
    <t>Poggio Argentiera - Alberese</t>
  </si>
  <si>
    <t>Trento DOC “Riserva Lunelli” 2012</t>
  </si>
  <si>
    <t xml:space="preserve"> “San Jacopo” 2019</t>
  </si>
  <si>
    <t>MONTECCHIESI</t>
  </si>
  <si>
    <t xml:space="preserve"> “Miraly” 2020</t>
  </si>
  <si>
    <t>Metodo Classico “Camely” Brut Rosé</t>
  </si>
  <si>
    <t>MAGNUM Bollicine - Toscana</t>
  </si>
  <si>
    <t>Cortona DOC Syrah “Klanis” 2015</t>
  </si>
  <si>
    <t>CORTE GIACOBBE</t>
  </si>
  <si>
    <t>Pinot Grigio “Ramato” 2019</t>
  </si>
  <si>
    <t>Franciacorta DOCG Brut “Ducati Race”</t>
  </si>
  <si>
    <t xml:space="preserve">Champagne AOC Premier Cru Brut “Tradition”  </t>
  </si>
  <si>
    <t xml:space="preserve">Champagne AOC Premier Cru Non Dosé “Absolu” </t>
  </si>
  <si>
    <t>Chardonnay 60% Pinot Noir 40%</t>
  </si>
  <si>
    <t>Chardonnay 85% Pinot Noir 15%</t>
  </si>
  <si>
    <t>Champagne AOC Premier Cru Brut Vintage 2009</t>
  </si>
  <si>
    <t>Trento DOC Brut Blanc de Noirs 2013</t>
  </si>
  <si>
    <t>Südtirol DOC Pinot Bianco “Sonnenberg” 2016</t>
  </si>
  <si>
    <t>Elephant</t>
  </si>
  <si>
    <t>L'Intruso Passito</t>
  </si>
  <si>
    <t>Sauternes 2016</t>
  </si>
  <si>
    <t xml:space="preserve">"Ginepraio" </t>
  </si>
  <si>
    <t>Questi vini sono conservati in atmosfera</t>
  </si>
  <si>
    <t xml:space="preserve">e temperatura modificata, e serviti </t>
  </si>
  <si>
    <t>normalmente nella quantità di 150 ml.</t>
  </si>
  <si>
    <t>normally in the quantity of 150 ml.</t>
  </si>
  <si>
    <t xml:space="preserve">These Wines are maintained in modified </t>
  </si>
  <si>
    <t xml:space="preserve">atmosphere and temperature, and served </t>
  </si>
  <si>
    <t>Flor de CaÑa 7 aÑos</t>
  </si>
  <si>
    <t>Flor de CaÑa Centenario 12 aÑos</t>
  </si>
  <si>
    <t>Südtirol DOC Sauvignon “Quarz” 2019</t>
  </si>
  <si>
    <t>Salvatore JeJe</t>
  </si>
  <si>
    <t>AlPassoBistrot</t>
  </si>
  <si>
    <t>Südtirol DOC Pinot Bianco “Vorberg” Riserva 2018</t>
  </si>
  <si>
    <t>Südtirol DOC Sauvignon “Winkel” 2020</t>
  </si>
  <si>
    <t>Pinot B./Chard./Sauvignon</t>
  </si>
  <si>
    <t>Südtirol DOC Cuvée “Terlaner” 2020</t>
  </si>
  <si>
    <t>MAGNUM Rossi - Francia</t>
  </si>
  <si>
    <t>Innocenti Wines</t>
  </si>
  <si>
    <t>Ivan Sapora</t>
  </si>
  <si>
    <t>DOMAINE CHAPELLE &amp; FILS</t>
  </si>
  <si>
    <t>Chassagne-Montrachet AOC Premier Cru “Morgeot” 2018</t>
  </si>
  <si>
    <t>FRANZ HAAS</t>
  </si>
  <si>
    <t>Social Wine Club</t>
  </si>
  <si>
    <t>Südtirol DOC Sauvignon 2019</t>
  </si>
  <si>
    <t>Petit Manseng</t>
  </si>
  <si>
    <t>Südtirol DOC Petit Manseng 2019</t>
  </si>
  <si>
    <t>Südtirol DOC Mueller Thurgau “Sofi” 2019</t>
  </si>
  <si>
    <t xml:space="preserve">Moscato Giallo </t>
  </si>
  <si>
    <t>Südtirol DOC Moscato Giallo 2019</t>
  </si>
  <si>
    <t>Südtirol DOC Pinot Nero 2018</t>
  </si>
  <si>
    <t>Champagne AOC Brut “Royale Réserve” 2016</t>
  </si>
  <si>
    <t>Prosecco della Valdobbiadene DOCG Brut</t>
  </si>
  <si>
    <t>Chard/Sauv/Trebbiano</t>
  </si>
  <si>
    <t>“Satrico” 2019</t>
  </si>
  <si>
    <r>
      <rPr>
        <i/>
        <sz val="11"/>
        <rFont val="Garamond"/>
        <family val="1"/>
      </rPr>
      <t xml:space="preserve">Blended </t>
    </r>
    <r>
      <rPr>
        <sz val="11"/>
        <rFont val="Garamond"/>
        <family val="1"/>
      </rPr>
      <t>Fuyu (700ml.)</t>
    </r>
  </si>
  <si>
    <t>BBC Spirits</t>
  </si>
  <si>
    <t>Côtes de Bar</t>
  </si>
  <si>
    <t>Francia - altri</t>
  </si>
  <si>
    <t>resto del Mondo</t>
  </si>
  <si>
    <t>resto dell'Italia</t>
  </si>
  <si>
    <t>Toscana VinSanto</t>
  </si>
  <si>
    <t>Toscana Passito</t>
  </si>
  <si>
    <t>nord Italia</t>
  </si>
  <si>
    <t>sud Italia</t>
  </si>
  <si>
    <t>annate storiche Toscana</t>
  </si>
  <si>
    <t>annate storiche Italia</t>
  </si>
  <si>
    <t>Cantina Errante</t>
  </si>
  <si>
    <t>Wodka</t>
  </si>
  <si>
    <t>Fortificati</t>
  </si>
  <si>
    <t>Liquori</t>
  </si>
  <si>
    <t>"Puerto de Indias"</t>
  </si>
  <si>
    <t>Walcher Pinot Noir</t>
  </si>
  <si>
    <t>Justino's Madeira Fine Rich</t>
  </si>
  <si>
    <t>Chianti Classico DOCG Gran Selezione “Madonnino della Pieve” 2016</t>
  </si>
  <si>
    <t>Chianti Classico DOCG Gran Selezione “Madonnino della Pieve” 2015</t>
  </si>
  <si>
    <t>Chianti Classico DOCG Gran Selezione “Madonnino della Pieve” 2012</t>
  </si>
  <si>
    <t>Castelvecchi</t>
  </si>
  <si>
    <t>Andrea Sammicheli</t>
  </si>
  <si>
    <t>CHÂTEAU FEUILLET</t>
  </si>
  <si>
    <t>Vallée D’Aoste DOC Petit Arvine 2020</t>
  </si>
  <si>
    <t>Vallée D’Aoste DOC Pinot Nero 2020</t>
  </si>
  <si>
    <t>EBNER</t>
  </si>
  <si>
    <t>Südtirol DOC Pinot Bianco 2019</t>
  </si>
  <si>
    <t>Südtirol DOC Grüner Veltliner 2019</t>
  </si>
  <si>
    <t>Grüner Veltliner</t>
  </si>
  <si>
    <t>Südtirol DOC Sauvignon 2018</t>
  </si>
  <si>
    <t>BOLMIDA</t>
  </si>
  <si>
    <t>Barolo DOCG “Bussia Vigna Fantini” 2016</t>
  </si>
  <si>
    <t>Barolo DOCG “Bussia” 2016</t>
  </si>
  <si>
    <t>Barolo DOCG “Le Coste di Monforte” 2016</t>
  </si>
  <si>
    <t>CANEVARO</t>
  </si>
  <si>
    <t>Timorasso</t>
  </si>
  <si>
    <t>Colli Tortonesi Derthona DOC Timorasso “Cà degli Olmi” 2019</t>
  </si>
  <si>
    <t>CAVALIERE DEL GARDA</t>
  </si>
  <si>
    <t>Valtènesi Chiaretto DOC “Aura” 2019</t>
  </si>
  <si>
    <t>Barbera/Marzem./Sang./Gropp.</t>
  </si>
  <si>
    <t>ROSSI Emilia Romagna</t>
  </si>
  <si>
    <t>SADIVINO</t>
  </si>
  <si>
    <t>Viognier “Giò” 2019</t>
  </si>
  <si>
    <t>BIANCHI Emilia Romagna</t>
  </si>
  <si>
    <t>Sauvignon 2019</t>
  </si>
  <si>
    <t>Sangiovese di Romagna</t>
  </si>
  <si>
    <t>85%Sangiovese/25%Merlot</t>
  </si>
  <si>
    <t>Romagna Sangiovese Superiore DOC “Simonà” 2018</t>
  </si>
  <si>
    <t>Romagna Sangiovese Predappio DOC “San Joves” 2017</t>
  </si>
  <si>
    <t>Romagna Sangiovese Superiore DOC Riserva “La Solfatara” 2016</t>
  </si>
  <si>
    <t>Colli Piacentini DOC Malvasia Passito 2018</t>
  </si>
  <si>
    <t>TENUTA DELL'UGOLINO</t>
  </si>
  <si>
    <t>Verdicchio Castelli di Jesi DOC Classico Superiore “Balluccio” 2020</t>
  </si>
  <si>
    <t>Lugana DOC Turbiana “Lacus” 2019</t>
  </si>
  <si>
    <t>ROSATI Lombardia</t>
  </si>
  <si>
    <t>Vernaccia di San Gimignano DOCG 2020</t>
  </si>
  <si>
    <t>Auslese Prädikatswein Muscat “Ottonel” 2018</t>
  </si>
  <si>
    <t>Moscato di Pantelleria DOC 2019</t>
  </si>
  <si>
    <t>Sauvignon “Gemella” 2020</t>
  </si>
  <si>
    <t>COL DI BACCHE</t>
  </si>
  <si>
    <t>Merlot “Cupinero” 2016</t>
  </si>
  <si>
    <t>Merlot “Castello Ginori” 2016</t>
  </si>
  <si>
    <t>Viognier “Bauci” 2018</t>
  </si>
  <si>
    <t>CASANOVA DELLA SPINETTA</t>
  </si>
  <si>
    <t>“Il Gentile” 2016</t>
  </si>
  <si>
    <t>“Il Colorino” 2015</t>
  </si>
  <si>
    <t>OTTAVIANO LAMBRUSCHI</t>
  </si>
  <si>
    <t>Colli di Luni DOC Vermentino 2020</t>
  </si>
  <si>
    <t>Südtirol DOC Gewürztraminer 2020</t>
  </si>
  <si>
    <t>Prosecco della Valdobbiadene DOCG Extra Dry “Rive di Collalto” 2019</t>
  </si>
  <si>
    <t>Americano</t>
  </si>
  <si>
    <t>Negroni</t>
  </si>
  <si>
    <r>
      <t xml:space="preserve">Acqua Minerale San Felice </t>
    </r>
    <r>
      <rPr>
        <sz val="12"/>
        <color theme="2" tint="-0.89999084444715716"/>
        <rFont val="Rage Italic"/>
        <family val="4"/>
      </rPr>
      <t>¾</t>
    </r>
  </si>
  <si>
    <t>“Conte della Vipera” 2020</t>
  </si>
  <si>
    <t>MAGNUM Bianchi - Umbria</t>
  </si>
  <si>
    <t>Riesling “Mezzo Braccio” 2018</t>
  </si>
  <si>
    <t>Maremma Toscana DOC “Botrosecco” 2018</t>
  </si>
  <si>
    <t>Chardonnay 2020</t>
  </si>
  <si>
    <t>Franciacorta DOCG Brut Saten “Donna Cora” 2015</t>
  </si>
  <si>
    <t>Traminer 2020</t>
  </si>
  <si>
    <t>Sauvignon 2020</t>
  </si>
  <si>
    <t>ROSSI Cile</t>
  </si>
  <si>
    <t>85%Cabernet Franc/15% Carmenere</t>
  </si>
  <si>
    <t>Maipo Valley “Galantas” 2016</t>
  </si>
  <si>
    <t>Grand Reserva “Hussonet” 2018</t>
  </si>
  <si>
    <t>Grand Reserva “Albaclara” 2020</t>
  </si>
  <si>
    <t xml:space="preserve">Sovana DOC Aleatico Passito 2019 </t>
  </si>
  <si>
    <t>DIEGO MORRA</t>
  </si>
  <si>
    <t>Barolo DOCG “Zinzasco” 2017</t>
  </si>
  <si>
    <t>Langhe Nebbiolo DOC “Il Sarto” 2019</t>
  </si>
  <si>
    <t>Barbera D’Alba DOC 2016</t>
  </si>
  <si>
    <t>Pelaverga Piccolo</t>
  </si>
  <si>
    <t>Verduno Pelaverga DOC 2020</t>
  </si>
  <si>
    <t>Bianchi  Italiani</t>
  </si>
  <si>
    <t>Carta Vini</t>
  </si>
  <si>
    <t>completa</t>
  </si>
  <si>
    <t>Tormaresca - Minervino Murge</t>
  </si>
  <si>
    <t>Solidea - Pantelleria</t>
  </si>
  <si>
    <t>Chateau Violet la Mothe - Francia</t>
  </si>
  <si>
    <t>Tschida - Austria</t>
  </si>
  <si>
    <t>Auslese Muscat “Ottonel” 2018</t>
  </si>
  <si>
    <t>O'Connel'S</t>
  </si>
  <si>
    <t>Blended Whiskey (700ml.)</t>
  </si>
  <si>
    <t>Südtirol DOC Pinot Nero 2020</t>
  </si>
  <si>
    <t>ST. MICHAEL EPPAN</t>
  </si>
  <si>
    <t>HOFSTÄTTER</t>
  </si>
  <si>
    <t>Südtirol DOC Pinot Nero “Meczan” 2019</t>
  </si>
  <si>
    <t>Vermentino di Gallura DOCG “Monteloro” 2019</t>
  </si>
  <si>
    <t>Merlot “FSM” 2016</t>
  </si>
  <si>
    <t>O'Connell's</t>
  </si>
  <si>
    <t xml:space="preserve">Bombay and Tonic </t>
  </si>
  <si>
    <t xml:space="preserve">Professore "Monsieur" </t>
  </si>
  <si>
    <t>Grattamacco Bolgheri</t>
  </si>
  <si>
    <t>Walcher Merlot</t>
  </si>
  <si>
    <t>Colli Tortonesi Piccolo Derthona DOC Timorasso 2019</t>
  </si>
  <si>
    <t>Verdicchio Castelli di Matelica DOC “Fogliano” 2018</t>
  </si>
  <si>
    <t>Etna Bianco DOC Carricante 2020</t>
  </si>
  <si>
    <t>Etna Bianco DOC Carricante “Contrada Cavaliere” 2018</t>
  </si>
  <si>
    <t>Etna Bianco DOC Carricante “Pietramarina” 2016</t>
  </si>
  <si>
    <t>Vin Santo di Montepulciano DOC “Dolce Sinfonia” 2013</t>
  </si>
  <si>
    <t>Vin Santo di Montepulciano DOC “Dolce Sinfonia” Occhio di Pernice 2012</t>
  </si>
  <si>
    <t>Sancerre AOC “Les Charmes” 2020</t>
  </si>
  <si>
    <t>Rosso di Montalcino DOC 2019</t>
  </si>
  <si>
    <t>Bourgogne Rouge AOC 2018</t>
  </si>
  <si>
    <t>Prosecco DOC Brut 2020</t>
  </si>
  <si>
    <t>PALADIN</t>
  </si>
  <si>
    <t>Traminer</t>
  </si>
  <si>
    <t>Lison Pramaggiore DOC Refosco Riserva “Roggio dei Roveri” 2017</t>
  </si>
  <si>
    <t>Refosco</t>
  </si>
  <si>
    <t>Franciacorta DOCG Extra-Brut “Lucrezia” Bianca 2008</t>
  </si>
  <si>
    <t>70%Pinot Nero/30%Chardonnay</t>
  </si>
  <si>
    <t>Merlot “Drago Rosso” 2019</t>
  </si>
  <si>
    <t>Malbec “Gli Aceri” 2016</t>
  </si>
  <si>
    <t>Raboso Fiore (Dry)</t>
  </si>
  <si>
    <t>Raboso</t>
  </si>
  <si>
    <t>SPUMANTI Lazio</t>
  </si>
  <si>
    <t xml:space="preserve">LE MACCHIE  </t>
  </si>
  <si>
    <t>Metodo Classico “Strappo alla Regola” Pas Dosè 2018</t>
  </si>
  <si>
    <t>40%Malvasia/60%Sangiovese</t>
  </si>
  <si>
    <t>Gewürztraminer “Scarpe Toste” 2020</t>
  </si>
  <si>
    <r>
      <t xml:space="preserve">Gewürztraminer “Unplugged” 2020 </t>
    </r>
    <r>
      <rPr>
        <i/>
        <sz val="11"/>
        <rFont val="Garamond"/>
        <family val="1"/>
      </rPr>
      <t>(macerato)</t>
    </r>
  </si>
  <si>
    <t>Riesling Renano 2020</t>
  </si>
  <si>
    <t>Cesanese</t>
  </si>
  <si>
    <t>Cesanese Nero “L'Ultimo Baluardo” 2019</t>
  </si>
  <si>
    <t>Montepulciano D’Abruzzo DOC “San Felice” 2015</t>
  </si>
  <si>
    <t>TENUTA TORRETTA</t>
  </si>
  <si>
    <t>Trebbiano D’Abruzzo DOC “San Felice” 2019</t>
  </si>
  <si>
    <t>Trebbiano/10%Passerina</t>
  </si>
  <si>
    <t>TENUTA SANT'AGOSTINO</t>
  </si>
  <si>
    <r>
      <t xml:space="preserve">Malvasia “Scomposto” 2019 </t>
    </r>
    <r>
      <rPr>
        <i/>
        <sz val="11"/>
        <rFont val="Garamond"/>
        <family val="1"/>
      </rPr>
      <t>(anfora)</t>
    </r>
  </si>
  <si>
    <r>
      <t xml:space="preserve">Trebbiano “Ventiventi” 2017 </t>
    </r>
    <r>
      <rPr>
        <i/>
        <sz val="11"/>
        <rFont val="Garamond"/>
        <family val="1"/>
      </rPr>
      <t>(anfora)</t>
    </r>
  </si>
  <si>
    <t>FATTORIA LA RIVOLTA</t>
  </si>
  <si>
    <t>Fiano del Sannio DOC 2020</t>
  </si>
  <si>
    <t>Coda di Volpe</t>
  </si>
  <si>
    <t>Greco del Sannio DOC 2020</t>
  </si>
  <si>
    <t>Coda di Volpe del Sannio DOC 2020</t>
  </si>
  <si>
    <t>Aglianico del Sannio DOC 2017</t>
  </si>
  <si>
    <t>HORUS</t>
  </si>
  <si>
    <t>Vittoria Frappato DOC “Sole e Terra” 2019</t>
  </si>
  <si>
    <t>Vittoria Nero d'Avola DOC “Sole e Terra” 2018</t>
  </si>
  <si>
    <t>Sicilia Grillo DOC “Sole e Terra” 2019</t>
  </si>
  <si>
    <t>Vermentino “Perlato del Bosco” 2020</t>
  </si>
  <si>
    <t>Langhe Nebbiolo DOC 2018</t>
  </si>
  <si>
    <t>Nonino</t>
  </si>
  <si>
    <t>Amaro Nonino (700ml.)</t>
  </si>
  <si>
    <t>WHISKY Scotch/Jura</t>
  </si>
  <si>
    <t>Jura Distillery</t>
  </si>
  <si>
    <t>Spiritique</t>
  </si>
  <si>
    <t>Yu Gin (700ml.)</t>
  </si>
  <si>
    <t>GIN New Zeland</t>
  </si>
  <si>
    <t>Scape Grace Dislillery</t>
  </si>
  <si>
    <t>Black Gin (700ml.)</t>
  </si>
  <si>
    <r>
      <rPr>
        <i/>
        <sz val="11"/>
        <rFont val="Garamond"/>
        <family val="1"/>
      </rPr>
      <t>Single Malt</t>
    </r>
    <r>
      <rPr>
        <sz val="11"/>
        <rFont val="Garamond"/>
        <family val="1"/>
      </rPr>
      <t xml:space="preserve"> Jura Journey (700ml.)</t>
    </r>
  </si>
  <si>
    <t xml:space="preserve">Franciacorta Brut “Prima Cuvèe” </t>
  </si>
  <si>
    <t>Monterossa - Erbusco</t>
  </si>
  <si>
    <t xml:space="preserve">MONTHUYS - Charly-sur-Marne </t>
  </si>
  <si>
    <t>Champagne Brut Réserve</t>
  </si>
  <si>
    <t>Bindella - Montepulciano</t>
  </si>
  <si>
    <t>Traminer Aromatico 2020</t>
  </si>
  <si>
    <t>Paladin - Annone Veneto</t>
  </si>
  <si>
    <t xml:space="preserve">"Marconi 42" </t>
  </si>
  <si>
    <t xml:space="preserve">"Martin Miller's" </t>
  </si>
  <si>
    <t>Amaro Nonino</t>
  </si>
  <si>
    <t>China Martini</t>
  </si>
  <si>
    <t>Cubay Anejo 10</t>
  </si>
  <si>
    <t>Single Jamaica 8 Years</t>
  </si>
  <si>
    <t xml:space="preserve">wilson &amp; m. "Haddock" 2007 </t>
  </si>
  <si>
    <r>
      <t xml:space="preserve">Nikka Form the Barrel </t>
    </r>
    <r>
      <rPr>
        <i/>
        <sz val="8"/>
        <color theme="2" tint="-0.749992370372631"/>
        <rFont val="Perpetua Titling MT"/>
        <family val="1"/>
      </rPr>
      <t>- blended -</t>
    </r>
  </si>
  <si>
    <r>
      <rPr>
        <sz val="8"/>
        <color theme="2" tint="-0.89999084444715716"/>
        <rFont val="Perpetua Titling MT"/>
        <family val="1"/>
      </rPr>
      <t xml:space="preserve">Kiyokawa "Kensei" </t>
    </r>
    <r>
      <rPr>
        <sz val="8"/>
        <color theme="2" tint="-0.749992370372631"/>
        <rFont val="Perpetua Titling MT"/>
        <family val="1"/>
      </rPr>
      <t xml:space="preserve">- </t>
    </r>
    <r>
      <rPr>
        <i/>
        <sz val="8"/>
        <color theme="2" tint="-0.749992370372631"/>
        <rFont val="Perpetua Titling MT"/>
        <family val="1"/>
      </rPr>
      <t>Blended</t>
    </r>
    <r>
      <rPr>
        <sz val="8"/>
        <color theme="2" tint="-0.749992370372631"/>
        <rFont val="Perpetua Titling MT"/>
        <family val="1"/>
      </rPr>
      <t xml:space="preserve"> -</t>
    </r>
  </si>
  <si>
    <t>Jura "Journey"</t>
  </si>
  <si>
    <r>
      <t xml:space="preserve">Monkey Shoulder </t>
    </r>
    <r>
      <rPr>
        <i/>
        <sz val="8"/>
        <color theme="2" tint="-0.749992370372631"/>
        <rFont val="Perpetua Titling MT"/>
        <family val="1"/>
      </rPr>
      <t>- blended -</t>
    </r>
  </si>
  <si>
    <t>Aerstone Land Cask 10 years</t>
  </si>
  <si>
    <t>Yuri Zuelli</t>
  </si>
  <si>
    <t>Enoteca Como</t>
  </si>
  <si>
    <t>MARSTROJANNI</t>
  </si>
  <si>
    <t>Brunello di Montalcino DOCG 1996</t>
  </si>
  <si>
    <t>Brunello di Montalcino DOCG 1997</t>
  </si>
  <si>
    <t>Brunello di Montalcino DOCG 1995</t>
  </si>
  <si>
    <t>CASANOVA DI NERI</t>
  </si>
  <si>
    <t>Brunello di Montalcino DOCG 2001</t>
  </si>
  <si>
    <t>Brunello di Montalcino DOCG 1998</t>
  </si>
  <si>
    <t>CASTELLO ROMITORIO</t>
  </si>
  <si>
    <t>COLTERENZIO</t>
  </si>
  <si>
    <t>Don Papa "Baroko" 7 years (700ml.)</t>
  </si>
  <si>
    <r>
      <rPr>
        <b/>
        <i/>
        <sz val="11"/>
        <color theme="0"/>
        <rFont val="Garamond"/>
        <family val="1"/>
      </rPr>
      <t>Cantina Errante</t>
    </r>
    <r>
      <rPr>
        <sz val="11"/>
        <color theme="0"/>
        <rFont val="Garamond"/>
        <family val="1"/>
      </rPr>
      <t xml:space="preserve"> Ernesto/Sidro 2020</t>
    </r>
  </si>
  <si>
    <t>Col di Bacche - Magliano</t>
  </si>
  <si>
    <t>Malbec ”Gli Aceri” 2016</t>
  </si>
  <si>
    <t>CAPANNELLE</t>
  </si>
  <si>
    <t>Chardonnay 2016</t>
  </si>
  <si>
    <t>Capannelle</t>
  </si>
  <si>
    <t xml:space="preserve">Andrea Baccheschi </t>
  </si>
  <si>
    <t>Chardonnay 2018</t>
  </si>
  <si>
    <r>
      <rPr>
        <b/>
        <i/>
        <sz val="11"/>
        <rFont val="Garamond"/>
        <family val="1"/>
      </rPr>
      <t>Cantina Errante</t>
    </r>
    <r>
      <rPr>
        <sz val="11"/>
        <rFont val="Garamond"/>
        <family val="1"/>
      </rPr>
      <t xml:space="preserve"> Saison Citra 2019</t>
    </r>
  </si>
  <si>
    <r>
      <rPr>
        <i/>
        <sz val="9"/>
        <color theme="3" tint="-0.499984740745262"/>
        <rFont val="Garamond"/>
        <family val="1"/>
      </rPr>
      <t>SPONTANEA (M'Sb)</t>
    </r>
    <r>
      <rPr>
        <sz val="11"/>
        <color theme="3" tint="-0.499984740745262"/>
        <rFont val="Garamond"/>
        <family val="1"/>
      </rPr>
      <t xml:space="preserve"> - Mele/Pere/Cereali</t>
    </r>
  </si>
  <si>
    <t>Saison ”Citra” 2019</t>
  </si>
  <si>
    <t>”NonPedro” 2020</t>
  </si>
  <si>
    <t>wild beer from Pears/Apples - 10,0% vol.</t>
  </si>
  <si>
    <r>
      <rPr>
        <b/>
        <i/>
        <sz val="11"/>
        <rFont val="Garamond"/>
        <family val="1"/>
      </rPr>
      <t>Cantina Errante</t>
    </r>
    <r>
      <rPr>
        <sz val="11"/>
        <rFont val="Garamond"/>
        <family val="1"/>
      </rPr>
      <t xml:space="preserve"> NonPedro 2020</t>
    </r>
  </si>
  <si>
    <t>”Canaiolo Nero” 2019</t>
  </si>
  <si>
    <t>*  con uva Bio in  macerazione *</t>
  </si>
  <si>
    <t>JEAN PAUL DROIN - Chablis</t>
  </si>
  <si>
    <t xml:space="preserve">Grenache de Banyuls </t>
  </si>
  <si>
    <t>Paul Herpe - Narbonne</t>
  </si>
  <si>
    <t>Cabernet “Velthune” 2016</t>
  </si>
  <si>
    <t>Poggio Rosso - Livorno</t>
  </si>
  <si>
    <t xml:space="preserve">Castello di Meleto - Gaiole </t>
  </si>
  <si>
    <t>Brunello di Montalcino 2012</t>
  </si>
  <si>
    <t>Mastrojanni - Castelnuovo abate</t>
  </si>
  <si>
    <t>Chianti Cl. “Badia Passignano” 2015</t>
  </si>
  <si>
    <t>Antinori - Tavarnelle Val di Pesa</t>
  </si>
  <si>
    <t>LA FORNACE</t>
  </si>
  <si>
    <t>ARRIGHI</t>
  </si>
  <si>
    <t>80%Procanico/20%Biancone-Ansonica-Riminese</t>
  </si>
  <si>
    <t>Elba Bianco DOC “Ilagiù” 2020</t>
  </si>
  <si>
    <t>Metodo Classico “SantaColomba” Brut Nature</t>
  </si>
  <si>
    <t>Johanniter/Solaris/Bronner</t>
  </si>
  <si>
    <t>Trentino DOC Pinot Nero “Heredia” 2017</t>
  </si>
  <si>
    <t>Trentino DOC Lagrein “Heredia” 2018</t>
  </si>
  <si>
    <t>Fiano 2020</t>
  </si>
  <si>
    <t>GAGGIANO</t>
  </si>
  <si>
    <t xml:space="preserve">Nebbiolo  </t>
  </si>
  <si>
    <t>Coste della Sesia DOC Nebbiolo “Sandìn” 2018</t>
  </si>
  <si>
    <t>Coste della Sesia DOC Croatina 2015</t>
  </si>
  <si>
    <t>Bramaterra DOC Nebbiolo e Croatina “Gervasio” 2017</t>
  </si>
  <si>
    <t xml:space="preserve">80%Nebbiolo/10%Croatina/10%Vespolina </t>
  </si>
  <si>
    <t>Gattinara DOCG Nebbiolo “Timoteo” 2016</t>
  </si>
  <si>
    <t>Romagna Sangiovese Predappio DOC Riserva “Maestroso” 2016</t>
  </si>
  <si>
    <t>Merlot “SaDiVino” 2017</t>
  </si>
  <si>
    <t>PERSEVAL FARGE Récoltant</t>
  </si>
  <si>
    <t>Chardonnay 50% Pinot Noir 35%Pinot Meunier 15%</t>
  </si>
  <si>
    <t xml:space="preserve">Champagne AOC Premier Cru Brut “C. de Reserve” </t>
  </si>
  <si>
    <t>LACROIX-TRIAULAIRE Récoltant</t>
  </si>
  <si>
    <t>100%Pinot Meunier</t>
  </si>
  <si>
    <t>Champagne AOC Extra-Brut “Mont Marvin” 2012</t>
  </si>
  <si>
    <t>Champagne AOC Brut “Le Biographe”</t>
  </si>
  <si>
    <t>77%Pinot Noir/PM/PB/Char.</t>
  </si>
  <si>
    <t>Champagne AOC Brut Nature “Roman d'Hiver” 2005</t>
  </si>
  <si>
    <t>50%Pinot Noir/35%PM/15%Char.</t>
  </si>
  <si>
    <t>Champagne AOC Brut Rosé “Poésie Fruitée” 2012</t>
  </si>
  <si>
    <t>90%Pinot Noir/10%Char.</t>
  </si>
  <si>
    <t>Champagne AOC Premier Cru Brut</t>
  </si>
  <si>
    <t xml:space="preserve">Champagne AOC Cramant Grand Cru Brut Blanc de Blancs </t>
  </si>
  <si>
    <t>Chardonnay/Pinot Noir</t>
  </si>
  <si>
    <t>Chablis Grand Cru AOC “Vaillons” 1992</t>
  </si>
  <si>
    <t>Cappelli Andrea</t>
  </si>
  <si>
    <t>1.01</t>
  </si>
  <si>
    <r>
      <rPr>
        <b/>
        <i/>
        <sz val="11"/>
        <rFont val="Garamond"/>
        <family val="1"/>
      </rPr>
      <t>Cantina Errante</t>
    </r>
    <r>
      <rPr>
        <sz val="11"/>
        <rFont val="Garamond"/>
        <family val="1"/>
      </rPr>
      <t xml:space="preserve"> Canaiolo Nero 2019</t>
    </r>
  </si>
  <si>
    <t>wild Koelschip with grapes - 9,5% vol.</t>
  </si>
  <si>
    <t>San Gimignano DOC Pinot Nero 2019</t>
  </si>
  <si>
    <t>Etna Rosso DOC 2019</t>
  </si>
  <si>
    <t>Chablis Premier Cru AOC 2020</t>
  </si>
  <si>
    <t>Soave DOC Garganega “Calvarino”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</si>
</sst>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#,##0\ &quot;€&quot;;[Red]\-#,##0\ &quot;€&quot;"/>
    <numFmt numFmtId="8" formatCode="#,##0.00\ &quot;€&quot;;[Red]\-#,##0.00\ &quot;€&quot;"/>
    <numFmt numFmtId="164" formatCode="#,##0.00\ [$€-1];[Red]\-#,##0.00\ [$€-1]"/>
    <numFmt numFmtId="165" formatCode="&quot;€&quot;\ #,##0.00"/>
    <numFmt numFmtId="166" formatCode="#,##0.00\ &quot;€&quot;"/>
    <numFmt numFmtId="167" formatCode="#,##0\ &quot;€&quot;"/>
    <numFmt numFmtId="168" formatCode="#,##0\ [$€-1];[Red]\-#,##0\ [$€-1]"/>
    <numFmt numFmtId="169" formatCode="[$€-2]\ #,##0.00;[Red]\-[$€-2]\ #,##0.00"/>
    <numFmt numFmtId="170" formatCode="&quot;€&quot;\ #,##0"/>
  </numFmts>
  <fonts count="78">
    <font>
      <sz val="11"/>
      <color theme="1"/>
      <name val="Calibri"/>
      <family val="2"/>
      <scheme val="minor"/>
    </font>
    <font>
      <sz val="11"/>
      <color theme="1"/>
      <name val="Garamond"/>
      <family val="1"/>
    </font>
    <font>
      <sz val="9"/>
      <color theme="3" tint="0.39997558519241921"/>
      <name val="AR CENA"/>
    </font>
    <font>
      <sz val="11"/>
      <color theme="3" tint="-0.499984740745262"/>
      <name val="Garamond"/>
      <family val="1"/>
    </font>
    <font>
      <b/>
      <i/>
      <sz val="11"/>
      <color theme="3" tint="-0.499984740745262"/>
      <name val="Garamond"/>
      <family val="1"/>
    </font>
    <font>
      <sz val="11"/>
      <color theme="3" tint="0.39997558519241921"/>
      <name val="Garamond"/>
      <family val="1"/>
    </font>
    <font>
      <sz val="9"/>
      <color theme="3" tint="-0.499984740745262"/>
      <name val="Garamond"/>
      <family val="1"/>
    </font>
    <font>
      <sz val="11"/>
      <name val="Garamond"/>
      <family val="1"/>
    </font>
    <font>
      <b/>
      <sz val="11"/>
      <color rgb="FFFF0000"/>
      <name val="Garamond"/>
      <family val="1"/>
    </font>
    <font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color theme="2" tint="-9.9978637043366805E-2"/>
      <name val="Garamond"/>
      <family val="1"/>
    </font>
    <font>
      <b/>
      <i/>
      <sz val="11"/>
      <name val="Garamond"/>
      <family val="1"/>
    </font>
    <font>
      <sz val="11"/>
      <color theme="0"/>
      <name val="Garamond"/>
      <family val="1"/>
    </font>
    <font>
      <sz val="8"/>
      <color theme="3" tint="-0.499984740745262"/>
      <name val="Garamond"/>
      <family val="1"/>
    </font>
    <font>
      <sz val="11"/>
      <color rgb="FF000000"/>
      <name val="Garamond"/>
      <family val="1"/>
    </font>
    <font>
      <i/>
      <sz val="16"/>
      <color theme="1"/>
      <name val="Calibri"/>
      <family val="2"/>
      <scheme val="minor"/>
    </font>
    <font>
      <sz val="11"/>
      <name val="Bell MT"/>
      <family val="1"/>
    </font>
    <font>
      <sz val="9.9"/>
      <name val="Garamond"/>
      <family val="1"/>
    </font>
    <font>
      <sz val="11"/>
      <color rgb="FF222222"/>
      <name val="Garamond"/>
      <family val="1"/>
    </font>
    <font>
      <i/>
      <sz val="11"/>
      <color theme="3" tint="-0.499984740745262"/>
      <name val="Garamond"/>
      <family val="1"/>
    </font>
    <font>
      <sz val="11"/>
      <color theme="0" tint="-0.499984740745262"/>
      <name val="Garamond"/>
      <family val="1"/>
    </font>
    <font>
      <b/>
      <sz val="11"/>
      <color theme="3" tint="0.39997558519241921"/>
      <name val="Garamond"/>
      <family val="1"/>
    </font>
    <font>
      <sz val="10"/>
      <color theme="3" tint="0.39997558519241921"/>
      <name val="Arial Narrow"/>
      <family val="2"/>
    </font>
    <font>
      <sz val="10"/>
      <color theme="3" tint="-0.499984740745262"/>
      <name val="Arial Narrow"/>
      <family val="2"/>
    </font>
    <font>
      <sz val="9"/>
      <color theme="3" tint="0.39997558519241921"/>
      <name val="Arial Narrow"/>
      <family val="2"/>
    </font>
    <font>
      <sz val="11"/>
      <color theme="3" tint="0.39997558519241921"/>
      <name val="Arial Narrow"/>
      <family val="2"/>
    </font>
    <font>
      <sz val="34"/>
      <color theme="2" tint="-0.749992370372631"/>
      <name val="Rage Italic"/>
      <family val="4"/>
    </font>
    <font>
      <sz val="28"/>
      <color theme="2" tint="-0.749992370372631"/>
      <name val="Rage Italic"/>
      <family val="4"/>
    </font>
    <font>
      <sz val="48"/>
      <color theme="2" tint="-0.749992370372631"/>
      <name val="Castellar"/>
      <family val="1"/>
    </font>
    <font>
      <sz val="48"/>
      <color rgb="FFFEFED8"/>
      <name val="Rage Italic"/>
      <family val="4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Garamond"/>
      <family val="1"/>
    </font>
    <font>
      <sz val="9"/>
      <color rgb="FFFF0000"/>
      <name val="Calibri"/>
      <family val="2"/>
      <scheme val="minor"/>
    </font>
    <font>
      <b/>
      <sz val="9"/>
      <color indexed="81"/>
      <name val="Tahoma"/>
      <family val="2"/>
    </font>
    <font>
      <b/>
      <sz val="14"/>
      <color theme="0"/>
      <name val="Calibri"/>
      <family val="2"/>
      <scheme val="minor"/>
    </font>
    <font>
      <sz val="10"/>
      <name val="Arial Narrow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2" tint="-0.499984740745262"/>
      <name val="Arial Narrow"/>
      <family val="2"/>
    </font>
    <font>
      <sz val="16"/>
      <color theme="2" tint="-0.499984740745262"/>
      <name val="Calibri"/>
      <family val="2"/>
      <scheme val="minor"/>
    </font>
    <font>
      <b/>
      <i/>
      <sz val="16"/>
      <color theme="2" tint="-0.499984740745262"/>
      <name val="Calibri"/>
      <family val="2"/>
      <scheme val="minor"/>
    </font>
    <font>
      <sz val="9"/>
      <name val="AR CENA"/>
    </font>
    <font>
      <i/>
      <sz val="11"/>
      <name val="Garamond"/>
      <family val="1"/>
    </font>
    <font>
      <sz val="8"/>
      <color theme="2" tint="-0.89999084444715716"/>
      <name val="Perpetua Titling MT"/>
      <family val="1"/>
    </font>
    <font>
      <i/>
      <sz val="8"/>
      <color theme="2" tint="-0.89999084444715716"/>
      <name val="Perpetua Titling MT"/>
      <family val="1"/>
    </font>
    <font>
      <b/>
      <i/>
      <sz val="8"/>
      <color theme="2" tint="-0.89999084444715716"/>
      <name val="Perpetua Titling MT"/>
      <family val="1"/>
    </font>
    <font>
      <sz val="11"/>
      <color theme="2" tint="-0.89999084444715716"/>
      <name val="Mistral"/>
      <family val="4"/>
    </font>
    <font>
      <sz val="9"/>
      <color theme="2" tint="-0.89999084444715716"/>
      <name val="Avenir LT Std 35 Light"/>
      <family val="2"/>
    </font>
    <font>
      <i/>
      <sz val="11"/>
      <color theme="2" tint="-0.89999084444715716"/>
      <name val="Mistral"/>
      <family val="4"/>
    </font>
    <font>
      <b/>
      <sz val="12"/>
      <name val="Garamond"/>
      <family val="1"/>
    </font>
    <font>
      <sz val="8"/>
      <color theme="3" tint="0.39997558519241921"/>
      <name val="Arial Narrow"/>
      <family val="2"/>
    </font>
    <font>
      <sz val="8"/>
      <color theme="0"/>
      <name val="Arial Narrow"/>
      <family val="2"/>
    </font>
    <font>
      <sz val="8"/>
      <color rgb="FFFF0000"/>
      <name val="Arial Narrow"/>
      <family val="2"/>
    </font>
    <font>
      <sz val="8"/>
      <color rgb="FFFF0000"/>
      <name val="Garamond"/>
      <family val="1"/>
    </font>
    <font>
      <sz val="8"/>
      <name val="Garamond"/>
      <family val="1"/>
    </font>
    <font>
      <i/>
      <sz val="7"/>
      <color theme="2" tint="-0.89999084444715716"/>
      <name val="Perpetua Titling MT"/>
      <family val="1"/>
    </font>
    <font>
      <i/>
      <sz val="10"/>
      <name val="Garamond"/>
      <family val="1"/>
    </font>
    <font>
      <b/>
      <i/>
      <sz val="11"/>
      <color theme="0"/>
      <name val="Garamond"/>
      <family val="1"/>
    </font>
    <font>
      <i/>
      <sz val="9"/>
      <color theme="3" tint="-0.499984740745262"/>
      <name val="Garamond"/>
      <family val="1"/>
    </font>
    <font>
      <sz val="11"/>
      <color theme="2" tint="-0.749992370372631"/>
      <name val="Garamond"/>
      <family val="1"/>
    </font>
    <font>
      <b/>
      <i/>
      <sz val="11"/>
      <color theme="2" tint="-0.749992370372631"/>
      <name val="Garamond"/>
      <family val="1"/>
    </font>
    <font>
      <i/>
      <sz val="8"/>
      <color theme="2" tint="-0.749992370372631"/>
      <name val="Perpetua Titling MT"/>
      <family val="1"/>
    </font>
    <font>
      <sz val="8"/>
      <color theme="2" tint="-0.749992370372631"/>
      <name val="Perpetua Titling MT"/>
      <family val="1"/>
    </font>
    <font>
      <b/>
      <i/>
      <sz val="8"/>
      <color theme="2" tint="-0.749992370372631"/>
      <name val="Perpetua Titling MT"/>
      <family val="1"/>
    </font>
    <font>
      <i/>
      <sz val="9"/>
      <color theme="2" tint="-0.749992370372631"/>
      <name val="Avenir LT Std 35 Light"/>
      <family val="2"/>
    </font>
    <font>
      <sz val="12"/>
      <color theme="2" tint="-0.89999084444715716"/>
      <name val="Rage Italic"/>
      <family val="4"/>
    </font>
    <font>
      <sz val="8"/>
      <color rgb="FF000000"/>
      <name val="Perpetua Titling MT"/>
      <family val="1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447">
    <xf numFmtId="0" fontId="0" fillId="0" borderId="0" xfId="0"/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165" fontId="5" fillId="4" borderId="1" xfId="0" applyNumberFormat="1" applyFont="1" applyFill="1" applyBorder="1" applyAlignment="1">
      <alignment horizontal="center" vertical="center"/>
    </xf>
    <xf numFmtId="165" fontId="6" fillId="4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165" fontId="7" fillId="4" borderId="1" xfId="0" applyNumberFormat="1" applyFont="1" applyFill="1" applyBorder="1" applyAlignment="1">
      <alignment horizontal="center" vertical="center"/>
    </xf>
    <xf numFmtId="9" fontId="6" fillId="4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166" fontId="3" fillId="0" borderId="1" xfId="0" applyNumberFormat="1" applyFont="1" applyFill="1" applyBorder="1" applyAlignment="1">
      <alignment horizontal="center" vertical="center"/>
    </xf>
    <xf numFmtId="166" fontId="3" fillId="0" borderId="0" xfId="0" applyNumberFormat="1" applyFont="1" applyFill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165" fontId="7" fillId="0" borderId="1" xfId="0" applyNumberFormat="1" applyFont="1" applyFill="1" applyBorder="1" applyAlignment="1">
      <alignment horizontal="center" vertical="center"/>
    </xf>
    <xf numFmtId="165" fontId="5" fillId="0" borderId="1" xfId="0" applyNumberFormat="1" applyFont="1" applyFill="1" applyBorder="1" applyAlignment="1">
      <alignment horizontal="center" vertical="center"/>
    </xf>
    <xf numFmtId="166" fontId="3" fillId="4" borderId="1" xfId="0" applyNumberFormat="1" applyFont="1" applyFill="1" applyBorder="1" applyAlignment="1">
      <alignment horizontal="center" vertical="center"/>
    </xf>
    <xf numFmtId="166" fontId="5" fillId="4" borderId="1" xfId="0" applyNumberFormat="1" applyFont="1" applyFill="1" applyBorder="1" applyAlignment="1">
      <alignment horizontal="center" vertical="center"/>
    </xf>
    <xf numFmtId="166" fontId="5" fillId="0" borderId="1" xfId="0" applyNumberFormat="1" applyFont="1" applyFill="1" applyBorder="1" applyAlignment="1">
      <alignment horizontal="center" vertical="center"/>
    </xf>
    <xf numFmtId="166" fontId="8" fillId="0" borderId="1" xfId="0" applyNumberFormat="1" applyFont="1" applyFill="1" applyBorder="1" applyAlignment="1">
      <alignment horizontal="center" vertical="center"/>
    </xf>
    <xf numFmtId="165" fontId="8" fillId="4" borderId="1" xfId="0" applyNumberFormat="1" applyFont="1" applyFill="1" applyBorder="1" applyAlignment="1">
      <alignment horizontal="center" vertical="center"/>
    </xf>
    <xf numFmtId="165" fontId="8" fillId="0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166" fontId="10" fillId="6" borderId="8" xfId="0" applyNumberFormat="1" applyFont="1" applyFill="1" applyBorder="1"/>
    <xf numFmtId="1" fontId="10" fillId="6" borderId="7" xfId="0" applyNumberFormat="1" applyFont="1" applyFill="1" applyBorder="1" applyAlignment="1">
      <alignment horizontal="right"/>
    </xf>
    <xf numFmtId="0" fontId="10" fillId="6" borderId="7" xfId="0" applyFont="1" applyFill="1" applyBorder="1"/>
    <xf numFmtId="166" fontId="10" fillId="6" borderId="6" xfId="0" applyNumberFormat="1" applyFont="1" applyFill="1" applyBorder="1"/>
    <xf numFmtId="1" fontId="10" fillId="6" borderId="0" xfId="0" applyNumberFormat="1" applyFont="1" applyFill="1" applyBorder="1" applyAlignment="1">
      <alignment horizontal="right"/>
    </xf>
    <xf numFmtId="0" fontId="10" fillId="6" borderId="0" xfId="0" applyFont="1" applyFill="1" applyBorder="1"/>
    <xf numFmtId="166" fontId="10" fillId="6" borderId="11" xfId="0" applyNumberFormat="1" applyFont="1" applyFill="1" applyBorder="1"/>
    <xf numFmtId="1" fontId="10" fillId="6" borderId="4" xfId="0" applyNumberFormat="1" applyFont="1" applyFill="1" applyBorder="1" applyAlignment="1">
      <alignment horizontal="right"/>
    </xf>
    <xf numFmtId="0" fontId="10" fillId="6" borderId="4" xfId="0" applyFont="1" applyFill="1" applyBorder="1"/>
    <xf numFmtId="166" fontId="10" fillId="6" borderId="0" xfId="0" applyNumberFormat="1" applyFont="1" applyFill="1" applyBorder="1"/>
    <xf numFmtId="0" fontId="1" fillId="0" borderId="1" xfId="0" applyFont="1" applyFill="1" applyBorder="1" applyAlignment="1">
      <alignment vertical="center"/>
    </xf>
    <xf numFmtId="0" fontId="1" fillId="0" borderId="1" xfId="1" applyNumberFormat="1" applyFont="1" applyFill="1" applyBorder="1" applyAlignment="1">
      <alignment vertical="center"/>
    </xf>
    <xf numFmtId="0" fontId="1" fillId="12" borderId="1" xfId="1" applyNumberFormat="1" applyFont="1" applyFill="1" applyBorder="1" applyAlignment="1">
      <alignment vertical="center"/>
    </xf>
    <xf numFmtId="0" fontId="1" fillId="12" borderId="1" xfId="0" applyFont="1" applyFill="1" applyBorder="1" applyAlignment="1">
      <alignment vertical="center"/>
    </xf>
    <xf numFmtId="0" fontId="16" fillId="13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vertical="center"/>
    </xf>
    <xf numFmtId="165" fontId="1" fillId="12" borderId="1" xfId="0" applyNumberFormat="1" applyFont="1" applyFill="1" applyBorder="1" applyAlignment="1">
      <alignment vertical="center"/>
    </xf>
    <xf numFmtId="165" fontId="1" fillId="0" borderId="1" xfId="0" applyNumberFormat="1" applyFont="1" applyFill="1" applyBorder="1" applyAlignment="1">
      <alignment vertical="center"/>
    </xf>
    <xf numFmtId="165" fontId="3" fillId="0" borderId="0" xfId="0" applyNumberFormat="1" applyFont="1" applyFill="1" applyBorder="1" applyAlignment="1">
      <alignment vertical="center"/>
    </xf>
    <xf numFmtId="168" fontId="3" fillId="0" borderId="1" xfId="0" applyNumberFormat="1" applyFont="1" applyFill="1" applyBorder="1" applyAlignment="1">
      <alignment horizontal="center" vertical="center"/>
    </xf>
    <xf numFmtId="167" fontId="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167" fontId="7" fillId="0" borderId="0" xfId="0" applyNumberFormat="1" applyFont="1" applyFill="1" applyAlignment="1">
      <alignment horizontal="center" vertical="center"/>
    </xf>
    <xf numFmtId="0" fontId="18" fillId="7" borderId="1" xfId="0" applyFont="1" applyFill="1" applyBorder="1" applyAlignment="1">
      <alignment vertical="center"/>
    </xf>
    <xf numFmtId="0" fontId="18" fillId="7" borderId="1" xfId="0" applyFont="1" applyFill="1" applyBorder="1" applyAlignment="1">
      <alignment horizontal="left" vertical="center"/>
    </xf>
    <xf numFmtId="10" fontId="6" fillId="4" borderId="1" xfId="0" applyNumberFormat="1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vertical="center"/>
    </xf>
    <xf numFmtId="0" fontId="0" fillId="14" borderId="0" xfId="0" applyFill="1"/>
    <xf numFmtId="0" fontId="18" fillId="0" borderId="1" xfId="0" applyFont="1" applyFill="1" applyBorder="1" applyAlignment="1">
      <alignment vertical="center"/>
    </xf>
    <xf numFmtId="0" fontId="20" fillId="0" borderId="1" xfId="0" applyFont="1" applyBorder="1" applyAlignment="1">
      <alignment vertical="center"/>
    </xf>
    <xf numFmtId="166" fontId="7" fillId="0" borderId="1" xfId="0" applyNumberFormat="1" applyFont="1" applyFill="1" applyBorder="1" applyAlignment="1">
      <alignment horizontal="center" vertical="center"/>
    </xf>
    <xf numFmtId="0" fontId="7" fillId="15" borderId="1" xfId="0" applyFont="1" applyFill="1" applyBorder="1" applyAlignment="1">
      <alignment vertical="center"/>
    </xf>
    <xf numFmtId="0" fontId="3" fillId="15" borderId="1" xfId="0" applyFont="1" applyFill="1" applyBorder="1" applyAlignment="1">
      <alignment vertical="center"/>
    </xf>
    <xf numFmtId="0" fontId="7" fillId="15" borderId="1" xfId="0" applyFont="1" applyFill="1" applyBorder="1" applyAlignment="1">
      <alignment horizontal="left" vertical="center"/>
    </xf>
    <xf numFmtId="0" fontId="3" fillId="15" borderId="1" xfId="0" applyFont="1" applyFill="1" applyBorder="1" applyAlignment="1">
      <alignment horizontal="left" vertical="center"/>
    </xf>
    <xf numFmtId="0" fontId="7" fillId="16" borderId="1" xfId="0" applyFont="1" applyFill="1" applyBorder="1" applyAlignment="1">
      <alignment vertical="center"/>
    </xf>
    <xf numFmtId="0" fontId="3" fillId="16" borderId="1" xfId="0" applyFont="1" applyFill="1" applyBorder="1" applyAlignment="1">
      <alignment vertical="center"/>
    </xf>
    <xf numFmtId="0" fontId="7" fillId="16" borderId="1" xfId="0" applyFont="1" applyFill="1" applyBorder="1" applyAlignment="1">
      <alignment horizontal="left" vertical="center"/>
    </xf>
    <xf numFmtId="0" fontId="3" fillId="16" borderId="1" xfId="0" applyFont="1" applyFill="1" applyBorder="1" applyAlignment="1">
      <alignment horizontal="left" vertical="center"/>
    </xf>
    <xf numFmtId="0" fontId="7" fillId="17" borderId="1" xfId="0" applyFont="1" applyFill="1" applyBorder="1" applyAlignment="1">
      <alignment vertical="center"/>
    </xf>
    <xf numFmtId="0" fontId="7" fillId="17" borderId="1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26" fillId="13" borderId="1" xfId="0" applyFont="1" applyFill="1" applyBorder="1" applyAlignment="1">
      <alignment horizontal="center" vertical="center"/>
    </xf>
    <xf numFmtId="166" fontId="6" fillId="0" borderId="1" xfId="0" applyNumberFormat="1" applyFont="1" applyFill="1" applyBorder="1" applyAlignment="1">
      <alignment vertical="center"/>
    </xf>
    <xf numFmtId="166" fontId="1" fillId="4" borderId="1" xfId="0" applyNumberFormat="1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28" fillId="0" borderId="0" xfId="0" applyNumberFormat="1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/>
    </xf>
    <xf numFmtId="0" fontId="28" fillId="0" borderId="0" xfId="0" quotePrefix="1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28" fillId="0" borderId="0" xfId="0" applyFont="1" applyFill="1" applyAlignment="1">
      <alignment horizontal="center" vertical="center" wrapText="1"/>
    </xf>
    <xf numFmtId="0" fontId="28" fillId="0" borderId="0" xfId="0" quotePrefix="1" applyFont="1" applyFill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8" fillId="0" borderId="17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/>
    </xf>
    <xf numFmtId="0" fontId="28" fillId="0" borderId="17" xfId="0" applyFont="1" applyFill="1" applyBorder="1" applyAlignment="1">
      <alignment horizontal="center" vertical="center"/>
    </xf>
    <xf numFmtId="166" fontId="28" fillId="0" borderId="17" xfId="0" applyNumberFormat="1" applyFont="1" applyFill="1" applyBorder="1" applyAlignment="1">
      <alignment horizontal="center" vertical="center"/>
    </xf>
    <xf numFmtId="166" fontId="28" fillId="0" borderId="17" xfId="0" applyNumberFormat="1" applyFont="1" applyFill="1" applyBorder="1" applyAlignment="1">
      <alignment horizontal="center" vertical="center" wrapText="1"/>
    </xf>
    <xf numFmtId="166" fontId="28" fillId="0" borderId="17" xfId="0" quotePrefix="1" applyNumberFormat="1" applyFont="1" applyFill="1" applyBorder="1" applyAlignment="1">
      <alignment horizontal="center" vertical="center"/>
    </xf>
    <xf numFmtId="0" fontId="28" fillId="0" borderId="17" xfId="0" quotePrefix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2" fontId="0" fillId="8" borderId="7" xfId="0" applyNumberFormat="1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8" borderId="7" xfId="1" applyNumberFormat="1" applyFont="1" applyFill="1" applyBorder="1" applyAlignment="1">
      <alignment horizontal="center"/>
    </xf>
    <xf numFmtId="167" fontId="12" fillId="8" borderId="7" xfId="0" applyNumberFormat="1" applyFont="1" applyFill="1" applyBorder="1" applyAlignment="1">
      <alignment horizontal="center"/>
    </xf>
    <xf numFmtId="167" fontId="0" fillId="8" borderId="9" xfId="0" applyNumberFormat="1" applyFill="1" applyBorder="1" applyAlignment="1">
      <alignment horizontal="center"/>
    </xf>
    <xf numFmtId="2" fontId="0" fillId="8" borderId="0" xfId="0" applyNumberForma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0" fillId="8" borderId="0" xfId="1" applyNumberFormat="1" applyFont="1" applyFill="1" applyBorder="1" applyAlignment="1">
      <alignment horizontal="center"/>
    </xf>
    <xf numFmtId="167" fontId="12" fillId="8" borderId="0" xfId="0" applyNumberFormat="1" applyFont="1" applyFill="1" applyBorder="1" applyAlignment="1">
      <alignment horizontal="center"/>
    </xf>
    <xf numFmtId="167" fontId="0" fillId="8" borderId="10" xfId="0" applyNumberFormat="1" applyFill="1" applyBorder="1" applyAlignment="1">
      <alignment horizontal="center"/>
    </xf>
    <xf numFmtId="2" fontId="0" fillId="8" borderId="4" xfId="0" applyNumberFormat="1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8" borderId="4" xfId="1" applyNumberFormat="1" applyFont="1" applyFill="1" applyBorder="1" applyAlignment="1">
      <alignment horizontal="center"/>
    </xf>
    <xf numFmtId="167" fontId="12" fillId="8" borderId="4" xfId="0" applyNumberFormat="1" applyFont="1" applyFill="1" applyBorder="1" applyAlignment="1">
      <alignment horizontal="center"/>
    </xf>
    <xf numFmtId="167" fontId="0" fillId="8" borderId="12" xfId="0" applyNumberFormat="1" applyFill="1" applyBorder="1" applyAlignment="1">
      <alignment horizontal="center"/>
    </xf>
    <xf numFmtId="2" fontId="0" fillId="3" borderId="7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7" xfId="1" applyNumberFormat="1" applyFont="1" applyFill="1" applyBorder="1" applyAlignment="1">
      <alignment horizontal="center"/>
    </xf>
    <xf numFmtId="167" fontId="12" fillId="3" borderId="7" xfId="0" applyNumberFormat="1" applyFont="1" applyFill="1" applyBorder="1" applyAlignment="1">
      <alignment horizontal="center"/>
    </xf>
    <xf numFmtId="167" fontId="0" fillId="3" borderId="9" xfId="0" applyNumberFormat="1" applyFill="1" applyBorder="1" applyAlignment="1">
      <alignment horizontal="center"/>
    </xf>
    <xf numFmtId="2" fontId="0" fillId="3" borderId="4" xfId="0" applyNumberForma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4" xfId="1" applyNumberFormat="1" applyFont="1" applyFill="1" applyBorder="1" applyAlignment="1">
      <alignment horizontal="center"/>
    </xf>
    <xf numFmtId="167" fontId="12" fillId="3" borderId="4" xfId="0" applyNumberFormat="1" applyFont="1" applyFill="1" applyBorder="1" applyAlignment="1">
      <alignment horizontal="center"/>
    </xf>
    <xf numFmtId="167" fontId="0" fillId="3" borderId="12" xfId="0" applyNumberFormat="1" applyFill="1" applyBorder="1" applyAlignment="1">
      <alignment horizontal="center"/>
    </xf>
    <xf numFmtId="2" fontId="0" fillId="9" borderId="7" xfId="0" applyNumberFormat="1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0" fillId="9" borderId="7" xfId="1" applyNumberFormat="1" applyFont="1" applyFill="1" applyBorder="1" applyAlignment="1">
      <alignment horizontal="center"/>
    </xf>
    <xf numFmtId="167" fontId="12" fillId="9" borderId="7" xfId="0" applyNumberFormat="1" applyFont="1" applyFill="1" applyBorder="1" applyAlignment="1">
      <alignment horizontal="center"/>
    </xf>
    <xf numFmtId="167" fontId="0" fillId="9" borderId="9" xfId="0" applyNumberFormat="1" applyFill="1" applyBorder="1" applyAlignment="1">
      <alignment horizontal="center"/>
    </xf>
    <xf numFmtId="2" fontId="0" fillId="9" borderId="4" xfId="0" applyNumberFormat="1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4" xfId="1" applyNumberFormat="1" applyFont="1" applyFill="1" applyBorder="1" applyAlignment="1">
      <alignment horizontal="center"/>
    </xf>
    <xf numFmtId="167" fontId="12" fillId="9" borderId="4" xfId="0" applyNumberFormat="1" applyFont="1" applyFill="1" applyBorder="1" applyAlignment="1">
      <alignment horizontal="center"/>
    </xf>
    <xf numFmtId="167" fontId="0" fillId="9" borderId="12" xfId="0" applyNumberFormat="1" applyFill="1" applyBorder="1" applyAlignment="1">
      <alignment horizontal="center"/>
    </xf>
    <xf numFmtId="167" fontId="13" fillId="9" borderId="7" xfId="0" applyNumberFormat="1" applyFont="1" applyFill="1" applyBorder="1" applyAlignment="1">
      <alignment horizontal="center"/>
    </xf>
    <xf numFmtId="167" fontId="13" fillId="9" borderId="4" xfId="0" applyNumberFormat="1" applyFont="1" applyFill="1" applyBorder="1" applyAlignment="1">
      <alignment horizontal="center"/>
    </xf>
    <xf numFmtId="2" fontId="0" fillId="5" borderId="7" xfId="0" applyNumberFormat="1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5" borderId="7" xfId="1" applyNumberFormat="1" applyFont="1" applyFill="1" applyBorder="1" applyAlignment="1">
      <alignment horizontal="center"/>
    </xf>
    <xf numFmtId="167" fontId="13" fillId="5" borderId="7" xfId="0" applyNumberFormat="1" applyFont="1" applyFill="1" applyBorder="1" applyAlignment="1">
      <alignment horizontal="center"/>
    </xf>
    <xf numFmtId="167" fontId="0" fillId="5" borderId="9" xfId="0" applyNumberFormat="1" applyFill="1" applyBorder="1" applyAlignment="1">
      <alignment horizontal="center"/>
    </xf>
    <xf numFmtId="2" fontId="0" fillId="5" borderId="0" xfId="0" applyNumberForma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1" applyNumberFormat="1" applyFont="1" applyFill="1" applyBorder="1" applyAlignment="1">
      <alignment horizontal="center"/>
    </xf>
    <xf numFmtId="167" fontId="13" fillId="5" borderId="0" xfId="0" applyNumberFormat="1" applyFont="1" applyFill="1" applyBorder="1" applyAlignment="1">
      <alignment horizontal="center"/>
    </xf>
    <xf numFmtId="167" fontId="0" fillId="5" borderId="10" xfId="0" applyNumberFormat="1" applyFill="1" applyBorder="1" applyAlignment="1">
      <alignment horizontal="center"/>
    </xf>
    <xf numFmtId="2" fontId="0" fillId="5" borderId="4" xfId="0" applyNumberFormat="1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4" xfId="1" applyNumberFormat="1" applyFont="1" applyFill="1" applyBorder="1" applyAlignment="1">
      <alignment horizontal="center"/>
    </xf>
    <xf numFmtId="167" fontId="13" fillId="5" borderId="4" xfId="0" applyNumberFormat="1" applyFont="1" applyFill="1" applyBorder="1" applyAlignment="1">
      <alignment horizontal="center"/>
    </xf>
    <xf numFmtId="167" fontId="0" fillId="5" borderId="12" xfId="0" applyNumberFormat="1" applyFill="1" applyBorder="1" applyAlignment="1">
      <alignment horizontal="center"/>
    </xf>
    <xf numFmtId="2" fontId="0" fillId="11" borderId="0" xfId="0" applyNumberFormat="1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11" borderId="0" xfId="1" applyNumberFormat="1" applyFont="1" applyFill="1" applyBorder="1" applyAlignment="1">
      <alignment horizontal="center"/>
    </xf>
    <xf numFmtId="167" fontId="13" fillId="11" borderId="0" xfId="0" applyNumberFormat="1" applyFont="1" applyFill="1" applyBorder="1" applyAlignment="1">
      <alignment horizontal="center"/>
    </xf>
    <xf numFmtId="167" fontId="0" fillId="11" borderId="10" xfId="0" applyNumberFormat="1" applyFill="1" applyBorder="1" applyAlignment="1">
      <alignment horizontal="center"/>
    </xf>
    <xf numFmtId="2" fontId="0" fillId="11" borderId="4" xfId="0" applyNumberFormat="1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11" borderId="4" xfId="1" applyNumberFormat="1" applyFont="1" applyFill="1" applyBorder="1" applyAlignment="1">
      <alignment horizontal="center"/>
    </xf>
    <xf numFmtId="167" fontId="13" fillId="11" borderId="4" xfId="0" applyNumberFormat="1" applyFont="1" applyFill="1" applyBorder="1" applyAlignment="1">
      <alignment horizontal="center"/>
    </xf>
    <xf numFmtId="167" fontId="0" fillId="11" borderId="12" xfId="0" applyNumberFormat="1" applyFill="1" applyBorder="1" applyAlignment="1">
      <alignment horizontal="center"/>
    </xf>
    <xf numFmtId="2" fontId="0" fillId="11" borderId="7" xfId="0" applyNumberFormat="1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0" fontId="0" fillId="11" borderId="7" xfId="1" applyNumberFormat="1" applyFont="1" applyFill="1" applyBorder="1" applyAlignment="1">
      <alignment horizontal="center"/>
    </xf>
    <xf numFmtId="167" fontId="13" fillId="11" borderId="7" xfId="0" applyNumberFormat="1" applyFont="1" applyFill="1" applyBorder="1" applyAlignment="1">
      <alignment horizontal="center"/>
    </xf>
    <xf numFmtId="167" fontId="0" fillId="11" borderId="9" xfId="0" applyNumberFormat="1" applyFill="1" applyBorder="1" applyAlignment="1">
      <alignment horizontal="center"/>
    </xf>
    <xf numFmtId="167" fontId="13" fillId="8" borderId="7" xfId="0" applyNumberFormat="1" applyFont="1" applyFill="1" applyBorder="1" applyAlignment="1">
      <alignment horizontal="center"/>
    </xf>
    <xf numFmtId="167" fontId="13" fillId="8" borderId="4" xfId="0" applyNumberFormat="1" applyFont="1" applyFill="1" applyBorder="1" applyAlignment="1">
      <alignment horizontal="center"/>
    </xf>
    <xf numFmtId="167" fontId="13" fillId="3" borderId="7" xfId="0" applyNumberFormat="1" applyFont="1" applyFill="1" applyBorder="1" applyAlignment="1">
      <alignment horizontal="center"/>
    </xf>
    <xf numFmtId="167" fontId="13" fillId="3" borderId="4" xfId="0" applyNumberFormat="1" applyFont="1" applyFill="1" applyBorder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/>
    </xf>
    <xf numFmtId="0" fontId="28" fillId="0" borderId="1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9" fontId="6" fillId="0" borderId="1" xfId="0" applyNumberFormat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0" fillId="0" borderId="0" xfId="0" applyFill="1"/>
    <xf numFmtId="0" fontId="27" fillId="18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5" fillId="18" borderId="1" xfId="0" applyFont="1" applyFill="1" applyBorder="1" applyAlignment="1">
      <alignment horizontal="center" vertical="center"/>
    </xf>
    <xf numFmtId="167" fontId="7" fillId="0" borderId="1" xfId="0" applyNumberFormat="1" applyFont="1" applyFill="1" applyBorder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0" fontId="38" fillId="2" borderId="0" xfId="0" applyFont="1" applyFill="1" applyAlignment="1">
      <alignment horizontal="left"/>
    </xf>
    <xf numFmtId="0" fontId="0" fillId="2" borderId="0" xfId="0" applyFill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right" vertical="center"/>
    </xf>
    <xf numFmtId="0" fontId="39" fillId="2" borderId="0" xfId="0" applyFont="1" applyFill="1" applyAlignment="1">
      <alignment horizontal="left" vertical="center"/>
    </xf>
    <xf numFmtId="0" fontId="39" fillId="2" borderId="0" xfId="0" applyFont="1" applyFill="1" applyAlignment="1">
      <alignment horizontal="right" vertical="center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0" fontId="38" fillId="2" borderId="0" xfId="0" applyFont="1" applyFill="1" applyAlignment="1">
      <alignment horizontal="left" vertical="center"/>
    </xf>
    <xf numFmtId="0" fontId="36" fillId="2" borderId="0" xfId="0" applyFont="1" applyFill="1" applyAlignment="1">
      <alignment horizontal="right"/>
    </xf>
    <xf numFmtId="0" fontId="36" fillId="2" borderId="0" xfId="0" applyFont="1" applyFill="1" applyAlignment="1">
      <alignment horizontal="left" vertical="center"/>
    </xf>
    <xf numFmtId="2" fontId="0" fillId="2" borderId="0" xfId="0" applyNumberFormat="1" applyFill="1"/>
    <xf numFmtId="0" fontId="36" fillId="2" borderId="0" xfId="0" applyFont="1" applyFill="1" applyAlignment="1">
      <alignment horizontal="right" vertical="center"/>
    </xf>
    <xf numFmtId="0" fontId="0" fillId="2" borderId="15" xfId="0" applyFill="1" applyBorder="1" applyAlignment="1">
      <alignment horizontal="left"/>
    </xf>
    <xf numFmtId="0" fontId="0" fillId="2" borderId="15" xfId="0" applyFill="1" applyBorder="1" applyAlignment="1">
      <alignment horizontal="right"/>
    </xf>
    <xf numFmtId="0" fontId="38" fillId="2" borderId="15" xfId="0" applyFont="1" applyFill="1" applyBorder="1" applyAlignment="1">
      <alignment horizontal="left"/>
    </xf>
    <xf numFmtId="0" fontId="41" fillId="2" borderId="0" xfId="0" applyFont="1" applyFill="1" applyAlignment="1">
      <alignment horizontal="right"/>
    </xf>
    <xf numFmtId="14" fontId="41" fillId="2" borderId="0" xfId="0" applyNumberFormat="1" applyFont="1" applyFill="1" applyAlignment="1">
      <alignment horizontal="left"/>
    </xf>
    <xf numFmtId="0" fontId="40" fillId="2" borderId="0" xfId="0" applyFont="1" applyFill="1" applyAlignment="1">
      <alignment horizontal="center" vertical="center"/>
    </xf>
    <xf numFmtId="0" fontId="40" fillId="2" borderId="0" xfId="0" applyFont="1" applyFill="1"/>
    <xf numFmtId="0" fontId="40" fillId="2" borderId="15" xfId="0" applyFont="1" applyFill="1" applyBorder="1"/>
    <xf numFmtId="0" fontId="42" fillId="0" borderId="0" xfId="0" applyNumberFormat="1" applyFont="1" applyFill="1" applyBorder="1" applyAlignment="1">
      <alignment horizontal="center" vertical="center"/>
    </xf>
    <xf numFmtId="0" fontId="42" fillId="0" borderId="5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/>
    </xf>
    <xf numFmtId="0" fontId="0" fillId="2" borderId="2" xfId="0" applyFill="1" applyBorder="1" applyAlignment="1">
      <alignment vertical="center"/>
    </xf>
    <xf numFmtId="167" fontId="0" fillId="2" borderId="17" xfId="0" applyNumberFormat="1" applyFill="1" applyBorder="1" applyAlignment="1">
      <alignment horizontal="center" vertical="center"/>
    </xf>
    <xf numFmtId="0" fontId="0" fillId="2" borderId="3" xfId="0" applyFill="1" applyBorder="1" applyAlignment="1">
      <alignment vertical="center"/>
    </xf>
    <xf numFmtId="0" fontId="0" fillId="19" borderId="2" xfId="0" applyFill="1" applyBorder="1" applyAlignment="1">
      <alignment vertical="center"/>
    </xf>
    <xf numFmtId="0" fontId="0" fillId="19" borderId="3" xfId="0" applyFill="1" applyBorder="1" applyAlignment="1">
      <alignment vertical="center"/>
    </xf>
    <xf numFmtId="1" fontId="0" fillId="2" borderId="17" xfId="0" applyNumberFormat="1" applyFill="1" applyBorder="1" applyAlignment="1">
      <alignment horizontal="center" vertical="center"/>
    </xf>
    <xf numFmtId="1" fontId="0" fillId="2" borderId="3" xfId="0" applyNumberFormat="1" applyFill="1" applyBorder="1" applyAlignment="1">
      <alignment horizontal="center" vertical="center"/>
    </xf>
    <xf numFmtId="1" fontId="0" fillId="2" borderId="2" xfId="0" applyNumberFormat="1" applyFill="1" applyBorder="1" applyAlignment="1">
      <alignment horizontal="center" vertical="center"/>
    </xf>
    <xf numFmtId="0" fontId="0" fillId="2" borderId="17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right" vertical="center"/>
    </xf>
    <xf numFmtId="1" fontId="0" fillId="2" borderId="3" xfId="0" applyNumberFormat="1" applyFill="1" applyBorder="1" applyAlignment="1">
      <alignment horizontal="left" vertical="center"/>
    </xf>
    <xf numFmtId="1" fontId="0" fillId="19" borderId="2" xfId="0" applyNumberFormat="1" applyFill="1" applyBorder="1" applyAlignment="1">
      <alignment horizontal="center" vertical="center"/>
    </xf>
    <xf numFmtId="0" fontId="0" fillId="19" borderId="17" xfId="0" applyFont="1" applyFill="1" applyBorder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2" fontId="38" fillId="21" borderId="17" xfId="1" applyNumberFormat="1" applyFont="1" applyFill="1" applyBorder="1" applyAlignment="1">
      <alignment horizontal="center" vertical="center"/>
    </xf>
    <xf numFmtId="166" fontId="38" fillId="27" borderId="21" xfId="1" applyNumberFormat="1" applyFont="1" applyFill="1" applyBorder="1" applyAlignment="1">
      <alignment horizontal="center" vertical="center"/>
    </xf>
    <xf numFmtId="0" fontId="38" fillId="26" borderId="17" xfId="1" applyNumberFormat="1" applyFont="1" applyFill="1" applyBorder="1" applyAlignment="1">
      <alignment horizontal="center" vertical="center"/>
    </xf>
    <xf numFmtId="166" fontId="38" fillId="26" borderId="3" xfId="1" applyNumberFormat="1" applyFont="1" applyFill="1" applyBorder="1" applyAlignment="1">
      <alignment horizontal="center" vertical="center"/>
    </xf>
    <xf numFmtId="0" fontId="38" fillId="25" borderId="17" xfId="1" applyNumberFormat="1" applyFont="1" applyFill="1" applyBorder="1" applyAlignment="1">
      <alignment horizontal="center" vertical="center"/>
    </xf>
    <xf numFmtId="166" fontId="38" fillId="25" borderId="3" xfId="1" applyNumberFormat="1" applyFont="1" applyFill="1" applyBorder="1" applyAlignment="1">
      <alignment horizontal="center" vertical="center"/>
    </xf>
    <xf numFmtId="0" fontId="38" fillId="20" borderId="17" xfId="1" applyNumberFormat="1" applyFont="1" applyFill="1" applyBorder="1" applyAlignment="1">
      <alignment horizontal="center" vertical="center"/>
    </xf>
    <xf numFmtId="166" fontId="38" fillId="20" borderId="3" xfId="1" applyNumberFormat="1" applyFont="1" applyFill="1" applyBorder="1" applyAlignment="1">
      <alignment horizontal="center" vertical="center"/>
    </xf>
    <xf numFmtId="166" fontId="45" fillId="22" borderId="18" xfId="0" applyNumberFormat="1" applyFont="1" applyFill="1" applyBorder="1" applyAlignment="1">
      <alignment horizontal="center" vertical="center"/>
    </xf>
    <xf numFmtId="166" fontId="45" fillId="22" borderId="19" xfId="0" applyNumberFormat="1" applyFont="1" applyFill="1" applyBorder="1" applyAlignment="1">
      <alignment horizontal="center" vertical="center"/>
    </xf>
    <xf numFmtId="166" fontId="45" fillId="23" borderId="18" xfId="0" applyNumberFormat="1" applyFont="1" applyFill="1" applyBorder="1" applyAlignment="1">
      <alignment horizontal="center" vertical="center"/>
    </xf>
    <xf numFmtId="166" fontId="45" fillId="23" borderId="19" xfId="0" applyNumberFormat="1" applyFont="1" applyFill="1" applyBorder="1" applyAlignment="1">
      <alignment horizontal="center" vertical="center"/>
    </xf>
    <xf numFmtId="166" fontId="45" fillId="23" borderId="20" xfId="0" applyNumberFormat="1" applyFont="1" applyFill="1" applyBorder="1" applyAlignment="1">
      <alignment horizontal="center" vertical="center"/>
    </xf>
    <xf numFmtId="166" fontId="45" fillId="11" borderId="18" xfId="0" applyNumberFormat="1" applyFont="1" applyFill="1" applyBorder="1" applyAlignment="1">
      <alignment horizontal="center" vertical="center"/>
    </xf>
    <xf numFmtId="166" fontId="45" fillId="11" borderId="19" xfId="0" applyNumberFormat="1" applyFont="1" applyFill="1" applyBorder="1" applyAlignment="1">
      <alignment horizontal="center" vertical="center"/>
    </xf>
    <xf numFmtId="166" fontId="45" fillId="11" borderId="20" xfId="0" applyNumberFormat="1" applyFont="1" applyFill="1" applyBorder="1" applyAlignment="1">
      <alignment horizontal="center" vertical="center"/>
    </xf>
    <xf numFmtId="0" fontId="38" fillId="21" borderId="17" xfId="1" applyNumberFormat="1" applyFont="1" applyFill="1" applyBorder="1" applyAlignment="1">
      <alignment horizontal="center" vertical="center"/>
    </xf>
    <xf numFmtId="166" fontId="38" fillId="21" borderId="3" xfId="1" applyNumberFormat="1" applyFont="1" applyFill="1" applyBorder="1" applyAlignment="1">
      <alignment horizontal="center" vertical="center"/>
    </xf>
    <xf numFmtId="166" fontId="45" fillId="22" borderId="22" xfId="0" applyNumberFormat="1" applyFont="1" applyFill="1" applyBorder="1" applyAlignment="1">
      <alignment horizontal="center" vertical="center"/>
    </xf>
    <xf numFmtId="166" fontId="45" fillId="24" borderId="16" xfId="0" applyNumberFormat="1" applyFont="1" applyFill="1" applyBorder="1" applyAlignment="1">
      <alignment horizontal="center" vertical="center"/>
    </xf>
    <xf numFmtId="0" fontId="49" fillId="27" borderId="13" xfId="0" applyFont="1" applyFill="1" applyBorder="1" applyAlignment="1">
      <alignment horizontal="center" vertical="center" wrapText="1"/>
    </xf>
    <xf numFmtId="0" fontId="46" fillId="14" borderId="0" xfId="0" applyFont="1" applyFill="1" applyBorder="1" applyAlignment="1">
      <alignment horizontal="center" vertical="center"/>
    </xf>
    <xf numFmtId="0" fontId="48" fillId="14" borderId="0" xfId="0" applyNumberFormat="1" applyFont="1" applyFill="1" applyBorder="1" applyAlignment="1">
      <alignment horizontal="center" vertical="center"/>
    </xf>
    <xf numFmtId="17" fontId="48" fillId="14" borderId="0" xfId="0" applyNumberFormat="1" applyFont="1" applyFill="1" applyBorder="1" applyAlignment="1">
      <alignment horizontal="center" vertical="center"/>
    </xf>
    <xf numFmtId="0" fontId="0" fillId="28" borderId="0" xfId="0" applyFill="1"/>
    <xf numFmtId="0" fontId="0" fillId="28" borderId="0" xfId="0" applyFill="1" applyAlignment="1">
      <alignment horizontal="center"/>
    </xf>
    <xf numFmtId="0" fontId="46" fillId="28" borderId="0" xfId="0" applyFont="1" applyFill="1" applyBorder="1" applyAlignment="1">
      <alignment horizontal="center" vertical="center"/>
    </xf>
    <xf numFmtId="0" fontId="47" fillId="28" borderId="0" xfId="0" applyFont="1" applyFill="1" applyBorder="1" applyAlignment="1">
      <alignment vertical="center"/>
    </xf>
    <xf numFmtId="2" fontId="38" fillId="26" borderId="17" xfId="1" applyNumberFormat="1" applyFont="1" applyFill="1" applyBorder="1" applyAlignment="1">
      <alignment horizontal="center" vertical="center"/>
    </xf>
    <xf numFmtId="2" fontId="38" fillId="25" borderId="17" xfId="1" applyNumberFormat="1" applyFont="1" applyFill="1" applyBorder="1" applyAlignment="1">
      <alignment horizontal="center" vertical="center"/>
    </xf>
    <xf numFmtId="2" fontId="38" fillId="20" borderId="17" xfId="1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52" fillId="0" borderId="0" xfId="0" applyFont="1" applyFill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168" fontId="7" fillId="0" borderId="1" xfId="0" applyNumberFormat="1" applyFont="1" applyFill="1" applyBorder="1" applyAlignment="1">
      <alignment horizontal="center" vertical="center"/>
    </xf>
    <xf numFmtId="165" fontId="3" fillId="4" borderId="1" xfId="0" applyNumberFormat="1" applyFont="1" applyFill="1" applyBorder="1" applyAlignment="1">
      <alignment horizontal="center" vertical="center"/>
    </xf>
    <xf numFmtId="6" fontId="3" fillId="0" borderId="1" xfId="0" applyNumberFormat="1" applyFont="1" applyFill="1" applyBorder="1" applyAlignment="1">
      <alignment horizontal="center" vertical="center"/>
    </xf>
    <xf numFmtId="8" fontId="3" fillId="0" borderId="1" xfId="0" applyNumberFormat="1" applyFont="1" applyFill="1" applyBorder="1" applyAlignment="1">
      <alignment horizontal="center" vertical="center"/>
    </xf>
    <xf numFmtId="169" fontId="3" fillId="4" borderId="1" xfId="0" applyNumberFormat="1" applyFont="1" applyFill="1" applyBorder="1" applyAlignment="1">
      <alignment horizontal="center" vertical="center"/>
    </xf>
    <xf numFmtId="167" fontId="7" fillId="0" borderId="0" xfId="0" applyNumberFormat="1" applyFont="1" applyFill="1" applyBorder="1" applyAlignment="1">
      <alignment horizontal="center" vertical="center"/>
    </xf>
    <xf numFmtId="166" fontId="3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5" fillId="13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54" fillId="2" borderId="0" xfId="0" applyFont="1" applyFill="1" applyBorder="1" applyAlignment="1">
      <alignment vertical="center"/>
    </xf>
    <xf numFmtId="2" fontId="54" fillId="2" borderId="0" xfId="0" applyNumberFormat="1" applyFont="1" applyFill="1" applyBorder="1" applyAlignment="1">
      <alignment horizontal="right" vertical="center"/>
    </xf>
    <xf numFmtId="0" fontId="54" fillId="2" borderId="0" xfId="0" applyFont="1" applyFill="1" applyAlignment="1">
      <alignment horizontal="left" vertical="center"/>
    </xf>
    <xf numFmtId="2" fontId="54" fillId="2" borderId="0" xfId="0" applyNumberFormat="1" applyFont="1" applyFill="1" applyAlignment="1">
      <alignment horizontal="right" vertical="center"/>
    </xf>
    <xf numFmtId="0" fontId="54" fillId="2" borderId="0" xfId="0" applyFont="1" applyFill="1" applyAlignment="1">
      <alignment vertical="center"/>
    </xf>
    <xf numFmtId="2" fontId="54" fillId="2" borderId="0" xfId="0" applyNumberFormat="1" applyFont="1" applyFill="1" applyAlignment="1">
      <alignment vertical="center"/>
    </xf>
    <xf numFmtId="0" fontId="54" fillId="2" borderId="0" xfId="0" applyFont="1" applyFill="1" applyBorder="1" applyAlignment="1">
      <alignment horizontal="left" vertical="center"/>
    </xf>
    <xf numFmtId="0" fontId="55" fillId="2" borderId="0" xfId="0" applyFont="1" applyFill="1" applyBorder="1" applyAlignment="1">
      <alignment vertical="center"/>
    </xf>
    <xf numFmtId="0" fontId="54" fillId="0" borderId="0" xfId="0" applyFont="1" applyAlignment="1">
      <alignment vertical="center"/>
    </xf>
    <xf numFmtId="0" fontId="55" fillId="2" borderId="0" xfId="0" applyFont="1" applyFill="1" applyBorder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6" fillId="2" borderId="0" xfId="0" applyFont="1" applyFill="1" applyBorder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7" fillId="2" borderId="0" xfId="0" applyFont="1" applyFill="1" applyBorder="1" applyAlignment="1">
      <alignment vertical="center"/>
    </xf>
    <xf numFmtId="0" fontId="59" fillId="2" borderId="0" xfId="0" applyFont="1" applyFill="1" applyBorder="1" applyAlignment="1">
      <alignment vertical="center"/>
    </xf>
    <xf numFmtId="2" fontId="55" fillId="2" borderId="0" xfId="0" applyNumberFormat="1" applyFont="1" applyFill="1" applyBorder="1" applyAlignment="1">
      <alignment horizontal="right" vertical="center"/>
    </xf>
    <xf numFmtId="0" fontId="56" fillId="2" borderId="0" xfId="0" applyFont="1" applyFill="1" applyBorder="1" applyAlignment="1">
      <alignment horizontal="left" vertical="center"/>
    </xf>
    <xf numFmtId="167" fontId="7" fillId="2" borderId="1" xfId="0" applyNumberFormat="1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62" fillId="3" borderId="0" xfId="0" applyFont="1" applyFill="1" applyBorder="1" applyAlignment="1">
      <alignment horizontal="center" vertical="center" wrapText="1"/>
    </xf>
    <xf numFmtId="0" fontId="62" fillId="5" borderId="0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166" fontId="19" fillId="0" borderId="0" xfId="0" applyNumberFormat="1" applyFont="1" applyFill="1" applyAlignment="1">
      <alignment horizontal="center" vertical="center"/>
    </xf>
    <xf numFmtId="0" fontId="19" fillId="0" borderId="0" xfId="0" applyNumberFormat="1" applyFont="1" applyFill="1" applyAlignment="1">
      <alignment horizontal="center" vertical="center"/>
    </xf>
    <xf numFmtId="0" fontId="64" fillId="0" borderId="0" xfId="0" applyFont="1" applyFill="1" applyBorder="1" applyAlignment="1">
      <alignment horizontal="center" vertical="center"/>
    </xf>
    <xf numFmtId="166" fontId="64" fillId="0" borderId="0" xfId="0" applyNumberFormat="1" applyFont="1" applyFill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62" fillId="16" borderId="0" xfId="0" applyFont="1" applyFill="1" applyBorder="1" applyAlignment="1">
      <alignment horizontal="center" vertical="center" wrapText="1"/>
    </xf>
    <xf numFmtId="0" fontId="63" fillId="29" borderId="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/>
    </xf>
    <xf numFmtId="0" fontId="3" fillId="0" borderId="3" xfId="0" applyFont="1" applyFill="1" applyBorder="1" applyAlignment="1">
      <alignment vertical="center"/>
    </xf>
    <xf numFmtId="2" fontId="64" fillId="0" borderId="16" xfId="0" applyNumberFormat="1" applyFont="1" applyFill="1" applyBorder="1" applyAlignment="1">
      <alignment horizontal="center" vertical="center"/>
    </xf>
    <xf numFmtId="2" fontId="65" fillId="0" borderId="27" xfId="0" applyNumberFormat="1" applyFont="1" applyFill="1" applyBorder="1" applyAlignment="1">
      <alignment horizontal="center" vertical="center"/>
    </xf>
    <xf numFmtId="2" fontId="65" fillId="0" borderId="28" xfId="0" applyNumberFormat="1" applyFont="1" applyFill="1" applyBorder="1" applyAlignment="1">
      <alignment horizontal="center" vertical="center"/>
    </xf>
    <xf numFmtId="2" fontId="65" fillId="0" borderId="0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Alignment="1">
      <alignment vertical="center"/>
    </xf>
    <xf numFmtId="0" fontId="28" fillId="0" borderId="0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vertical="center"/>
    </xf>
    <xf numFmtId="0" fontId="3" fillId="2" borderId="17" xfId="0" applyFont="1" applyFill="1" applyBorder="1" applyAlignment="1">
      <alignment horizontal="center" vertical="center"/>
    </xf>
    <xf numFmtId="165" fontId="3" fillId="2" borderId="17" xfId="0" applyNumberFormat="1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167" fontId="7" fillId="0" borderId="0" xfId="0" applyNumberFormat="1" applyFont="1" applyFill="1" applyBorder="1" applyAlignment="1">
      <alignment vertical="center"/>
    </xf>
    <xf numFmtId="0" fontId="42" fillId="0" borderId="10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vertical="center"/>
    </xf>
    <xf numFmtId="0" fontId="3" fillId="0" borderId="17" xfId="0" applyFont="1" applyFill="1" applyBorder="1" applyAlignment="1">
      <alignment vertical="center"/>
    </xf>
    <xf numFmtId="0" fontId="18" fillId="13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166" fontId="7" fillId="0" borderId="1" xfId="0" applyNumberFormat="1" applyFont="1" applyFill="1" applyBorder="1" applyAlignment="1">
      <alignment vertical="center"/>
    </xf>
    <xf numFmtId="170" fontId="1" fillId="12" borderId="1" xfId="0" applyNumberFormat="1" applyFont="1" applyFill="1" applyBorder="1" applyAlignment="1">
      <alignment vertical="center"/>
    </xf>
    <xf numFmtId="166" fontId="0" fillId="8" borderId="9" xfId="0" applyNumberFormat="1" applyFill="1" applyBorder="1" applyAlignment="1">
      <alignment horizontal="center"/>
    </xf>
    <xf numFmtId="166" fontId="0" fillId="8" borderId="12" xfId="0" applyNumberFormat="1" applyFill="1" applyBorder="1" applyAlignment="1">
      <alignment horizontal="center"/>
    </xf>
    <xf numFmtId="1" fontId="0" fillId="8" borderId="7" xfId="1" applyNumberFormat="1" applyFont="1" applyFill="1" applyBorder="1" applyAlignment="1">
      <alignment horizontal="center"/>
    </xf>
    <xf numFmtId="1" fontId="0" fillId="8" borderId="4" xfId="1" applyNumberFormat="1" applyFont="1" applyFill="1" applyBorder="1" applyAlignment="1">
      <alignment horizontal="center"/>
    </xf>
    <xf numFmtId="166" fontId="0" fillId="11" borderId="9" xfId="0" applyNumberFormat="1" applyFill="1" applyBorder="1" applyAlignment="1">
      <alignment horizontal="center"/>
    </xf>
    <xf numFmtId="166" fontId="0" fillId="11" borderId="12" xfId="0" applyNumberFormat="1" applyFill="1" applyBorder="1" applyAlignment="1">
      <alignment horizontal="center"/>
    </xf>
    <xf numFmtId="166" fontId="0" fillId="3" borderId="9" xfId="0" applyNumberFormat="1" applyFill="1" applyBorder="1" applyAlignment="1">
      <alignment horizontal="center"/>
    </xf>
    <xf numFmtId="166" fontId="0" fillId="3" borderId="12" xfId="0" applyNumberFormat="1" applyFill="1" applyBorder="1" applyAlignment="1">
      <alignment horizontal="center"/>
    </xf>
    <xf numFmtId="166" fontId="0" fillId="9" borderId="9" xfId="0" applyNumberFormat="1" applyFill="1" applyBorder="1" applyAlignment="1">
      <alignment horizontal="center"/>
    </xf>
    <xf numFmtId="166" fontId="0" fillId="9" borderId="12" xfId="0" applyNumberFormat="1" applyFill="1" applyBorder="1" applyAlignment="1">
      <alignment horizontal="center"/>
    </xf>
    <xf numFmtId="1" fontId="47" fillId="3" borderId="7" xfId="0" applyNumberFormat="1" applyFont="1" applyFill="1" applyBorder="1" applyAlignment="1">
      <alignment horizontal="center"/>
    </xf>
    <xf numFmtId="1" fontId="47" fillId="3" borderId="4" xfId="0" applyNumberFormat="1" applyFont="1" applyFill="1" applyBorder="1" applyAlignment="1">
      <alignment horizontal="center"/>
    </xf>
    <xf numFmtId="1" fontId="47" fillId="9" borderId="7" xfId="0" applyNumberFormat="1" applyFont="1" applyFill="1" applyBorder="1" applyAlignment="1">
      <alignment horizontal="center"/>
    </xf>
    <xf numFmtId="1" fontId="47" fillId="9" borderId="4" xfId="0" applyNumberFormat="1" applyFont="1" applyFill="1" applyBorder="1" applyAlignment="1">
      <alignment horizontal="center"/>
    </xf>
    <xf numFmtId="1" fontId="47" fillId="11" borderId="7" xfId="0" applyNumberFormat="1" applyFont="1" applyFill="1" applyBorder="1" applyAlignment="1">
      <alignment horizontal="center"/>
    </xf>
    <xf numFmtId="1" fontId="47" fillId="11" borderId="4" xfId="0" applyNumberFormat="1" applyFont="1" applyFill="1" applyBorder="1" applyAlignment="1">
      <alignment horizontal="center"/>
    </xf>
    <xf numFmtId="0" fontId="3" fillId="31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3" fillId="30" borderId="1" xfId="0" applyFont="1" applyFill="1" applyBorder="1" applyAlignment="1">
      <alignment vertical="center"/>
    </xf>
    <xf numFmtId="0" fontId="3" fillId="27" borderId="1" xfId="0" applyFont="1" applyFill="1" applyBorder="1" applyAlignment="1">
      <alignment vertical="center"/>
    </xf>
    <xf numFmtId="0" fontId="3" fillId="32" borderId="1" xfId="0" applyFont="1" applyFill="1" applyBorder="1" applyAlignment="1">
      <alignment vertical="center"/>
    </xf>
    <xf numFmtId="0" fontId="3" fillId="33" borderId="1" xfId="0" applyFont="1" applyFill="1" applyBorder="1" applyAlignment="1">
      <alignment vertical="center"/>
    </xf>
    <xf numFmtId="0" fontId="70" fillId="0" borderId="1" xfId="0" applyFont="1" applyFill="1" applyBorder="1" applyAlignment="1">
      <alignment vertical="center"/>
    </xf>
    <xf numFmtId="9" fontId="19" fillId="4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0" fontId="7" fillId="34" borderId="1" xfId="0" applyFont="1" applyFill="1" applyBorder="1" applyAlignment="1">
      <alignment vertical="center"/>
    </xf>
    <xf numFmtId="0" fontId="72" fillId="0" borderId="0" xfId="0" applyFont="1" applyAlignment="1">
      <alignment vertical="center"/>
    </xf>
    <xf numFmtId="0" fontId="73" fillId="2" borderId="0" xfId="0" applyFont="1" applyFill="1" applyBorder="1" applyAlignment="1">
      <alignment vertical="center"/>
    </xf>
    <xf numFmtId="0" fontId="74" fillId="2" borderId="0" xfId="0" applyFont="1" applyFill="1" applyBorder="1" applyAlignment="1">
      <alignment vertical="center"/>
    </xf>
    <xf numFmtId="0" fontId="72" fillId="2" borderId="0" xfId="0" applyFont="1" applyFill="1" applyBorder="1" applyAlignment="1">
      <alignment vertical="center"/>
    </xf>
    <xf numFmtId="0" fontId="73" fillId="2" borderId="0" xfId="0" applyFont="1" applyFill="1" applyBorder="1" applyAlignment="1">
      <alignment horizontal="left" vertical="center"/>
    </xf>
    <xf numFmtId="0" fontId="72" fillId="2" borderId="0" xfId="0" applyFont="1" applyFill="1" applyBorder="1" applyAlignment="1">
      <alignment horizontal="left" vertical="center"/>
    </xf>
    <xf numFmtId="0" fontId="74" fillId="2" borderId="0" xfId="0" applyFont="1" applyFill="1" applyBorder="1" applyAlignment="1">
      <alignment horizontal="left" vertical="center"/>
    </xf>
    <xf numFmtId="0" fontId="58" fillId="2" borderId="0" xfId="0" applyFont="1" applyFill="1" applyBorder="1" applyAlignment="1">
      <alignment vertical="center"/>
    </xf>
    <xf numFmtId="0" fontId="77" fillId="0" borderId="0" xfId="0" applyFont="1" applyAlignment="1">
      <alignment vertical="center"/>
    </xf>
    <xf numFmtId="0" fontId="3" fillId="2" borderId="1" xfId="0" applyFont="1" applyFill="1" applyBorder="1" applyAlignment="1">
      <alignment horizontal="left" vertical="center"/>
    </xf>
    <xf numFmtId="3" fontId="26" fillId="13" borderId="1" xfId="0" applyNumberFormat="1" applyFont="1" applyFill="1" applyBorder="1" applyAlignment="1">
      <alignment horizontal="center" vertical="center"/>
    </xf>
    <xf numFmtId="166" fontId="1" fillId="12" borderId="1" xfId="0" applyNumberFormat="1" applyFont="1" applyFill="1" applyBorder="1" applyAlignment="1">
      <alignment vertical="center"/>
    </xf>
    <xf numFmtId="0" fontId="55" fillId="2" borderId="0" xfId="0" applyFont="1" applyFill="1" applyBorder="1" applyAlignment="1">
      <alignment horizontal="left"/>
    </xf>
    <xf numFmtId="0" fontId="48" fillId="14" borderId="0" xfId="0" applyNumberFormat="1" applyFont="1" applyFill="1" applyBorder="1" applyAlignment="1">
      <alignment horizontal="center" vertical="center"/>
    </xf>
    <xf numFmtId="0" fontId="49" fillId="27" borderId="2" xfId="0" applyFont="1" applyFill="1" applyBorder="1" applyAlignment="1">
      <alignment horizontal="center" vertical="center"/>
    </xf>
    <xf numFmtId="0" fontId="49" fillId="27" borderId="17" xfId="0" applyFont="1" applyFill="1" applyBorder="1" applyAlignment="1">
      <alignment horizontal="center" vertical="center"/>
    </xf>
    <xf numFmtId="0" fontId="49" fillId="27" borderId="3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textRotation="90" wrapText="1"/>
    </xf>
    <xf numFmtId="0" fontId="0" fillId="19" borderId="1" xfId="0" applyFill="1" applyBorder="1" applyAlignment="1">
      <alignment horizontal="center" vertical="center" textRotation="90" wrapText="1"/>
    </xf>
    <xf numFmtId="0" fontId="50" fillId="27" borderId="13" xfId="0" applyFont="1" applyFill="1" applyBorder="1" applyAlignment="1">
      <alignment horizontal="center" vertical="center" wrapText="1"/>
    </xf>
    <xf numFmtId="0" fontId="50" fillId="27" borderId="5" xfId="0" applyFont="1" applyFill="1" applyBorder="1" applyAlignment="1">
      <alignment horizontal="center" vertical="center" wrapText="1"/>
    </xf>
    <xf numFmtId="0" fontId="50" fillId="27" borderId="14" xfId="0" applyFont="1" applyFill="1" applyBorder="1" applyAlignment="1">
      <alignment horizontal="center" vertical="center" wrapText="1"/>
    </xf>
    <xf numFmtId="0" fontId="0" fillId="26" borderId="2" xfId="0" applyFill="1" applyBorder="1" applyAlignment="1">
      <alignment horizontal="center" vertical="center"/>
    </xf>
    <xf numFmtId="0" fontId="0" fillId="26" borderId="17" xfId="0" applyFill="1" applyBorder="1" applyAlignment="1">
      <alignment horizontal="center" vertical="center"/>
    </xf>
    <xf numFmtId="0" fontId="0" fillId="26" borderId="23" xfId="0" applyFill="1" applyBorder="1" applyAlignment="1">
      <alignment horizontal="center" vertical="center"/>
    </xf>
    <xf numFmtId="0" fontId="0" fillId="25" borderId="8" xfId="0" applyFill="1" applyBorder="1" applyAlignment="1">
      <alignment horizontal="center" vertical="center"/>
    </xf>
    <xf numFmtId="0" fontId="0" fillId="25" borderId="7" xfId="0" applyFill="1" applyBorder="1" applyAlignment="1">
      <alignment horizontal="center" vertical="center"/>
    </xf>
    <xf numFmtId="0" fontId="0" fillId="25" borderId="24" xfId="0" applyFill="1" applyBorder="1" applyAlignment="1">
      <alignment horizontal="center" vertical="center"/>
    </xf>
    <xf numFmtId="0" fontId="0" fillId="25" borderId="6" xfId="0" applyFill="1" applyBorder="1" applyAlignment="1">
      <alignment horizontal="center" vertical="center"/>
    </xf>
    <xf numFmtId="0" fontId="0" fillId="25" borderId="0" xfId="0" applyFill="1" applyBorder="1" applyAlignment="1">
      <alignment horizontal="center" vertical="center"/>
    </xf>
    <xf numFmtId="0" fontId="0" fillId="25" borderId="25" xfId="0" applyFill="1" applyBorder="1" applyAlignment="1">
      <alignment horizontal="center" vertical="center"/>
    </xf>
    <xf numFmtId="0" fontId="0" fillId="25" borderId="11" xfId="0" applyFill="1" applyBorder="1" applyAlignment="1">
      <alignment horizontal="center" vertical="center"/>
    </xf>
    <xf numFmtId="0" fontId="0" fillId="25" borderId="4" xfId="0" applyFill="1" applyBorder="1" applyAlignment="1">
      <alignment horizontal="center" vertical="center"/>
    </xf>
    <xf numFmtId="0" fontId="0" fillId="25" borderId="26" xfId="0" applyFill="1" applyBorder="1" applyAlignment="1">
      <alignment horizontal="center" vertical="center"/>
    </xf>
    <xf numFmtId="0" fontId="0" fillId="20" borderId="8" xfId="0" applyFill="1" applyBorder="1" applyAlignment="1">
      <alignment horizontal="center" vertical="center"/>
    </xf>
    <xf numFmtId="0" fontId="0" fillId="20" borderId="7" xfId="0" applyFill="1" applyBorder="1" applyAlignment="1">
      <alignment horizontal="center" vertical="center"/>
    </xf>
    <xf numFmtId="0" fontId="0" fillId="20" borderId="24" xfId="0" applyFill="1" applyBorder="1" applyAlignment="1">
      <alignment horizontal="center" vertical="center"/>
    </xf>
    <xf numFmtId="0" fontId="0" fillId="20" borderId="6" xfId="0" applyFill="1" applyBorder="1" applyAlignment="1">
      <alignment horizontal="center" vertical="center"/>
    </xf>
    <xf numFmtId="0" fontId="0" fillId="20" borderId="0" xfId="0" applyFill="1" applyBorder="1" applyAlignment="1">
      <alignment horizontal="center" vertical="center"/>
    </xf>
    <xf numFmtId="0" fontId="0" fillId="20" borderId="25" xfId="0" applyFill="1" applyBorder="1" applyAlignment="1">
      <alignment horizontal="center" vertical="center"/>
    </xf>
    <xf numFmtId="0" fontId="0" fillId="20" borderId="11" xfId="0" applyFill="1" applyBorder="1" applyAlignment="1">
      <alignment horizontal="center" vertical="center"/>
    </xf>
    <xf numFmtId="0" fontId="0" fillId="20" borderId="4" xfId="0" applyFill="1" applyBorder="1" applyAlignment="1">
      <alignment horizontal="center" vertical="center"/>
    </xf>
    <xf numFmtId="0" fontId="0" fillId="20" borderId="26" xfId="0" applyFill="1" applyBorder="1" applyAlignment="1">
      <alignment horizontal="center" vertical="center"/>
    </xf>
    <xf numFmtId="0" fontId="0" fillId="21" borderId="8" xfId="0" applyFill="1" applyBorder="1" applyAlignment="1">
      <alignment horizontal="center" vertical="center"/>
    </xf>
    <xf numFmtId="0" fontId="0" fillId="21" borderId="7" xfId="0" applyFill="1" applyBorder="1" applyAlignment="1">
      <alignment horizontal="center" vertical="center"/>
    </xf>
    <xf numFmtId="0" fontId="0" fillId="21" borderId="24" xfId="0" applyFill="1" applyBorder="1" applyAlignment="1">
      <alignment horizontal="center" vertical="center"/>
    </xf>
    <xf numFmtId="0" fontId="0" fillId="21" borderId="6" xfId="0" applyFill="1" applyBorder="1" applyAlignment="1">
      <alignment horizontal="center" vertical="center"/>
    </xf>
    <xf numFmtId="0" fontId="0" fillId="21" borderId="0" xfId="0" applyFill="1" applyBorder="1" applyAlignment="1">
      <alignment horizontal="center" vertical="center"/>
    </xf>
    <xf numFmtId="0" fontId="0" fillId="21" borderId="25" xfId="0" applyFill="1" applyBorder="1" applyAlignment="1">
      <alignment horizontal="center" vertical="center"/>
    </xf>
    <xf numFmtId="0" fontId="0" fillId="21" borderId="11" xfId="0" applyFill="1" applyBorder="1" applyAlignment="1">
      <alignment horizontal="center" vertical="center"/>
    </xf>
    <xf numFmtId="0" fontId="0" fillId="21" borderId="4" xfId="0" applyFill="1" applyBorder="1" applyAlignment="1">
      <alignment horizontal="center" vertical="center"/>
    </xf>
    <xf numFmtId="0" fontId="0" fillId="21" borderId="26" xfId="0" applyFill="1" applyBorder="1" applyAlignment="1">
      <alignment horizontal="center" vertical="center"/>
    </xf>
    <xf numFmtId="0" fontId="43" fillId="2" borderId="7" xfId="0" applyFont="1" applyFill="1" applyBorder="1" applyAlignment="1">
      <alignment horizontal="center" vertical="top" wrapText="1"/>
    </xf>
    <xf numFmtId="0" fontId="28" fillId="0" borderId="1" xfId="0" applyFont="1" applyFill="1" applyBorder="1" applyAlignment="1">
      <alignment horizontal="center" vertical="center"/>
    </xf>
    <xf numFmtId="0" fontId="14" fillId="10" borderId="13" xfId="0" applyFont="1" applyFill="1" applyBorder="1" applyAlignment="1">
      <alignment horizontal="center" vertical="center" wrapText="1"/>
    </xf>
    <xf numFmtId="0" fontId="14" fillId="10" borderId="5" xfId="0" applyFont="1" applyFill="1" applyBorder="1" applyAlignment="1">
      <alignment horizontal="center" vertical="center" wrapText="1"/>
    </xf>
    <xf numFmtId="0" fontId="14" fillId="10" borderId="14" xfId="0" applyFont="1" applyFill="1" applyBorder="1" applyAlignment="1">
      <alignment horizontal="center" vertical="center" wrapText="1"/>
    </xf>
    <xf numFmtId="0" fontId="0" fillId="8" borderId="8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11" fillId="6" borderId="9" xfId="0" applyNumberFormat="1" applyFont="1" applyFill="1" applyBorder="1" applyAlignment="1">
      <alignment horizontal="center" vertical="center"/>
    </xf>
    <xf numFmtId="0" fontId="11" fillId="6" borderId="12" xfId="0" applyNumberFormat="1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0" fillId="9" borderId="11" xfId="0" applyFill="1" applyBorder="1" applyAlignment="1">
      <alignment horizontal="center" vertical="center"/>
    </xf>
    <xf numFmtId="0" fontId="0" fillId="11" borderId="8" xfId="0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17" fontId="11" fillId="6" borderId="9" xfId="0" applyNumberFormat="1" applyFont="1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0" fillId="11" borderId="6" xfId="0" applyFill="1" applyBorder="1" applyAlignment="1">
      <alignment horizontal="center" vertical="center"/>
    </xf>
    <xf numFmtId="0" fontId="11" fillId="6" borderId="10" xfId="0" applyNumberFormat="1" applyFont="1" applyFill="1" applyBorder="1" applyAlignment="1">
      <alignment horizontal="center" vertical="center"/>
    </xf>
    <xf numFmtId="0" fontId="14" fillId="10" borderId="6" xfId="0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58" fillId="2" borderId="0" xfId="0" applyFont="1" applyFill="1" applyBorder="1" applyAlignment="1">
      <alignment horizontal="center" vertical="center"/>
    </xf>
    <xf numFmtId="0" fontId="75" fillId="2" borderId="0" xfId="0" applyFont="1" applyFill="1" applyBorder="1" applyAlignment="1">
      <alignment horizontal="center" vertical="center"/>
    </xf>
  </cellXfs>
  <cellStyles count="2">
    <cellStyle name="Normale" xfId="0" builtinId="0"/>
    <cellStyle name="Percentuale" xfId="1" builtinId="5"/>
  </cellStyles>
  <dxfs count="395"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FFFF99"/>
      <color rgb="FF9C9736"/>
      <color rgb="FFFEFED8"/>
      <color rgb="FF948A54"/>
      <color rgb="FFC3BE5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180435</xdr:colOff>
      <xdr:row>0</xdr:row>
      <xdr:rowOff>151345</xdr:rowOff>
    </xdr:from>
    <xdr:to>
      <xdr:col>12</xdr:col>
      <xdr:colOff>183462</xdr:colOff>
      <xdr:row>13</xdr:row>
      <xdr:rowOff>7140</xdr:rowOff>
    </xdr:to>
    <xdr:sp macro="" textlink="">
      <xdr:nvSpPr>
        <xdr:cNvPr id="108" name="Rettangolo 107"/>
        <xdr:cNvSpPr/>
      </xdr:nvSpPr>
      <xdr:spPr>
        <a:xfrm>
          <a:off x="3378804" y="151345"/>
          <a:ext cx="2553503" cy="1852660"/>
        </a:xfrm>
        <a:prstGeom prst="rect">
          <a:avLst/>
        </a:prstGeom>
        <a:noFill/>
        <a:ln w="2857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7</xdr:col>
      <xdr:colOff>256249</xdr:colOff>
      <xdr:row>14</xdr:row>
      <xdr:rowOff>82542</xdr:rowOff>
    </xdr:from>
    <xdr:to>
      <xdr:col>12</xdr:col>
      <xdr:colOff>50476</xdr:colOff>
      <xdr:row>24</xdr:row>
      <xdr:rowOff>86496</xdr:rowOff>
    </xdr:to>
    <xdr:cxnSp macro="">
      <xdr:nvCxnSpPr>
        <xdr:cNvPr id="100" name="Connettore 4 99"/>
        <xdr:cNvCxnSpPr/>
      </xdr:nvCxnSpPr>
      <xdr:spPr>
        <a:xfrm rot="5400000" flipH="1" flipV="1">
          <a:off x="3874794" y="1849951"/>
          <a:ext cx="1476000" cy="2340000"/>
        </a:xfrm>
        <a:prstGeom prst="bentConnector3">
          <a:avLst>
            <a:gd name="adj1" fmla="val 100021"/>
          </a:avLst>
        </a:prstGeom>
        <a:ln w="28575" cap="rnd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199230</xdr:colOff>
      <xdr:row>10</xdr:row>
      <xdr:rowOff>60659</xdr:rowOff>
    </xdr:from>
    <xdr:to>
      <xdr:col>35</xdr:col>
      <xdr:colOff>23730</xdr:colOff>
      <xdr:row>12</xdr:row>
      <xdr:rowOff>94580</xdr:rowOff>
    </xdr:to>
    <xdr:sp macro="" textlink="">
      <xdr:nvSpPr>
        <xdr:cNvPr id="128" name="Rettangolo 127"/>
        <xdr:cNvSpPr/>
      </xdr:nvSpPr>
      <xdr:spPr>
        <a:xfrm>
          <a:off x="15162139" y="1671250"/>
          <a:ext cx="465273" cy="32833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 </a:t>
          </a:r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MAQ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</xdr:col>
      <xdr:colOff>2311</xdr:colOff>
      <xdr:row>1</xdr:row>
      <xdr:rowOff>0</xdr:rowOff>
    </xdr:from>
    <xdr:to>
      <xdr:col>6</xdr:col>
      <xdr:colOff>8925</xdr:colOff>
      <xdr:row>4</xdr:row>
      <xdr:rowOff>19186</xdr:rowOff>
    </xdr:to>
    <xdr:sp macro="" textlink="">
      <xdr:nvSpPr>
        <xdr:cNvPr id="2" name="Rettangolo 1"/>
        <xdr:cNvSpPr/>
      </xdr:nvSpPr>
      <xdr:spPr>
        <a:xfrm>
          <a:off x="650011" y="285750"/>
          <a:ext cx="2235464" cy="44781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3200" i="1">
              <a:solidFill>
                <a:schemeClr val="accent2">
                  <a:lumMod val="75000"/>
                </a:schemeClr>
              </a:solidFill>
              <a:latin typeface="Mistral" panose="03090702030407020403" pitchFamily="66" charset="0"/>
            </a:rPr>
            <a:t>Vini al</a:t>
          </a:r>
          <a:r>
            <a:rPr lang="it-IT" sz="3200" i="1" baseline="0">
              <a:solidFill>
                <a:schemeClr val="accent2">
                  <a:lumMod val="75000"/>
                </a:schemeClr>
              </a:solidFill>
              <a:latin typeface="Mistral" panose="03090702030407020403" pitchFamily="66" charset="0"/>
            </a:rPr>
            <a:t> Calice</a:t>
          </a:r>
          <a:endParaRPr lang="it-IT" sz="3200" i="1">
            <a:solidFill>
              <a:schemeClr val="accent2">
                <a:lumMod val="75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0</xdr:col>
      <xdr:colOff>240327</xdr:colOff>
      <xdr:row>4</xdr:row>
      <xdr:rowOff>33809</xdr:rowOff>
    </xdr:from>
    <xdr:to>
      <xdr:col>1</xdr:col>
      <xdr:colOff>270921</xdr:colOff>
      <xdr:row>11</xdr:row>
      <xdr:rowOff>113684</xdr:rowOff>
    </xdr:to>
    <xdr:sp macro="" textlink="">
      <xdr:nvSpPr>
        <xdr:cNvPr id="4" name="Rettangolo 3"/>
        <xdr:cNvSpPr/>
      </xdr:nvSpPr>
      <xdr:spPr>
        <a:xfrm rot="16200000">
          <a:off x="-122451" y="1110962"/>
          <a:ext cx="1080000" cy="35444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Spumanti</a:t>
          </a:r>
        </a:p>
      </xdr:txBody>
    </xdr:sp>
    <xdr:clientData/>
  </xdr:twoCellAnchor>
  <xdr:twoCellAnchor>
    <xdr:from>
      <xdr:col>23</xdr:col>
      <xdr:colOff>3243</xdr:colOff>
      <xdr:row>9</xdr:row>
      <xdr:rowOff>9528</xdr:rowOff>
    </xdr:from>
    <xdr:to>
      <xdr:col>27</xdr:col>
      <xdr:colOff>8775</xdr:colOff>
      <xdr:row>12</xdr:row>
      <xdr:rowOff>48903</xdr:rowOff>
    </xdr:to>
    <xdr:sp macro="" textlink="">
      <xdr:nvSpPr>
        <xdr:cNvPr id="7" name="Rettangolo 6"/>
        <xdr:cNvSpPr/>
      </xdr:nvSpPr>
      <xdr:spPr>
        <a:xfrm>
          <a:off x="9891384" y="295278"/>
          <a:ext cx="2232000" cy="46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400" i="1">
              <a:solidFill>
                <a:schemeClr val="accent3">
                  <a:lumMod val="50000"/>
                </a:schemeClr>
              </a:solidFill>
              <a:latin typeface="Mistral" panose="03090702030407020403" pitchFamily="66" charset="0"/>
            </a:rPr>
            <a:t>Gin &amp; Tonic</a:t>
          </a:r>
        </a:p>
      </xdr:txBody>
    </xdr:sp>
    <xdr:clientData/>
  </xdr:twoCellAnchor>
  <xdr:twoCellAnchor>
    <xdr:from>
      <xdr:col>23</xdr:col>
      <xdr:colOff>5099</xdr:colOff>
      <xdr:row>31</xdr:row>
      <xdr:rowOff>649</xdr:rowOff>
    </xdr:from>
    <xdr:to>
      <xdr:col>27</xdr:col>
      <xdr:colOff>2381</xdr:colOff>
      <xdr:row>34</xdr:row>
      <xdr:rowOff>40024</xdr:rowOff>
    </xdr:to>
    <xdr:sp macro="" textlink="">
      <xdr:nvSpPr>
        <xdr:cNvPr id="8" name="Rettangolo 7"/>
        <xdr:cNvSpPr/>
      </xdr:nvSpPr>
      <xdr:spPr>
        <a:xfrm>
          <a:off x="9893240" y="3429649"/>
          <a:ext cx="2223750" cy="46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400" i="1">
              <a:solidFill>
                <a:schemeClr val="accent3">
                  <a:lumMod val="50000"/>
                </a:schemeClr>
              </a:solidFill>
              <a:latin typeface="Mistral" panose="03090702030407020403" pitchFamily="66" charset="0"/>
            </a:rPr>
            <a:t>Acquavite &amp; Grappa</a:t>
          </a:r>
          <a:endParaRPr lang="it-IT" sz="2800" i="1">
            <a:solidFill>
              <a:schemeClr val="accent3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35</xdr:col>
      <xdr:colOff>3244</xdr:colOff>
      <xdr:row>18</xdr:row>
      <xdr:rowOff>142659</xdr:rowOff>
    </xdr:from>
    <xdr:to>
      <xdr:col>39</xdr:col>
      <xdr:colOff>1047</xdr:colOff>
      <xdr:row>22</xdr:row>
      <xdr:rowOff>39159</xdr:rowOff>
    </xdr:to>
    <xdr:sp macro="" textlink="">
      <xdr:nvSpPr>
        <xdr:cNvPr id="9" name="Rettangolo 8"/>
        <xdr:cNvSpPr/>
      </xdr:nvSpPr>
      <xdr:spPr>
        <a:xfrm>
          <a:off x="9891385" y="5429034"/>
          <a:ext cx="2224271" cy="46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400" i="1">
              <a:solidFill>
                <a:schemeClr val="accent3">
                  <a:lumMod val="50000"/>
                </a:schemeClr>
              </a:solidFill>
              <a:latin typeface="Mistral" panose="03090702030407020403" pitchFamily="66" charset="0"/>
            </a:rPr>
            <a:t>Vodka</a:t>
          </a:r>
        </a:p>
      </xdr:txBody>
    </xdr:sp>
    <xdr:clientData/>
  </xdr:twoCellAnchor>
  <xdr:twoCellAnchor>
    <xdr:from>
      <xdr:col>35</xdr:col>
      <xdr:colOff>3244</xdr:colOff>
      <xdr:row>24</xdr:row>
      <xdr:rowOff>650</xdr:rowOff>
    </xdr:from>
    <xdr:to>
      <xdr:col>39</xdr:col>
      <xdr:colOff>1047</xdr:colOff>
      <xdr:row>27</xdr:row>
      <xdr:rowOff>40025</xdr:rowOff>
    </xdr:to>
    <xdr:sp macro="" textlink="">
      <xdr:nvSpPr>
        <xdr:cNvPr id="10" name="Rettangolo 9"/>
        <xdr:cNvSpPr/>
      </xdr:nvSpPr>
      <xdr:spPr>
        <a:xfrm>
          <a:off x="12760791" y="5429900"/>
          <a:ext cx="2224272" cy="46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400" i="1">
              <a:solidFill>
                <a:schemeClr val="accent3">
                  <a:lumMod val="50000"/>
                </a:schemeClr>
              </a:solidFill>
              <a:latin typeface="Mistral" panose="03090702030407020403" pitchFamily="66" charset="0"/>
            </a:rPr>
            <a:t>Tequila</a:t>
          </a:r>
        </a:p>
      </xdr:txBody>
    </xdr:sp>
    <xdr:clientData/>
  </xdr:twoCellAnchor>
  <xdr:twoCellAnchor>
    <xdr:from>
      <xdr:col>29</xdr:col>
      <xdr:colOff>3244</xdr:colOff>
      <xdr:row>39</xdr:row>
      <xdr:rowOff>650</xdr:rowOff>
    </xdr:from>
    <xdr:to>
      <xdr:col>33</xdr:col>
      <xdr:colOff>1047</xdr:colOff>
      <xdr:row>42</xdr:row>
      <xdr:rowOff>40025</xdr:rowOff>
    </xdr:to>
    <xdr:sp macro="" textlink="">
      <xdr:nvSpPr>
        <xdr:cNvPr id="11" name="Rettangolo 10"/>
        <xdr:cNvSpPr/>
      </xdr:nvSpPr>
      <xdr:spPr>
        <a:xfrm>
          <a:off x="15630197" y="2858150"/>
          <a:ext cx="2224272" cy="46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400" i="1">
              <a:solidFill>
                <a:schemeClr val="accent3">
                  <a:lumMod val="50000"/>
                </a:schemeClr>
              </a:solidFill>
              <a:latin typeface="Mistral" panose="03090702030407020403" pitchFamily="66" charset="0"/>
            </a:rPr>
            <a:t>Calvados</a:t>
          </a:r>
        </a:p>
      </xdr:txBody>
    </xdr:sp>
    <xdr:clientData/>
  </xdr:twoCellAnchor>
  <xdr:twoCellAnchor>
    <xdr:from>
      <xdr:col>35</xdr:col>
      <xdr:colOff>3244</xdr:colOff>
      <xdr:row>29</xdr:row>
      <xdr:rowOff>650</xdr:rowOff>
    </xdr:from>
    <xdr:to>
      <xdr:col>39</xdr:col>
      <xdr:colOff>1047</xdr:colOff>
      <xdr:row>32</xdr:row>
      <xdr:rowOff>40025</xdr:rowOff>
    </xdr:to>
    <xdr:sp macro="" textlink="">
      <xdr:nvSpPr>
        <xdr:cNvPr id="12" name="Rettangolo 11"/>
        <xdr:cNvSpPr/>
      </xdr:nvSpPr>
      <xdr:spPr>
        <a:xfrm>
          <a:off x="15630197" y="3715400"/>
          <a:ext cx="2224272" cy="46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400" i="1">
              <a:solidFill>
                <a:schemeClr val="accent3">
                  <a:lumMod val="50000"/>
                </a:schemeClr>
              </a:solidFill>
              <a:latin typeface="Mistral" panose="03090702030407020403" pitchFamily="66" charset="0"/>
            </a:rPr>
            <a:t>Fortificati</a:t>
          </a:r>
          <a:endParaRPr lang="it-IT" sz="2800" i="1">
            <a:solidFill>
              <a:schemeClr val="accent3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35</xdr:col>
      <xdr:colOff>7143</xdr:colOff>
      <xdr:row>1</xdr:row>
      <xdr:rowOff>1195</xdr:rowOff>
    </xdr:from>
    <xdr:to>
      <xdr:col>39</xdr:col>
      <xdr:colOff>1874</xdr:colOff>
      <xdr:row>4</xdr:row>
      <xdr:rowOff>40570</xdr:rowOff>
    </xdr:to>
    <xdr:sp macro="" textlink="">
      <xdr:nvSpPr>
        <xdr:cNvPr id="13" name="Rettangolo 12"/>
        <xdr:cNvSpPr/>
      </xdr:nvSpPr>
      <xdr:spPr>
        <a:xfrm>
          <a:off x="15634096" y="286945"/>
          <a:ext cx="2221200" cy="46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400" i="1">
              <a:solidFill>
                <a:schemeClr val="accent3">
                  <a:lumMod val="50000"/>
                </a:schemeClr>
              </a:solidFill>
              <a:latin typeface="Mistral" panose="03090702030407020403" pitchFamily="66" charset="0"/>
            </a:rPr>
            <a:t>Rum</a:t>
          </a:r>
        </a:p>
      </xdr:txBody>
    </xdr:sp>
    <xdr:clientData/>
  </xdr:twoCellAnchor>
  <xdr:twoCellAnchor>
    <xdr:from>
      <xdr:col>29</xdr:col>
      <xdr:colOff>7035</xdr:colOff>
      <xdr:row>23</xdr:row>
      <xdr:rowOff>122420</xdr:rowOff>
    </xdr:from>
    <xdr:to>
      <xdr:col>33</xdr:col>
      <xdr:colOff>1766</xdr:colOff>
      <xdr:row>27</xdr:row>
      <xdr:rowOff>14590</xdr:rowOff>
    </xdr:to>
    <xdr:sp macro="" textlink="">
      <xdr:nvSpPr>
        <xdr:cNvPr id="14" name="Rettangolo 13"/>
        <xdr:cNvSpPr/>
      </xdr:nvSpPr>
      <xdr:spPr>
        <a:xfrm>
          <a:off x="12744558" y="3499465"/>
          <a:ext cx="2220117" cy="48098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400" i="1">
              <a:solidFill>
                <a:schemeClr val="accent3">
                  <a:lumMod val="50000"/>
                </a:schemeClr>
              </a:solidFill>
              <a:latin typeface="Mistral" panose="03090702030407020403" pitchFamily="66" charset="0"/>
            </a:rPr>
            <a:t>Brandy &amp; Cognac</a:t>
          </a:r>
          <a:endParaRPr lang="it-IT" sz="2800" i="1">
            <a:solidFill>
              <a:schemeClr val="accent3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29</xdr:col>
      <xdr:colOff>7251</xdr:colOff>
      <xdr:row>1</xdr:row>
      <xdr:rowOff>3355</xdr:rowOff>
    </xdr:from>
    <xdr:to>
      <xdr:col>33</xdr:col>
      <xdr:colOff>1982</xdr:colOff>
      <xdr:row>4</xdr:row>
      <xdr:rowOff>42730</xdr:rowOff>
    </xdr:to>
    <xdr:sp macro="" textlink="">
      <xdr:nvSpPr>
        <xdr:cNvPr id="15" name="Rettangolo 14"/>
        <xdr:cNvSpPr/>
      </xdr:nvSpPr>
      <xdr:spPr>
        <a:xfrm>
          <a:off x="12764798" y="289105"/>
          <a:ext cx="2221200" cy="46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400" i="1">
              <a:solidFill>
                <a:schemeClr val="accent3">
                  <a:lumMod val="50000"/>
                </a:schemeClr>
              </a:solidFill>
              <a:latin typeface="Mistral" panose="03090702030407020403" pitchFamily="66" charset="0"/>
            </a:rPr>
            <a:t>Whisky &amp; Whiskey</a:t>
          </a:r>
        </a:p>
      </xdr:txBody>
    </xdr:sp>
    <xdr:clientData/>
  </xdr:twoCellAnchor>
  <xdr:twoCellAnchor>
    <xdr:from>
      <xdr:col>35</xdr:col>
      <xdr:colOff>8009</xdr:colOff>
      <xdr:row>37</xdr:row>
      <xdr:rowOff>108</xdr:rowOff>
    </xdr:from>
    <xdr:to>
      <xdr:col>39</xdr:col>
      <xdr:colOff>2740</xdr:colOff>
      <xdr:row>40</xdr:row>
      <xdr:rowOff>39483</xdr:rowOff>
    </xdr:to>
    <xdr:sp macro="" textlink="">
      <xdr:nvSpPr>
        <xdr:cNvPr id="16" name="Rettangolo 15"/>
        <xdr:cNvSpPr/>
      </xdr:nvSpPr>
      <xdr:spPr>
        <a:xfrm>
          <a:off x="15634962" y="5143608"/>
          <a:ext cx="2221200" cy="46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400" i="1">
              <a:solidFill>
                <a:schemeClr val="accent3">
                  <a:lumMod val="50000"/>
                </a:schemeClr>
              </a:solidFill>
              <a:latin typeface="Mistral" panose="03090702030407020403" pitchFamily="66" charset="0"/>
            </a:rPr>
            <a:t>Amaro</a:t>
          </a:r>
          <a:endParaRPr lang="it-IT" sz="2800" i="1">
            <a:solidFill>
              <a:schemeClr val="accent3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0</xdr:col>
      <xdr:colOff>214362</xdr:colOff>
      <xdr:row>0</xdr:row>
      <xdr:rowOff>146129</xdr:rowOff>
    </xdr:from>
    <xdr:to>
      <xdr:col>20</xdr:col>
      <xdr:colOff>104674</xdr:colOff>
      <xdr:row>25</xdr:row>
      <xdr:rowOff>143470</xdr:rowOff>
    </xdr:to>
    <xdr:sp macro="" textlink="">
      <xdr:nvSpPr>
        <xdr:cNvPr id="17" name="Rettangolo 16"/>
        <xdr:cNvSpPr/>
      </xdr:nvSpPr>
      <xdr:spPr>
        <a:xfrm>
          <a:off x="214362" y="146129"/>
          <a:ext cx="8809176" cy="3816000"/>
        </a:xfrm>
        <a:prstGeom prst="rect">
          <a:avLst/>
        </a:prstGeom>
        <a:noFill/>
        <a:ln w="2857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21</xdr:col>
      <xdr:colOff>226544</xdr:colOff>
      <xdr:row>0</xdr:row>
      <xdr:rowOff>144935</xdr:rowOff>
    </xdr:from>
    <xdr:to>
      <xdr:col>40</xdr:col>
      <xdr:colOff>120480</xdr:colOff>
      <xdr:row>45</xdr:row>
      <xdr:rowOff>0</xdr:rowOff>
    </xdr:to>
    <xdr:sp macro="" textlink="">
      <xdr:nvSpPr>
        <xdr:cNvPr id="18" name="Rettangolo 17"/>
        <xdr:cNvSpPr/>
      </xdr:nvSpPr>
      <xdr:spPr>
        <a:xfrm>
          <a:off x="9457135" y="144935"/>
          <a:ext cx="8812800" cy="6634800"/>
        </a:xfrm>
        <a:prstGeom prst="rect">
          <a:avLst/>
        </a:prstGeom>
        <a:noFill/>
        <a:ln w="2857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7</xdr:col>
      <xdr:colOff>197176</xdr:colOff>
      <xdr:row>0</xdr:row>
      <xdr:rowOff>4485</xdr:rowOff>
    </xdr:from>
    <xdr:to>
      <xdr:col>12</xdr:col>
      <xdr:colOff>170300</xdr:colOff>
      <xdr:row>0</xdr:row>
      <xdr:rowOff>283441</xdr:rowOff>
    </xdr:to>
    <xdr:sp macro="" textlink="">
      <xdr:nvSpPr>
        <xdr:cNvPr id="19" name="Rettangolo 18"/>
        <xdr:cNvSpPr/>
      </xdr:nvSpPr>
      <xdr:spPr>
        <a:xfrm>
          <a:off x="3395545" y="4485"/>
          <a:ext cx="2523600" cy="27895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900" i="0">
              <a:solidFill>
                <a:schemeClr val="bg2">
                  <a:lumMod val="50000"/>
                </a:schemeClr>
              </a:solidFill>
              <a:latin typeface="Segoe Script" panose="030B0504020000000003" pitchFamily="66" charset="0"/>
            </a:rPr>
            <a:t>I LOVE YOU </a:t>
          </a:r>
          <a:r>
            <a:rPr lang="it-IT" sz="900" i="0">
              <a:solidFill>
                <a:schemeClr val="bg2">
                  <a:lumMod val="50000"/>
                </a:schemeClr>
              </a:solidFill>
              <a:latin typeface="Perpetua Titling MT" panose="02020502060505020804" pitchFamily="18" charset="0"/>
            </a:rPr>
            <a:t>- </a:t>
          </a:r>
          <a:r>
            <a:rPr lang="it-IT" sz="900" i="0">
              <a:solidFill>
                <a:schemeClr val="bg2">
                  <a:lumMod val="50000"/>
                </a:schemeClr>
              </a:solidFill>
              <a:latin typeface="Segoe Script" panose="030B0504020000000003" pitchFamily="66" charset="0"/>
            </a:rPr>
            <a:t>Œnothèque</a:t>
          </a:r>
        </a:p>
      </xdr:txBody>
    </xdr:sp>
    <xdr:clientData/>
  </xdr:twoCellAnchor>
  <xdr:twoCellAnchor>
    <xdr:from>
      <xdr:col>28</xdr:col>
      <xdr:colOff>192474</xdr:colOff>
      <xdr:row>0</xdr:row>
      <xdr:rowOff>0</xdr:rowOff>
    </xdr:from>
    <xdr:to>
      <xdr:col>33</xdr:col>
      <xdr:colOff>159501</xdr:colOff>
      <xdr:row>0</xdr:row>
      <xdr:rowOff>280800</xdr:rowOff>
    </xdr:to>
    <xdr:sp macro="" textlink="">
      <xdr:nvSpPr>
        <xdr:cNvPr id="20" name="Rettangolo 19"/>
        <xdr:cNvSpPr/>
      </xdr:nvSpPr>
      <xdr:spPr>
        <a:xfrm>
          <a:off x="12609610" y="0"/>
          <a:ext cx="2512800" cy="2808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900" i="0">
              <a:solidFill>
                <a:schemeClr val="bg2">
                  <a:lumMod val="50000"/>
                </a:schemeClr>
              </a:solidFill>
              <a:latin typeface="Segoe Script" panose="030B0504020000000003" pitchFamily="66" charset="0"/>
            </a:rPr>
            <a:t>I LOVE YOU </a:t>
          </a:r>
          <a:r>
            <a:rPr lang="it-IT" sz="900" i="0">
              <a:solidFill>
                <a:schemeClr val="bg2">
                  <a:lumMod val="50000"/>
                </a:schemeClr>
              </a:solidFill>
              <a:latin typeface="Perpetua Titling MT" panose="02020502060505020804" pitchFamily="18" charset="0"/>
            </a:rPr>
            <a:t>- </a:t>
          </a:r>
          <a:r>
            <a:rPr lang="it-IT" sz="900" i="0">
              <a:solidFill>
                <a:schemeClr val="bg2">
                  <a:lumMod val="50000"/>
                </a:schemeClr>
              </a:solidFill>
              <a:latin typeface="Segoe Script" panose="030B0504020000000003" pitchFamily="66" charset="0"/>
            </a:rPr>
            <a:t>Œnothèque</a:t>
          </a:r>
        </a:p>
      </xdr:txBody>
    </xdr:sp>
    <xdr:clientData/>
  </xdr:twoCellAnchor>
  <xdr:twoCellAnchor>
    <xdr:from>
      <xdr:col>21</xdr:col>
      <xdr:colOff>191411</xdr:colOff>
      <xdr:row>13</xdr:row>
      <xdr:rowOff>61395</xdr:rowOff>
    </xdr:from>
    <xdr:to>
      <xdr:col>23</xdr:col>
      <xdr:colOff>16473</xdr:colOff>
      <xdr:row>15</xdr:row>
      <xdr:rowOff>90987</xdr:rowOff>
    </xdr:to>
    <xdr:sp macro="" textlink="">
      <xdr:nvSpPr>
        <xdr:cNvPr id="21" name="Rettangolo 20"/>
        <xdr:cNvSpPr/>
      </xdr:nvSpPr>
      <xdr:spPr>
        <a:xfrm>
          <a:off x="9422002" y="1966395"/>
          <a:ext cx="465835" cy="32400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  ITA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22</xdr:col>
      <xdr:colOff>298127</xdr:colOff>
      <xdr:row>17</xdr:row>
      <xdr:rowOff>62261</xdr:rowOff>
    </xdr:from>
    <xdr:to>
      <xdr:col>22</xdr:col>
      <xdr:colOff>298127</xdr:colOff>
      <xdr:row>24</xdr:row>
      <xdr:rowOff>75829</xdr:rowOff>
    </xdr:to>
    <xdr:cxnSp macro="">
      <xdr:nvCxnSpPr>
        <xdr:cNvPr id="22" name="Connettore 1 21"/>
        <xdr:cNvCxnSpPr/>
      </xdr:nvCxnSpPr>
      <xdr:spPr>
        <a:xfrm>
          <a:off x="9849104" y="2556079"/>
          <a:ext cx="0" cy="1044000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191162</xdr:colOff>
      <xdr:row>26</xdr:row>
      <xdr:rowOff>136367</xdr:rowOff>
    </xdr:from>
    <xdr:to>
      <xdr:col>23</xdr:col>
      <xdr:colOff>16224</xdr:colOff>
      <xdr:row>29</xdr:row>
      <xdr:rowOff>23083</xdr:rowOff>
    </xdr:to>
    <xdr:sp macro="" textlink="">
      <xdr:nvSpPr>
        <xdr:cNvPr id="23" name="Rettangolo 22"/>
        <xdr:cNvSpPr/>
      </xdr:nvSpPr>
      <xdr:spPr>
        <a:xfrm>
          <a:off x="9484841" y="2850992"/>
          <a:ext cx="478204" cy="31534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SPA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21</xdr:col>
      <xdr:colOff>196039</xdr:colOff>
      <xdr:row>28</xdr:row>
      <xdr:rowOff>69274</xdr:rowOff>
    </xdr:from>
    <xdr:to>
      <xdr:col>23</xdr:col>
      <xdr:colOff>21101</xdr:colOff>
      <xdr:row>30</xdr:row>
      <xdr:rowOff>98865</xdr:rowOff>
    </xdr:to>
    <xdr:sp macro="" textlink="">
      <xdr:nvSpPr>
        <xdr:cNvPr id="24" name="Rettangolo 23"/>
        <xdr:cNvSpPr/>
      </xdr:nvSpPr>
      <xdr:spPr>
        <a:xfrm>
          <a:off x="9444360" y="3112738"/>
          <a:ext cx="469134" cy="31987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USA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22</xdr:col>
      <xdr:colOff>297089</xdr:colOff>
      <xdr:row>36</xdr:row>
      <xdr:rowOff>53608</xdr:rowOff>
    </xdr:from>
    <xdr:to>
      <xdr:col>22</xdr:col>
      <xdr:colOff>297089</xdr:colOff>
      <xdr:row>37</xdr:row>
      <xdr:rowOff>86403</xdr:rowOff>
    </xdr:to>
    <xdr:cxnSp macro="">
      <xdr:nvCxnSpPr>
        <xdr:cNvPr id="25" name="Connettore 1 24"/>
        <xdr:cNvCxnSpPr/>
      </xdr:nvCxnSpPr>
      <xdr:spPr>
        <a:xfrm>
          <a:off x="9848066" y="5197108"/>
          <a:ext cx="0" cy="180000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197115</xdr:colOff>
      <xdr:row>35</xdr:row>
      <xdr:rowOff>135998</xdr:rowOff>
    </xdr:from>
    <xdr:to>
      <xdr:col>23</xdr:col>
      <xdr:colOff>22177</xdr:colOff>
      <xdr:row>38</xdr:row>
      <xdr:rowOff>19843</xdr:rowOff>
    </xdr:to>
    <xdr:sp macro="" textlink="">
      <xdr:nvSpPr>
        <xdr:cNvPr id="26" name="Rettangolo 25"/>
        <xdr:cNvSpPr/>
      </xdr:nvSpPr>
      <xdr:spPr>
        <a:xfrm>
          <a:off x="9427706" y="5132293"/>
          <a:ext cx="465835" cy="32545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TOS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21</xdr:col>
      <xdr:colOff>191375</xdr:colOff>
      <xdr:row>42</xdr:row>
      <xdr:rowOff>66658</xdr:rowOff>
    </xdr:from>
    <xdr:to>
      <xdr:col>23</xdr:col>
      <xdr:colOff>16437</xdr:colOff>
      <xdr:row>44</xdr:row>
      <xdr:rowOff>96249</xdr:rowOff>
    </xdr:to>
    <xdr:sp macro="" textlink="">
      <xdr:nvSpPr>
        <xdr:cNvPr id="27" name="Rettangolo 26"/>
        <xdr:cNvSpPr/>
      </xdr:nvSpPr>
      <xdr:spPr>
        <a:xfrm>
          <a:off x="9436578" y="4781533"/>
          <a:ext cx="468000" cy="31534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VEN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21</xdr:col>
      <xdr:colOff>200578</xdr:colOff>
      <xdr:row>33</xdr:row>
      <xdr:rowOff>66565</xdr:rowOff>
    </xdr:from>
    <xdr:to>
      <xdr:col>23</xdr:col>
      <xdr:colOff>25640</xdr:colOff>
      <xdr:row>35</xdr:row>
      <xdr:rowOff>96156</xdr:rowOff>
    </xdr:to>
    <xdr:sp macro="" textlink="">
      <xdr:nvSpPr>
        <xdr:cNvPr id="28" name="Rettangolo 27"/>
        <xdr:cNvSpPr/>
      </xdr:nvSpPr>
      <xdr:spPr>
        <a:xfrm>
          <a:off x="9445781" y="3495565"/>
          <a:ext cx="468000" cy="31534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VEN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22</xdr:col>
      <xdr:colOff>297089</xdr:colOff>
      <xdr:row>38</xdr:row>
      <xdr:rowOff>59548</xdr:rowOff>
    </xdr:from>
    <xdr:to>
      <xdr:col>22</xdr:col>
      <xdr:colOff>297089</xdr:colOff>
      <xdr:row>40</xdr:row>
      <xdr:rowOff>97798</xdr:rowOff>
    </xdr:to>
    <xdr:cxnSp macro="">
      <xdr:nvCxnSpPr>
        <xdr:cNvPr id="29" name="Connettore 1 28"/>
        <xdr:cNvCxnSpPr/>
      </xdr:nvCxnSpPr>
      <xdr:spPr>
        <a:xfrm>
          <a:off x="9848066" y="5497457"/>
          <a:ext cx="0" cy="332659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191162</xdr:colOff>
      <xdr:row>38</xdr:row>
      <xdr:rowOff>58052</xdr:rowOff>
    </xdr:from>
    <xdr:to>
      <xdr:col>23</xdr:col>
      <xdr:colOff>16224</xdr:colOff>
      <xdr:row>40</xdr:row>
      <xdr:rowOff>89102</xdr:rowOff>
    </xdr:to>
    <xdr:sp macro="" textlink="">
      <xdr:nvSpPr>
        <xdr:cNvPr id="30" name="Rettangolo 29"/>
        <xdr:cNvSpPr/>
      </xdr:nvSpPr>
      <xdr:spPr>
        <a:xfrm>
          <a:off x="9421753" y="5495961"/>
          <a:ext cx="465835" cy="32545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TRE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21</xdr:col>
      <xdr:colOff>213661</xdr:colOff>
      <xdr:row>40</xdr:row>
      <xdr:rowOff>137091</xdr:rowOff>
    </xdr:from>
    <xdr:to>
      <xdr:col>23</xdr:col>
      <xdr:colOff>38723</xdr:colOff>
      <xdr:row>43</xdr:row>
      <xdr:rowOff>19477</xdr:rowOff>
    </xdr:to>
    <xdr:sp macro="" textlink="">
      <xdr:nvSpPr>
        <xdr:cNvPr id="31" name="Rettangolo 30"/>
        <xdr:cNvSpPr/>
      </xdr:nvSpPr>
      <xdr:spPr>
        <a:xfrm>
          <a:off x="9444252" y="5869409"/>
          <a:ext cx="465835" cy="3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A.A</a:t>
          </a:r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.</a:t>
          </a:r>
          <a:endParaRPr lang="it-IT" sz="2000" i="0">
            <a:solidFill>
              <a:schemeClr val="bg2">
                <a:lumMod val="75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33</xdr:col>
      <xdr:colOff>200559</xdr:colOff>
      <xdr:row>21</xdr:row>
      <xdr:rowOff>136882</xdr:rowOff>
    </xdr:from>
    <xdr:to>
      <xdr:col>35</xdr:col>
      <xdr:colOff>25621</xdr:colOff>
      <xdr:row>24</xdr:row>
      <xdr:rowOff>23598</xdr:rowOff>
    </xdr:to>
    <xdr:sp macro="" textlink="">
      <xdr:nvSpPr>
        <xdr:cNvPr id="32" name="Rettangolo 31"/>
        <xdr:cNvSpPr/>
      </xdr:nvSpPr>
      <xdr:spPr>
        <a:xfrm>
          <a:off x="9445762" y="5423257"/>
          <a:ext cx="468000" cy="31534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POL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34</xdr:col>
      <xdr:colOff>297073</xdr:colOff>
      <xdr:row>22</xdr:row>
      <xdr:rowOff>52507</xdr:rowOff>
    </xdr:from>
    <xdr:to>
      <xdr:col>34</xdr:col>
      <xdr:colOff>297073</xdr:colOff>
      <xdr:row>23</xdr:row>
      <xdr:rowOff>89632</xdr:rowOff>
    </xdr:to>
    <xdr:cxnSp macro="">
      <xdr:nvCxnSpPr>
        <xdr:cNvPr id="33" name="Connettore 1 32"/>
        <xdr:cNvCxnSpPr/>
      </xdr:nvCxnSpPr>
      <xdr:spPr>
        <a:xfrm>
          <a:off x="9863745" y="5481757"/>
          <a:ext cx="0" cy="180000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195465</xdr:colOff>
      <xdr:row>8</xdr:row>
      <xdr:rowOff>61798</xdr:rowOff>
    </xdr:from>
    <xdr:to>
      <xdr:col>35</xdr:col>
      <xdr:colOff>19965</xdr:colOff>
      <xdr:row>10</xdr:row>
      <xdr:rowOff>91389</xdr:rowOff>
    </xdr:to>
    <xdr:sp macro="" textlink="">
      <xdr:nvSpPr>
        <xdr:cNvPr id="35" name="Rettangolo 34"/>
        <xdr:cNvSpPr/>
      </xdr:nvSpPr>
      <xdr:spPr>
        <a:xfrm>
          <a:off x="15186001" y="1073262"/>
          <a:ext cx="468571" cy="31987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 </a:t>
          </a:r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GUY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33</xdr:col>
      <xdr:colOff>199985</xdr:colOff>
      <xdr:row>9</xdr:row>
      <xdr:rowOff>66568</xdr:rowOff>
    </xdr:from>
    <xdr:to>
      <xdr:col>35</xdr:col>
      <xdr:colOff>24485</xdr:colOff>
      <xdr:row>11</xdr:row>
      <xdr:rowOff>96159</xdr:rowOff>
    </xdr:to>
    <xdr:sp macro="" textlink="">
      <xdr:nvSpPr>
        <xdr:cNvPr id="37" name="Rettangolo 36"/>
        <xdr:cNvSpPr/>
      </xdr:nvSpPr>
      <xdr:spPr>
        <a:xfrm>
          <a:off x="15220910" y="1352443"/>
          <a:ext cx="472200" cy="31534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 </a:t>
          </a:r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JAP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27</xdr:col>
      <xdr:colOff>199985</xdr:colOff>
      <xdr:row>4</xdr:row>
      <xdr:rowOff>143639</xdr:rowOff>
    </xdr:from>
    <xdr:to>
      <xdr:col>29</xdr:col>
      <xdr:colOff>24485</xdr:colOff>
      <xdr:row>7</xdr:row>
      <xdr:rowOff>26026</xdr:rowOff>
    </xdr:to>
    <xdr:sp macro="" textlink="">
      <xdr:nvSpPr>
        <xdr:cNvPr id="38" name="Rettangolo 37"/>
        <xdr:cNvSpPr/>
      </xdr:nvSpPr>
      <xdr:spPr>
        <a:xfrm>
          <a:off x="12296735" y="871003"/>
          <a:ext cx="465273" cy="3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 </a:t>
          </a:r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HIG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28</xdr:col>
      <xdr:colOff>294171</xdr:colOff>
      <xdr:row>27</xdr:row>
      <xdr:rowOff>61677</xdr:rowOff>
    </xdr:from>
    <xdr:to>
      <xdr:col>28</xdr:col>
      <xdr:colOff>294171</xdr:colOff>
      <xdr:row>28</xdr:row>
      <xdr:rowOff>98802</xdr:rowOff>
    </xdr:to>
    <xdr:cxnSp macro="">
      <xdr:nvCxnSpPr>
        <xdr:cNvPr id="40" name="Connettore 1 39"/>
        <xdr:cNvCxnSpPr/>
      </xdr:nvCxnSpPr>
      <xdr:spPr>
        <a:xfrm>
          <a:off x="12735635" y="3975998"/>
          <a:ext cx="0" cy="182268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194317</xdr:colOff>
      <xdr:row>26</xdr:row>
      <xdr:rowOff>128479</xdr:rowOff>
    </xdr:from>
    <xdr:to>
      <xdr:col>29</xdr:col>
      <xdr:colOff>18817</xdr:colOff>
      <xdr:row>29</xdr:row>
      <xdr:rowOff>9851</xdr:rowOff>
    </xdr:to>
    <xdr:sp macro="" textlink="">
      <xdr:nvSpPr>
        <xdr:cNvPr id="41" name="Rettangolo 40"/>
        <xdr:cNvSpPr/>
      </xdr:nvSpPr>
      <xdr:spPr>
        <a:xfrm>
          <a:off x="12338692" y="3843229"/>
          <a:ext cx="472200" cy="3099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ITA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27</xdr:col>
      <xdr:colOff>198837</xdr:colOff>
      <xdr:row>28</xdr:row>
      <xdr:rowOff>57048</xdr:rowOff>
    </xdr:from>
    <xdr:to>
      <xdr:col>29</xdr:col>
      <xdr:colOff>23337</xdr:colOff>
      <xdr:row>30</xdr:row>
      <xdr:rowOff>83562</xdr:rowOff>
    </xdr:to>
    <xdr:sp macro="" textlink="">
      <xdr:nvSpPr>
        <xdr:cNvPr id="42" name="Rettangolo 41"/>
        <xdr:cNvSpPr/>
      </xdr:nvSpPr>
      <xdr:spPr>
        <a:xfrm>
          <a:off x="12318266" y="4116512"/>
          <a:ext cx="468571" cy="316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 </a:t>
          </a:r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SPA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34</xdr:col>
      <xdr:colOff>293685</xdr:colOff>
      <xdr:row>32</xdr:row>
      <xdr:rowOff>53608</xdr:rowOff>
    </xdr:from>
    <xdr:to>
      <xdr:col>34</xdr:col>
      <xdr:colOff>293685</xdr:colOff>
      <xdr:row>33</xdr:row>
      <xdr:rowOff>86403</xdr:rowOff>
    </xdr:to>
    <xdr:cxnSp macro="">
      <xdr:nvCxnSpPr>
        <xdr:cNvPr id="43" name="Connettore 1 42"/>
        <xdr:cNvCxnSpPr/>
      </xdr:nvCxnSpPr>
      <xdr:spPr>
        <a:xfrm>
          <a:off x="15606256" y="4258215"/>
          <a:ext cx="0" cy="177938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198504</xdr:colOff>
      <xdr:row>31</xdr:row>
      <xdr:rowOff>135457</xdr:rowOff>
    </xdr:from>
    <xdr:to>
      <xdr:col>35</xdr:col>
      <xdr:colOff>22433</xdr:colOff>
      <xdr:row>34</xdr:row>
      <xdr:rowOff>16828</xdr:rowOff>
    </xdr:to>
    <xdr:sp macro="" textlink="">
      <xdr:nvSpPr>
        <xdr:cNvPr id="44" name="Rettangolo 43"/>
        <xdr:cNvSpPr/>
      </xdr:nvSpPr>
      <xdr:spPr>
        <a:xfrm>
          <a:off x="15189040" y="4194921"/>
          <a:ext cx="468000" cy="316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POR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34</xdr:col>
      <xdr:colOff>293685</xdr:colOff>
      <xdr:row>34</xdr:row>
      <xdr:rowOff>54006</xdr:rowOff>
    </xdr:from>
    <xdr:to>
      <xdr:col>34</xdr:col>
      <xdr:colOff>293685</xdr:colOff>
      <xdr:row>35</xdr:row>
      <xdr:rowOff>86802</xdr:rowOff>
    </xdr:to>
    <xdr:cxnSp macro="">
      <xdr:nvCxnSpPr>
        <xdr:cNvPr id="45" name="Connettore 1 44"/>
        <xdr:cNvCxnSpPr/>
      </xdr:nvCxnSpPr>
      <xdr:spPr>
        <a:xfrm>
          <a:off x="15576980" y="4903097"/>
          <a:ext cx="0" cy="180000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193968</xdr:colOff>
      <xdr:row>33</xdr:row>
      <xdr:rowOff>131733</xdr:rowOff>
    </xdr:from>
    <xdr:to>
      <xdr:col>35</xdr:col>
      <xdr:colOff>17897</xdr:colOff>
      <xdr:row>36</xdr:row>
      <xdr:rowOff>9789</xdr:rowOff>
    </xdr:to>
    <xdr:sp macro="" textlink="">
      <xdr:nvSpPr>
        <xdr:cNvPr id="46" name="Rettangolo 45"/>
        <xdr:cNvSpPr/>
      </xdr:nvSpPr>
      <xdr:spPr>
        <a:xfrm>
          <a:off x="15156877" y="4833619"/>
          <a:ext cx="464702" cy="319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POR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28</xdr:col>
      <xdr:colOff>294169</xdr:colOff>
      <xdr:row>31</xdr:row>
      <xdr:rowOff>59412</xdr:rowOff>
    </xdr:from>
    <xdr:to>
      <xdr:col>28</xdr:col>
      <xdr:colOff>294169</xdr:colOff>
      <xdr:row>32</xdr:row>
      <xdr:rowOff>96537</xdr:rowOff>
    </xdr:to>
    <xdr:cxnSp macro="">
      <xdr:nvCxnSpPr>
        <xdr:cNvPr id="47" name="Connettore 1 46"/>
        <xdr:cNvCxnSpPr/>
      </xdr:nvCxnSpPr>
      <xdr:spPr>
        <a:xfrm>
          <a:off x="12735633" y="4554305"/>
          <a:ext cx="0" cy="182268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194317</xdr:colOff>
      <xdr:row>30</xdr:row>
      <xdr:rowOff>142612</xdr:rowOff>
    </xdr:from>
    <xdr:to>
      <xdr:col>29</xdr:col>
      <xdr:colOff>18817</xdr:colOff>
      <xdr:row>33</xdr:row>
      <xdr:rowOff>24999</xdr:rowOff>
    </xdr:to>
    <xdr:sp macro="" textlink="">
      <xdr:nvSpPr>
        <xdr:cNvPr id="48" name="Rettangolo 47"/>
        <xdr:cNvSpPr/>
      </xdr:nvSpPr>
      <xdr:spPr>
        <a:xfrm>
          <a:off x="12313746" y="4492362"/>
          <a:ext cx="468571" cy="3178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 </a:t>
          </a:r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FRA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28</xdr:col>
      <xdr:colOff>294171</xdr:colOff>
      <xdr:row>34</xdr:row>
      <xdr:rowOff>66183</xdr:rowOff>
    </xdr:from>
    <xdr:to>
      <xdr:col>28</xdr:col>
      <xdr:colOff>294171</xdr:colOff>
      <xdr:row>36</xdr:row>
      <xdr:rowOff>95774</xdr:rowOff>
    </xdr:to>
    <xdr:cxnSp macro="">
      <xdr:nvCxnSpPr>
        <xdr:cNvPr id="49" name="Connettore 1 48"/>
        <xdr:cNvCxnSpPr/>
      </xdr:nvCxnSpPr>
      <xdr:spPr>
        <a:xfrm>
          <a:off x="12735635" y="4996504"/>
          <a:ext cx="0" cy="319877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194317</xdr:colOff>
      <xdr:row>34</xdr:row>
      <xdr:rowOff>66545</xdr:rowOff>
    </xdr:from>
    <xdr:to>
      <xdr:col>29</xdr:col>
      <xdr:colOff>18817</xdr:colOff>
      <xdr:row>36</xdr:row>
      <xdr:rowOff>96137</xdr:rowOff>
    </xdr:to>
    <xdr:sp macro="" textlink="">
      <xdr:nvSpPr>
        <xdr:cNvPr id="50" name="Rettangolo 49"/>
        <xdr:cNvSpPr/>
      </xdr:nvSpPr>
      <xdr:spPr>
        <a:xfrm>
          <a:off x="12313746" y="4996866"/>
          <a:ext cx="468571" cy="3198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 </a:t>
          </a:r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FRA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33</xdr:col>
      <xdr:colOff>194317</xdr:colOff>
      <xdr:row>39</xdr:row>
      <xdr:rowOff>75205</xdr:rowOff>
    </xdr:from>
    <xdr:to>
      <xdr:col>35</xdr:col>
      <xdr:colOff>18817</xdr:colOff>
      <xdr:row>41</xdr:row>
      <xdr:rowOff>104797</xdr:rowOff>
    </xdr:to>
    <xdr:sp macro="" textlink="">
      <xdr:nvSpPr>
        <xdr:cNvPr id="52" name="Rettangolo 51"/>
        <xdr:cNvSpPr/>
      </xdr:nvSpPr>
      <xdr:spPr>
        <a:xfrm>
          <a:off x="15157226" y="5660319"/>
          <a:ext cx="465273" cy="32400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 </a:t>
          </a:r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TOS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33</xdr:col>
      <xdr:colOff>194317</xdr:colOff>
      <xdr:row>41</xdr:row>
      <xdr:rowOff>66542</xdr:rowOff>
    </xdr:from>
    <xdr:to>
      <xdr:col>35</xdr:col>
      <xdr:colOff>18817</xdr:colOff>
      <xdr:row>43</xdr:row>
      <xdr:rowOff>96135</xdr:rowOff>
    </xdr:to>
    <xdr:sp macro="" textlink="">
      <xdr:nvSpPr>
        <xdr:cNvPr id="53" name="Rettangolo 52"/>
        <xdr:cNvSpPr/>
      </xdr:nvSpPr>
      <xdr:spPr>
        <a:xfrm>
          <a:off x="15157226" y="5946065"/>
          <a:ext cx="465273" cy="32400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 </a:t>
          </a:r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ITA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21</xdr:col>
      <xdr:colOff>195191</xdr:colOff>
      <xdr:row>24</xdr:row>
      <xdr:rowOff>136188</xdr:rowOff>
    </xdr:from>
    <xdr:to>
      <xdr:col>23</xdr:col>
      <xdr:colOff>20253</xdr:colOff>
      <xdr:row>27</xdr:row>
      <xdr:rowOff>24363</xdr:rowOff>
    </xdr:to>
    <xdr:sp macro="" textlink="">
      <xdr:nvSpPr>
        <xdr:cNvPr id="56" name="Rettangolo 55"/>
        <xdr:cNvSpPr/>
      </xdr:nvSpPr>
      <xdr:spPr>
        <a:xfrm>
          <a:off x="9443512" y="2599081"/>
          <a:ext cx="469134" cy="32360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GER</a:t>
          </a:r>
        </a:p>
      </xdr:txBody>
    </xdr:sp>
    <xdr:clientData/>
  </xdr:twoCellAnchor>
  <xdr:twoCellAnchor>
    <xdr:from>
      <xdr:col>22</xdr:col>
      <xdr:colOff>297197</xdr:colOff>
      <xdr:row>12</xdr:row>
      <xdr:rowOff>58791</xdr:rowOff>
    </xdr:from>
    <xdr:to>
      <xdr:col>22</xdr:col>
      <xdr:colOff>297197</xdr:colOff>
      <xdr:row>16</xdr:row>
      <xdr:rowOff>81972</xdr:rowOff>
    </xdr:to>
    <xdr:cxnSp macro="">
      <xdr:nvCxnSpPr>
        <xdr:cNvPr id="58" name="Connettore 1 57"/>
        <xdr:cNvCxnSpPr/>
      </xdr:nvCxnSpPr>
      <xdr:spPr>
        <a:xfrm>
          <a:off x="9848174" y="1816586"/>
          <a:ext cx="0" cy="612000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231200</xdr:colOff>
      <xdr:row>15</xdr:row>
      <xdr:rowOff>98449</xdr:rowOff>
    </xdr:from>
    <xdr:to>
      <xdr:col>1</xdr:col>
      <xdr:colOff>269731</xdr:colOff>
      <xdr:row>22</xdr:row>
      <xdr:rowOff>34326</xdr:rowOff>
    </xdr:to>
    <xdr:sp macro="" textlink="">
      <xdr:nvSpPr>
        <xdr:cNvPr id="59" name="Rettangolo 58"/>
        <xdr:cNvSpPr/>
      </xdr:nvSpPr>
      <xdr:spPr>
        <a:xfrm rot="16200000">
          <a:off x="-72495" y="2748758"/>
          <a:ext cx="966308" cy="3589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Bianchi</a:t>
          </a:r>
        </a:p>
      </xdr:txBody>
    </xdr:sp>
    <xdr:clientData/>
  </xdr:twoCellAnchor>
  <xdr:twoCellAnchor>
    <xdr:from>
      <xdr:col>6</xdr:col>
      <xdr:colOff>235495</xdr:colOff>
      <xdr:row>17</xdr:row>
      <xdr:rowOff>99851</xdr:rowOff>
    </xdr:from>
    <xdr:to>
      <xdr:col>7</xdr:col>
      <xdr:colOff>274026</xdr:colOff>
      <xdr:row>22</xdr:row>
      <xdr:rowOff>33476</xdr:rowOff>
    </xdr:to>
    <xdr:sp macro="" textlink="">
      <xdr:nvSpPr>
        <xdr:cNvPr id="61" name="Rettangolo 60"/>
        <xdr:cNvSpPr/>
      </xdr:nvSpPr>
      <xdr:spPr>
        <a:xfrm rot="16200000">
          <a:off x="80130" y="5398716"/>
          <a:ext cx="669648" cy="3589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Dolci</a:t>
          </a:r>
        </a:p>
      </xdr:txBody>
    </xdr:sp>
    <xdr:clientData/>
  </xdr:twoCellAnchor>
  <xdr:twoCellAnchor>
    <xdr:from>
      <xdr:col>28</xdr:col>
      <xdr:colOff>295303</xdr:colOff>
      <xdr:row>10</xdr:row>
      <xdr:rowOff>64264</xdr:rowOff>
    </xdr:from>
    <xdr:to>
      <xdr:col>28</xdr:col>
      <xdr:colOff>295303</xdr:colOff>
      <xdr:row>12</xdr:row>
      <xdr:rowOff>93855</xdr:rowOff>
    </xdr:to>
    <xdr:cxnSp macro="">
      <xdr:nvCxnSpPr>
        <xdr:cNvPr id="62" name="Connettore 1 61"/>
        <xdr:cNvCxnSpPr/>
      </xdr:nvCxnSpPr>
      <xdr:spPr>
        <a:xfrm>
          <a:off x="12712439" y="1086037"/>
          <a:ext cx="0" cy="324000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188079</xdr:colOff>
      <xdr:row>10</xdr:row>
      <xdr:rowOff>68764</xdr:rowOff>
    </xdr:from>
    <xdr:to>
      <xdr:col>29</xdr:col>
      <xdr:colOff>12579</xdr:colOff>
      <xdr:row>12</xdr:row>
      <xdr:rowOff>102685</xdr:rowOff>
    </xdr:to>
    <xdr:sp macro="" textlink="">
      <xdr:nvSpPr>
        <xdr:cNvPr id="63" name="Rettangolo 62"/>
        <xdr:cNvSpPr/>
      </xdr:nvSpPr>
      <xdr:spPr>
        <a:xfrm>
          <a:off x="12284829" y="1090537"/>
          <a:ext cx="465273" cy="32833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 </a:t>
          </a:r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ISL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27</xdr:col>
      <xdr:colOff>194016</xdr:colOff>
      <xdr:row>7</xdr:row>
      <xdr:rowOff>70442</xdr:rowOff>
    </xdr:from>
    <xdr:to>
      <xdr:col>29</xdr:col>
      <xdr:colOff>18516</xdr:colOff>
      <xdr:row>9</xdr:row>
      <xdr:rowOff>100033</xdr:rowOff>
    </xdr:to>
    <xdr:sp macro="" textlink="">
      <xdr:nvSpPr>
        <xdr:cNvPr id="64" name="Rettangolo 63"/>
        <xdr:cNvSpPr/>
      </xdr:nvSpPr>
      <xdr:spPr>
        <a:xfrm>
          <a:off x="12308625" y="2785067"/>
          <a:ext cx="467438" cy="31534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 </a:t>
          </a:r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SKY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28</xdr:col>
      <xdr:colOff>295303</xdr:colOff>
      <xdr:row>13</xdr:row>
      <xdr:rowOff>63094</xdr:rowOff>
    </xdr:from>
    <xdr:to>
      <xdr:col>28</xdr:col>
      <xdr:colOff>295303</xdr:colOff>
      <xdr:row>16</xdr:row>
      <xdr:rowOff>102469</xdr:rowOff>
    </xdr:to>
    <xdr:cxnSp macro="">
      <xdr:nvCxnSpPr>
        <xdr:cNvPr id="66" name="Connettore 1 65"/>
        <xdr:cNvCxnSpPr/>
      </xdr:nvCxnSpPr>
      <xdr:spPr>
        <a:xfrm>
          <a:off x="12731381" y="3920719"/>
          <a:ext cx="0" cy="468000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188079</xdr:colOff>
      <xdr:row>13</xdr:row>
      <xdr:rowOff>138020</xdr:rowOff>
    </xdr:from>
    <xdr:to>
      <xdr:col>29</xdr:col>
      <xdr:colOff>12579</xdr:colOff>
      <xdr:row>16</xdr:row>
      <xdr:rowOff>24736</xdr:rowOff>
    </xdr:to>
    <xdr:sp macro="" textlink="">
      <xdr:nvSpPr>
        <xdr:cNvPr id="67" name="Rettangolo 66"/>
        <xdr:cNvSpPr/>
      </xdr:nvSpPr>
      <xdr:spPr>
        <a:xfrm>
          <a:off x="12302688" y="3995645"/>
          <a:ext cx="467438" cy="31534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 </a:t>
          </a:r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IRD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28</xdr:col>
      <xdr:colOff>295303</xdr:colOff>
      <xdr:row>17</xdr:row>
      <xdr:rowOff>69047</xdr:rowOff>
    </xdr:from>
    <xdr:to>
      <xdr:col>28</xdr:col>
      <xdr:colOff>295303</xdr:colOff>
      <xdr:row>18</xdr:row>
      <xdr:rowOff>106172</xdr:rowOff>
    </xdr:to>
    <xdr:cxnSp macro="">
      <xdr:nvCxnSpPr>
        <xdr:cNvPr id="68" name="Connettore 1 67"/>
        <xdr:cNvCxnSpPr/>
      </xdr:nvCxnSpPr>
      <xdr:spPr>
        <a:xfrm>
          <a:off x="12731381" y="4498172"/>
          <a:ext cx="0" cy="180000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194032</xdr:colOff>
      <xdr:row>16</xdr:row>
      <xdr:rowOff>128479</xdr:rowOff>
    </xdr:from>
    <xdr:to>
      <xdr:col>29</xdr:col>
      <xdr:colOff>18532</xdr:colOff>
      <xdr:row>19</xdr:row>
      <xdr:rowOff>15195</xdr:rowOff>
    </xdr:to>
    <xdr:sp macro="" textlink="">
      <xdr:nvSpPr>
        <xdr:cNvPr id="69" name="Rettangolo 68"/>
        <xdr:cNvSpPr/>
      </xdr:nvSpPr>
      <xdr:spPr>
        <a:xfrm>
          <a:off x="12308641" y="4414729"/>
          <a:ext cx="467438" cy="31534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JAP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28</xdr:col>
      <xdr:colOff>295303</xdr:colOff>
      <xdr:row>19</xdr:row>
      <xdr:rowOff>57111</xdr:rowOff>
    </xdr:from>
    <xdr:to>
      <xdr:col>28</xdr:col>
      <xdr:colOff>295303</xdr:colOff>
      <xdr:row>21</xdr:row>
      <xdr:rowOff>95361</xdr:rowOff>
    </xdr:to>
    <xdr:cxnSp macro="">
      <xdr:nvCxnSpPr>
        <xdr:cNvPr id="70" name="Connettore 1 69"/>
        <xdr:cNvCxnSpPr/>
      </xdr:nvCxnSpPr>
      <xdr:spPr>
        <a:xfrm>
          <a:off x="12731381" y="4771986"/>
          <a:ext cx="0" cy="324000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189496</xdr:colOff>
      <xdr:row>19</xdr:row>
      <xdr:rowOff>66545</xdr:rowOff>
    </xdr:from>
    <xdr:to>
      <xdr:col>29</xdr:col>
      <xdr:colOff>13996</xdr:colOff>
      <xdr:row>21</xdr:row>
      <xdr:rowOff>96136</xdr:rowOff>
    </xdr:to>
    <xdr:sp macro="" textlink="">
      <xdr:nvSpPr>
        <xdr:cNvPr id="71" name="Rettangolo 70"/>
        <xdr:cNvSpPr/>
      </xdr:nvSpPr>
      <xdr:spPr>
        <a:xfrm>
          <a:off x="12308925" y="2819724"/>
          <a:ext cx="468571" cy="31987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 </a:t>
          </a:r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USA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21</xdr:col>
      <xdr:colOff>196042</xdr:colOff>
      <xdr:row>19</xdr:row>
      <xdr:rowOff>135001</xdr:rowOff>
    </xdr:from>
    <xdr:to>
      <xdr:col>23</xdr:col>
      <xdr:colOff>21104</xdr:colOff>
      <xdr:row>22</xdr:row>
      <xdr:rowOff>17387</xdr:rowOff>
    </xdr:to>
    <xdr:sp macro="" textlink="">
      <xdr:nvSpPr>
        <xdr:cNvPr id="73" name="Rettangolo 72"/>
        <xdr:cNvSpPr/>
      </xdr:nvSpPr>
      <xdr:spPr>
        <a:xfrm>
          <a:off x="9426633" y="2923228"/>
          <a:ext cx="465835" cy="3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GRB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22</xdr:col>
      <xdr:colOff>297038</xdr:colOff>
      <xdr:row>25</xdr:row>
      <xdr:rowOff>61468</xdr:rowOff>
    </xdr:from>
    <xdr:to>
      <xdr:col>22</xdr:col>
      <xdr:colOff>297038</xdr:colOff>
      <xdr:row>26</xdr:row>
      <xdr:rowOff>98593</xdr:rowOff>
    </xdr:to>
    <xdr:cxnSp macro="">
      <xdr:nvCxnSpPr>
        <xdr:cNvPr id="74" name="Connettore 1 73"/>
        <xdr:cNvCxnSpPr/>
      </xdr:nvCxnSpPr>
      <xdr:spPr>
        <a:xfrm>
          <a:off x="9863710" y="2490343"/>
          <a:ext cx="0" cy="180000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195481</xdr:colOff>
      <xdr:row>16</xdr:row>
      <xdr:rowOff>66697</xdr:rowOff>
    </xdr:from>
    <xdr:to>
      <xdr:col>35</xdr:col>
      <xdr:colOff>19981</xdr:colOff>
      <xdr:row>18</xdr:row>
      <xdr:rowOff>96288</xdr:rowOff>
    </xdr:to>
    <xdr:sp macro="" textlink="">
      <xdr:nvSpPr>
        <xdr:cNvPr id="129" name="Rettangolo 128"/>
        <xdr:cNvSpPr/>
      </xdr:nvSpPr>
      <xdr:spPr>
        <a:xfrm>
          <a:off x="15197356" y="2209822"/>
          <a:ext cx="470083" cy="31534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 </a:t>
          </a:r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VEN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34</xdr:col>
      <xdr:colOff>295966</xdr:colOff>
      <xdr:row>12</xdr:row>
      <xdr:rowOff>57141</xdr:rowOff>
    </xdr:from>
    <xdr:to>
      <xdr:col>34</xdr:col>
      <xdr:colOff>295966</xdr:colOff>
      <xdr:row>13</xdr:row>
      <xdr:rowOff>94266</xdr:rowOff>
    </xdr:to>
    <xdr:cxnSp macro="">
      <xdr:nvCxnSpPr>
        <xdr:cNvPr id="130" name="Connettore 1 129"/>
        <xdr:cNvCxnSpPr/>
      </xdr:nvCxnSpPr>
      <xdr:spPr>
        <a:xfrm>
          <a:off x="15620633" y="1628766"/>
          <a:ext cx="0" cy="180000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199230</xdr:colOff>
      <xdr:row>11</xdr:row>
      <xdr:rowOff>129933</xdr:rowOff>
    </xdr:from>
    <xdr:to>
      <xdr:col>35</xdr:col>
      <xdr:colOff>23730</xdr:colOff>
      <xdr:row>14</xdr:row>
      <xdr:rowOff>16649</xdr:rowOff>
    </xdr:to>
    <xdr:sp macro="" textlink="">
      <xdr:nvSpPr>
        <xdr:cNvPr id="131" name="Rettangolo 130"/>
        <xdr:cNvSpPr/>
      </xdr:nvSpPr>
      <xdr:spPr>
        <a:xfrm>
          <a:off x="15201105" y="1558683"/>
          <a:ext cx="470083" cy="31534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 </a:t>
          </a:r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NIC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22</xdr:col>
      <xdr:colOff>297892</xdr:colOff>
      <xdr:row>27</xdr:row>
      <xdr:rowOff>61495</xdr:rowOff>
    </xdr:from>
    <xdr:to>
      <xdr:col>22</xdr:col>
      <xdr:colOff>297892</xdr:colOff>
      <xdr:row>28</xdr:row>
      <xdr:rowOff>98620</xdr:rowOff>
    </xdr:to>
    <xdr:cxnSp macro="">
      <xdr:nvCxnSpPr>
        <xdr:cNvPr id="83" name="Connettore 1 82"/>
        <xdr:cNvCxnSpPr/>
      </xdr:nvCxnSpPr>
      <xdr:spPr>
        <a:xfrm>
          <a:off x="9918142" y="2918995"/>
          <a:ext cx="0" cy="180000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3243</xdr:colOff>
      <xdr:row>1</xdr:row>
      <xdr:rowOff>9528</xdr:rowOff>
    </xdr:from>
    <xdr:to>
      <xdr:col>27</xdr:col>
      <xdr:colOff>8775</xdr:colOff>
      <xdr:row>4</xdr:row>
      <xdr:rowOff>48903</xdr:rowOff>
    </xdr:to>
    <xdr:sp macro="" textlink="">
      <xdr:nvSpPr>
        <xdr:cNvPr id="84" name="Rettangolo 83"/>
        <xdr:cNvSpPr/>
      </xdr:nvSpPr>
      <xdr:spPr>
        <a:xfrm>
          <a:off x="9918768" y="1152528"/>
          <a:ext cx="2234382" cy="46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400" i="1">
              <a:solidFill>
                <a:schemeClr val="accent3">
                  <a:lumMod val="50000"/>
                </a:schemeClr>
              </a:solidFill>
              <a:latin typeface="Mistral" panose="03090702030407020403" pitchFamily="66" charset="0"/>
            </a:rPr>
            <a:t>Aperivivo  </a:t>
          </a:r>
          <a:r>
            <a:rPr lang="it-IT" sz="1400" i="1">
              <a:solidFill>
                <a:schemeClr val="accent3">
                  <a:lumMod val="50000"/>
                </a:schemeClr>
              </a:solidFill>
              <a:latin typeface="Mistral" panose="03090702030407020403" pitchFamily="66" charset="0"/>
            </a:rPr>
            <a:t>PRE-DINNER</a:t>
          </a:r>
        </a:p>
      </xdr:txBody>
    </xdr:sp>
    <xdr:clientData/>
  </xdr:twoCellAnchor>
  <xdr:twoCellAnchor>
    <xdr:from>
      <xdr:col>22</xdr:col>
      <xdr:colOff>292521</xdr:colOff>
      <xdr:row>41</xdr:row>
      <xdr:rowOff>53431</xdr:rowOff>
    </xdr:from>
    <xdr:to>
      <xdr:col>22</xdr:col>
      <xdr:colOff>292521</xdr:colOff>
      <xdr:row>42</xdr:row>
      <xdr:rowOff>90556</xdr:rowOff>
    </xdr:to>
    <xdr:cxnSp macro="">
      <xdr:nvCxnSpPr>
        <xdr:cNvPr id="88" name="Connettore 1 87"/>
        <xdr:cNvCxnSpPr/>
      </xdr:nvCxnSpPr>
      <xdr:spPr>
        <a:xfrm>
          <a:off x="9843498" y="5932954"/>
          <a:ext cx="0" cy="184329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292522</xdr:colOff>
      <xdr:row>41</xdr:row>
      <xdr:rowOff>60823</xdr:rowOff>
    </xdr:from>
    <xdr:to>
      <xdr:col>34</xdr:col>
      <xdr:colOff>292522</xdr:colOff>
      <xdr:row>43</xdr:row>
      <xdr:rowOff>90415</xdr:rowOff>
    </xdr:to>
    <xdr:cxnSp macro="">
      <xdr:nvCxnSpPr>
        <xdr:cNvPr id="85" name="Connettore 1 84"/>
        <xdr:cNvCxnSpPr/>
      </xdr:nvCxnSpPr>
      <xdr:spPr>
        <a:xfrm>
          <a:off x="15575817" y="5940346"/>
          <a:ext cx="0" cy="324001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197115</xdr:colOff>
      <xdr:row>3</xdr:row>
      <xdr:rowOff>68812</xdr:rowOff>
    </xdr:from>
    <xdr:to>
      <xdr:col>35</xdr:col>
      <xdr:colOff>21615</xdr:colOff>
      <xdr:row>5</xdr:row>
      <xdr:rowOff>98403</xdr:rowOff>
    </xdr:to>
    <xdr:sp macro="" textlink="">
      <xdr:nvSpPr>
        <xdr:cNvPr id="86" name="Rettangolo 85"/>
        <xdr:cNvSpPr/>
      </xdr:nvSpPr>
      <xdr:spPr>
        <a:xfrm>
          <a:off x="15160024" y="648971"/>
          <a:ext cx="465273" cy="3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 </a:t>
          </a:r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CUB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27</xdr:col>
      <xdr:colOff>194016</xdr:colOff>
      <xdr:row>8</xdr:row>
      <xdr:rowOff>70442</xdr:rowOff>
    </xdr:from>
    <xdr:to>
      <xdr:col>29</xdr:col>
      <xdr:colOff>18516</xdr:colOff>
      <xdr:row>10</xdr:row>
      <xdr:rowOff>100033</xdr:rowOff>
    </xdr:to>
    <xdr:sp macro="" textlink="">
      <xdr:nvSpPr>
        <xdr:cNvPr id="90" name="Rettangolo 89"/>
        <xdr:cNvSpPr/>
      </xdr:nvSpPr>
      <xdr:spPr>
        <a:xfrm>
          <a:off x="12290766" y="1092215"/>
          <a:ext cx="465273" cy="3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it-IT" sz="1000" i="0">
              <a:solidFill>
                <a:schemeClr val="bg2">
                  <a:lumMod val="75000"/>
                </a:schemeClr>
              </a:solidFill>
              <a:latin typeface="Mistral" panose="03090702030407020403" pitchFamily="66" charset="0"/>
            </a:rPr>
            <a:t> </a:t>
          </a:r>
          <a:r>
            <a:rPr lang="it-IT" sz="1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JUR</a:t>
          </a:r>
          <a:endParaRPr lang="it-IT" sz="2000" i="0">
            <a:solidFill>
              <a:schemeClr val="bg2">
                <a:lumMod val="50000"/>
              </a:schemeClr>
            </a:solidFill>
            <a:latin typeface="Mistral" panose="03090702030407020403" pitchFamily="66" charset="0"/>
          </a:endParaRPr>
        </a:p>
      </xdr:txBody>
    </xdr:sp>
    <xdr:clientData/>
  </xdr:twoCellAnchor>
  <xdr:twoCellAnchor>
    <xdr:from>
      <xdr:col>28</xdr:col>
      <xdr:colOff>296927</xdr:colOff>
      <xdr:row>4</xdr:row>
      <xdr:rowOff>76115</xdr:rowOff>
    </xdr:from>
    <xdr:to>
      <xdr:col>28</xdr:col>
      <xdr:colOff>296927</xdr:colOff>
      <xdr:row>7</xdr:row>
      <xdr:rowOff>115490</xdr:rowOff>
    </xdr:to>
    <xdr:cxnSp macro="">
      <xdr:nvCxnSpPr>
        <xdr:cNvPr id="91" name="Connettore 1 90"/>
        <xdr:cNvCxnSpPr/>
      </xdr:nvCxnSpPr>
      <xdr:spPr>
        <a:xfrm>
          <a:off x="12714063" y="803479"/>
          <a:ext cx="0" cy="480988"/>
        </a:xfrm>
        <a:prstGeom prst="line">
          <a:avLst/>
        </a:prstGeom>
        <a:ln w="127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98423</xdr:colOff>
      <xdr:row>0</xdr:row>
      <xdr:rowOff>280703</xdr:rowOff>
    </xdr:from>
    <xdr:to>
      <xdr:col>18</xdr:col>
      <xdr:colOff>39923</xdr:colOff>
      <xdr:row>4</xdr:row>
      <xdr:rowOff>28539</xdr:rowOff>
    </xdr:to>
    <xdr:sp macro="" textlink="">
      <xdr:nvSpPr>
        <xdr:cNvPr id="89" name="Rettangolo 88"/>
        <xdr:cNvSpPr/>
      </xdr:nvSpPr>
      <xdr:spPr>
        <a:xfrm>
          <a:off x="6662014" y="280703"/>
          <a:ext cx="1656000" cy="475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3200" i="1">
              <a:solidFill>
                <a:schemeClr val="accent6">
                  <a:lumMod val="75000"/>
                </a:schemeClr>
              </a:solidFill>
              <a:latin typeface="Mistral" panose="03090702030407020403" pitchFamily="66" charset="0"/>
            </a:rPr>
            <a:t>Enomatic</a:t>
          </a:r>
        </a:p>
      </xdr:txBody>
    </xdr:sp>
    <xdr:clientData/>
  </xdr:twoCellAnchor>
  <xdr:twoCellAnchor>
    <xdr:from>
      <xdr:col>13</xdr:col>
      <xdr:colOff>259233</xdr:colOff>
      <xdr:row>2</xdr:row>
      <xdr:rowOff>83874</xdr:rowOff>
    </xdr:from>
    <xdr:to>
      <xdr:col>16</xdr:col>
      <xdr:colOff>216347</xdr:colOff>
      <xdr:row>24</xdr:row>
      <xdr:rowOff>85374</xdr:rowOff>
    </xdr:to>
    <xdr:cxnSp macro="">
      <xdr:nvCxnSpPr>
        <xdr:cNvPr id="93" name="Connettore 4 92"/>
        <xdr:cNvCxnSpPr/>
      </xdr:nvCxnSpPr>
      <xdr:spPr>
        <a:xfrm rot="5400000" flipH="1" flipV="1">
          <a:off x="4925938" y="1902829"/>
          <a:ext cx="3240000" cy="468000"/>
        </a:xfrm>
        <a:prstGeom prst="bentConnector3">
          <a:avLst>
            <a:gd name="adj1" fmla="val 100021"/>
          </a:avLst>
        </a:prstGeom>
        <a:ln w="28575" cap="rnd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219559</xdr:colOff>
      <xdr:row>26</xdr:row>
      <xdr:rowOff>73356</xdr:rowOff>
    </xdr:from>
    <xdr:to>
      <xdr:col>20</xdr:col>
      <xdr:colOff>106295</xdr:colOff>
      <xdr:row>45</xdr:row>
      <xdr:rowOff>0</xdr:rowOff>
    </xdr:to>
    <xdr:sp macro="" textlink="">
      <xdr:nvSpPr>
        <xdr:cNvPr id="94" name="Rettangolo 93"/>
        <xdr:cNvSpPr/>
      </xdr:nvSpPr>
      <xdr:spPr>
        <a:xfrm>
          <a:off x="219559" y="4039220"/>
          <a:ext cx="8805600" cy="2743200"/>
        </a:xfrm>
        <a:prstGeom prst="rect">
          <a:avLst/>
        </a:prstGeom>
        <a:noFill/>
        <a:ln w="28575"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</xdr:col>
      <xdr:colOff>256118</xdr:colOff>
      <xdr:row>28</xdr:row>
      <xdr:rowOff>81362</xdr:rowOff>
    </xdr:from>
    <xdr:to>
      <xdr:col>2</xdr:col>
      <xdr:colOff>79731</xdr:colOff>
      <xdr:row>43</xdr:row>
      <xdr:rowOff>98237</xdr:rowOff>
    </xdr:to>
    <xdr:cxnSp macro="">
      <xdr:nvCxnSpPr>
        <xdr:cNvPr id="95" name="Connettore 4 94"/>
        <xdr:cNvCxnSpPr/>
      </xdr:nvCxnSpPr>
      <xdr:spPr>
        <a:xfrm rot="5400000" flipH="1" flipV="1">
          <a:off x="-463968" y="5382107"/>
          <a:ext cx="2224943" cy="144000"/>
        </a:xfrm>
        <a:prstGeom prst="bentConnector3">
          <a:avLst>
            <a:gd name="adj1" fmla="val 100021"/>
          </a:avLst>
        </a:prstGeom>
        <a:ln w="28575" cap="rnd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255156</xdr:colOff>
      <xdr:row>2</xdr:row>
      <xdr:rowOff>84934</xdr:rowOff>
    </xdr:from>
    <xdr:to>
      <xdr:col>3</xdr:col>
      <xdr:colOff>59119</xdr:colOff>
      <xdr:row>24</xdr:row>
      <xdr:rowOff>86434</xdr:rowOff>
    </xdr:to>
    <xdr:cxnSp macro="">
      <xdr:nvCxnSpPr>
        <xdr:cNvPr id="122" name="Connettore 4 121"/>
        <xdr:cNvCxnSpPr/>
      </xdr:nvCxnSpPr>
      <xdr:spPr>
        <a:xfrm rot="5400000" flipH="1" flipV="1">
          <a:off x="-934658" y="2028089"/>
          <a:ext cx="3240000" cy="219600"/>
        </a:xfrm>
        <a:prstGeom prst="bentConnector3">
          <a:avLst>
            <a:gd name="adj1" fmla="val 100021"/>
          </a:avLst>
        </a:prstGeom>
        <a:ln w="28575" cap="rnd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294411</xdr:colOff>
      <xdr:row>27</xdr:row>
      <xdr:rowOff>1</xdr:rowOff>
    </xdr:from>
    <xdr:to>
      <xdr:col>6</xdr:col>
      <xdr:colOff>311782</xdr:colOff>
      <xdr:row>30</xdr:row>
      <xdr:rowOff>19016</xdr:rowOff>
    </xdr:to>
    <xdr:sp macro="" textlink="">
      <xdr:nvSpPr>
        <xdr:cNvPr id="101" name="Rettangolo 100"/>
        <xdr:cNvSpPr/>
      </xdr:nvSpPr>
      <xdr:spPr>
        <a:xfrm>
          <a:off x="614797" y="4113069"/>
          <a:ext cx="2563144" cy="4606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3200" i="1">
              <a:solidFill>
                <a:srgbClr val="002060"/>
              </a:solidFill>
              <a:latin typeface="Mistral" panose="03090702030407020403" pitchFamily="66" charset="0"/>
            </a:rPr>
            <a:t>Birre in Botti</a:t>
          </a:r>
          <a:r>
            <a:rPr lang="it-IT" sz="2400" i="1">
              <a:solidFill>
                <a:srgbClr val="002060"/>
              </a:solidFill>
              <a:latin typeface="Mistral" panose="03090702030407020403" pitchFamily="66" charset="0"/>
            </a:rPr>
            <a:t>g</a:t>
          </a:r>
          <a:r>
            <a:rPr lang="it-IT" sz="3200" i="1">
              <a:solidFill>
                <a:srgbClr val="002060"/>
              </a:solidFill>
              <a:latin typeface="Mistral" panose="03090702030407020403" pitchFamily="66" charset="0"/>
            </a:rPr>
            <a:t>lia</a:t>
          </a:r>
        </a:p>
      </xdr:txBody>
    </xdr:sp>
    <xdr:clientData/>
  </xdr:twoCellAnchor>
  <xdr:twoCellAnchor>
    <xdr:from>
      <xdr:col>0</xdr:col>
      <xdr:colOff>233796</xdr:colOff>
      <xdr:row>27</xdr:row>
      <xdr:rowOff>115534</xdr:rowOff>
    </xdr:from>
    <xdr:to>
      <xdr:col>1</xdr:col>
      <xdr:colOff>275791</xdr:colOff>
      <xdr:row>44</xdr:row>
      <xdr:rowOff>133057</xdr:rowOff>
    </xdr:to>
    <xdr:sp macro="" textlink="">
      <xdr:nvSpPr>
        <xdr:cNvPr id="102" name="Rettangolo 101"/>
        <xdr:cNvSpPr/>
      </xdr:nvSpPr>
      <xdr:spPr>
        <a:xfrm rot="16200000">
          <a:off x="-845013" y="5307411"/>
          <a:ext cx="2520000" cy="36238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Birrificio SanGimignano</a:t>
          </a:r>
        </a:p>
      </xdr:txBody>
    </xdr:sp>
    <xdr:clientData/>
  </xdr:twoCellAnchor>
  <xdr:twoCellAnchor>
    <xdr:from>
      <xdr:col>7</xdr:col>
      <xdr:colOff>257659</xdr:colOff>
      <xdr:row>28</xdr:row>
      <xdr:rowOff>81397</xdr:rowOff>
    </xdr:from>
    <xdr:to>
      <xdr:col>19</xdr:col>
      <xdr:colOff>101727</xdr:colOff>
      <xdr:row>43</xdr:row>
      <xdr:rowOff>98272</xdr:rowOff>
    </xdr:to>
    <xdr:cxnSp macro="">
      <xdr:nvCxnSpPr>
        <xdr:cNvPr id="105" name="Connettore 4 104"/>
        <xdr:cNvCxnSpPr/>
      </xdr:nvCxnSpPr>
      <xdr:spPr>
        <a:xfrm rot="5400000" flipH="1" flipV="1">
          <a:off x="4959732" y="2826142"/>
          <a:ext cx="2224943" cy="5256000"/>
        </a:xfrm>
        <a:prstGeom prst="bentConnector3">
          <a:avLst>
            <a:gd name="adj1" fmla="val 100021"/>
          </a:avLst>
        </a:prstGeom>
        <a:ln w="28575" cap="rnd">
          <a:solidFill>
            <a:schemeClr val="bg2">
              <a:lumMod val="75000"/>
            </a:schemeClr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233796</xdr:colOff>
      <xdr:row>30</xdr:row>
      <xdr:rowOff>54765</xdr:rowOff>
    </xdr:from>
    <xdr:to>
      <xdr:col>7</xdr:col>
      <xdr:colOff>275792</xdr:colOff>
      <xdr:row>42</xdr:row>
      <xdr:rowOff>88311</xdr:rowOff>
    </xdr:to>
    <xdr:sp macro="" textlink="">
      <xdr:nvSpPr>
        <xdr:cNvPr id="107" name="Rettangolo 106"/>
        <xdr:cNvSpPr/>
      </xdr:nvSpPr>
      <xdr:spPr>
        <a:xfrm rot="16200000">
          <a:off x="2381146" y="5328256"/>
          <a:ext cx="1800000" cy="36238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Cantina Errante</a:t>
          </a:r>
        </a:p>
      </xdr:txBody>
    </xdr:sp>
    <xdr:clientData/>
  </xdr:twoCellAnchor>
  <xdr:twoCellAnchor>
    <xdr:from>
      <xdr:col>12</xdr:col>
      <xdr:colOff>233801</xdr:colOff>
      <xdr:row>15</xdr:row>
      <xdr:rowOff>77931</xdr:rowOff>
    </xdr:from>
    <xdr:to>
      <xdr:col>13</xdr:col>
      <xdr:colOff>272960</xdr:colOff>
      <xdr:row>20</xdr:row>
      <xdr:rowOff>61908</xdr:rowOff>
    </xdr:to>
    <xdr:sp macro="" textlink="">
      <xdr:nvSpPr>
        <xdr:cNvPr id="109" name="Rettangolo 108"/>
        <xdr:cNvSpPr/>
      </xdr:nvSpPr>
      <xdr:spPr>
        <a:xfrm rot="16200000">
          <a:off x="5785892" y="2604772"/>
          <a:ext cx="719999" cy="35954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000" i="0">
              <a:solidFill>
                <a:schemeClr val="bg2">
                  <a:lumMod val="50000"/>
                </a:schemeClr>
              </a:solidFill>
              <a:latin typeface="Mistral" panose="03090702030407020403" pitchFamily="66" charset="0"/>
            </a:rPr>
            <a:t>Rossi</a:t>
          </a:r>
        </a:p>
      </xdr:txBody>
    </xdr:sp>
    <xdr:clientData/>
  </xdr:twoCellAnchor>
  <xdr:oneCellAnchor>
    <xdr:from>
      <xdr:col>10</xdr:col>
      <xdr:colOff>892839</xdr:colOff>
      <xdr:row>2</xdr:row>
      <xdr:rowOff>26945</xdr:rowOff>
    </xdr:from>
    <xdr:ext cx="871698" cy="851783"/>
    <xdr:pic>
      <xdr:nvPicPr>
        <xdr:cNvPr id="116" name="Immagine 1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7589" y="455570"/>
          <a:ext cx="871698" cy="85178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94657</xdr:colOff>
      <xdr:row>1</xdr:row>
      <xdr:rowOff>41671</xdr:rowOff>
    </xdr:from>
    <xdr:to>
      <xdr:col>1</xdr:col>
      <xdr:colOff>3334657</xdr:colOff>
      <xdr:row>1</xdr:row>
      <xdr:rowOff>1233271</xdr:rowOff>
    </xdr:to>
    <xdr:sp macro="" textlink="">
      <xdr:nvSpPr>
        <xdr:cNvPr id="5" name="Rettangolo 4"/>
        <xdr:cNvSpPr/>
      </xdr:nvSpPr>
      <xdr:spPr>
        <a:xfrm>
          <a:off x="178001" y="232171"/>
          <a:ext cx="3240000" cy="119160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91510</xdr:colOff>
      <xdr:row>1</xdr:row>
      <xdr:rowOff>42491</xdr:rowOff>
    </xdr:from>
    <xdr:to>
      <xdr:col>2</xdr:col>
      <xdr:colOff>3331510</xdr:colOff>
      <xdr:row>1</xdr:row>
      <xdr:rowOff>1234091</xdr:rowOff>
    </xdr:to>
    <xdr:sp macro="" textlink="">
      <xdr:nvSpPr>
        <xdr:cNvPr id="50" name="Rettangolo 49"/>
        <xdr:cNvSpPr/>
      </xdr:nvSpPr>
      <xdr:spPr>
        <a:xfrm>
          <a:off x="3591948" y="232991"/>
          <a:ext cx="3240000" cy="119160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</xdr:col>
      <xdr:colOff>92960</xdr:colOff>
      <xdr:row>3</xdr:row>
      <xdr:rowOff>43961</xdr:rowOff>
    </xdr:from>
    <xdr:to>
      <xdr:col>1</xdr:col>
      <xdr:colOff>3332960</xdr:colOff>
      <xdr:row>3</xdr:row>
      <xdr:rowOff>1236311</xdr:rowOff>
    </xdr:to>
    <xdr:sp macro="" textlink="">
      <xdr:nvSpPr>
        <xdr:cNvPr id="51" name="Rettangolo 50"/>
        <xdr:cNvSpPr/>
      </xdr:nvSpPr>
      <xdr:spPr>
        <a:xfrm>
          <a:off x="176304" y="1663211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97447</xdr:colOff>
      <xdr:row>3</xdr:row>
      <xdr:rowOff>42495</xdr:rowOff>
    </xdr:from>
    <xdr:to>
      <xdr:col>2</xdr:col>
      <xdr:colOff>3337447</xdr:colOff>
      <xdr:row>3</xdr:row>
      <xdr:rowOff>1234845</xdr:rowOff>
    </xdr:to>
    <xdr:sp macro="" textlink="">
      <xdr:nvSpPr>
        <xdr:cNvPr id="52" name="Rettangolo 51"/>
        <xdr:cNvSpPr/>
      </xdr:nvSpPr>
      <xdr:spPr>
        <a:xfrm>
          <a:off x="3597885" y="1661745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</xdr:col>
      <xdr:colOff>92960</xdr:colOff>
      <xdr:row>5</xdr:row>
      <xdr:rowOff>43961</xdr:rowOff>
    </xdr:from>
    <xdr:to>
      <xdr:col>1</xdr:col>
      <xdr:colOff>3332960</xdr:colOff>
      <xdr:row>5</xdr:row>
      <xdr:rowOff>1236311</xdr:rowOff>
    </xdr:to>
    <xdr:sp macro="" textlink="">
      <xdr:nvSpPr>
        <xdr:cNvPr id="53" name="Rettangolo 52"/>
        <xdr:cNvSpPr/>
      </xdr:nvSpPr>
      <xdr:spPr>
        <a:xfrm>
          <a:off x="176304" y="3091961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91495</xdr:colOff>
      <xdr:row>5</xdr:row>
      <xdr:rowOff>42496</xdr:rowOff>
    </xdr:from>
    <xdr:to>
      <xdr:col>2</xdr:col>
      <xdr:colOff>3331495</xdr:colOff>
      <xdr:row>5</xdr:row>
      <xdr:rowOff>1234846</xdr:rowOff>
    </xdr:to>
    <xdr:sp macro="" textlink="">
      <xdr:nvSpPr>
        <xdr:cNvPr id="54" name="Rettangolo 53"/>
        <xdr:cNvSpPr/>
      </xdr:nvSpPr>
      <xdr:spPr>
        <a:xfrm>
          <a:off x="3591933" y="3090496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</xdr:col>
      <xdr:colOff>92960</xdr:colOff>
      <xdr:row>7</xdr:row>
      <xdr:rowOff>43962</xdr:rowOff>
    </xdr:from>
    <xdr:to>
      <xdr:col>1</xdr:col>
      <xdr:colOff>3332960</xdr:colOff>
      <xdr:row>7</xdr:row>
      <xdr:rowOff>1236312</xdr:rowOff>
    </xdr:to>
    <xdr:sp macro="" textlink="">
      <xdr:nvSpPr>
        <xdr:cNvPr id="55" name="Rettangolo 54"/>
        <xdr:cNvSpPr/>
      </xdr:nvSpPr>
      <xdr:spPr>
        <a:xfrm>
          <a:off x="176304" y="4520712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91494</xdr:colOff>
      <xdr:row>7</xdr:row>
      <xdr:rowOff>49824</xdr:rowOff>
    </xdr:from>
    <xdr:to>
      <xdr:col>2</xdr:col>
      <xdr:colOff>3331494</xdr:colOff>
      <xdr:row>8</xdr:row>
      <xdr:rowOff>3924</xdr:rowOff>
    </xdr:to>
    <xdr:sp macro="" textlink="">
      <xdr:nvSpPr>
        <xdr:cNvPr id="56" name="Rettangolo 55"/>
        <xdr:cNvSpPr/>
      </xdr:nvSpPr>
      <xdr:spPr>
        <a:xfrm>
          <a:off x="3591932" y="4526574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</xdr:col>
      <xdr:colOff>92960</xdr:colOff>
      <xdr:row>9</xdr:row>
      <xdr:rowOff>43961</xdr:rowOff>
    </xdr:from>
    <xdr:to>
      <xdr:col>1</xdr:col>
      <xdr:colOff>3332960</xdr:colOff>
      <xdr:row>9</xdr:row>
      <xdr:rowOff>1236311</xdr:rowOff>
    </xdr:to>
    <xdr:sp macro="" textlink="">
      <xdr:nvSpPr>
        <xdr:cNvPr id="57" name="Rettangolo 56"/>
        <xdr:cNvSpPr/>
      </xdr:nvSpPr>
      <xdr:spPr>
        <a:xfrm>
          <a:off x="176304" y="5949461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91495</xdr:colOff>
      <xdr:row>9</xdr:row>
      <xdr:rowOff>42495</xdr:rowOff>
    </xdr:from>
    <xdr:to>
      <xdr:col>2</xdr:col>
      <xdr:colOff>3331495</xdr:colOff>
      <xdr:row>9</xdr:row>
      <xdr:rowOff>1234845</xdr:rowOff>
    </xdr:to>
    <xdr:sp macro="" textlink="">
      <xdr:nvSpPr>
        <xdr:cNvPr id="58" name="Rettangolo 57"/>
        <xdr:cNvSpPr/>
      </xdr:nvSpPr>
      <xdr:spPr>
        <a:xfrm>
          <a:off x="3591933" y="5947995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</xdr:col>
      <xdr:colOff>92959</xdr:colOff>
      <xdr:row>11</xdr:row>
      <xdr:rowOff>43961</xdr:rowOff>
    </xdr:from>
    <xdr:to>
      <xdr:col>1</xdr:col>
      <xdr:colOff>3332959</xdr:colOff>
      <xdr:row>11</xdr:row>
      <xdr:rowOff>1236311</xdr:rowOff>
    </xdr:to>
    <xdr:sp macro="" textlink="">
      <xdr:nvSpPr>
        <xdr:cNvPr id="59" name="Rettangolo 58"/>
        <xdr:cNvSpPr/>
      </xdr:nvSpPr>
      <xdr:spPr>
        <a:xfrm>
          <a:off x="176303" y="7378211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91493</xdr:colOff>
      <xdr:row>11</xdr:row>
      <xdr:rowOff>42496</xdr:rowOff>
    </xdr:from>
    <xdr:to>
      <xdr:col>2</xdr:col>
      <xdr:colOff>3331493</xdr:colOff>
      <xdr:row>11</xdr:row>
      <xdr:rowOff>1234846</xdr:rowOff>
    </xdr:to>
    <xdr:sp macro="" textlink="">
      <xdr:nvSpPr>
        <xdr:cNvPr id="60" name="Rettangolo 59"/>
        <xdr:cNvSpPr/>
      </xdr:nvSpPr>
      <xdr:spPr>
        <a:xfrm>
          <a:off x="3591931" y="7376746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</xdr:col>
      <xdr:colOff>92956</xdr:colOff>
      <xdr:row>13</xdr:row>
      <xdr:rowOff>36632</xdr:rowOff>
    </xdr:from>
    <xdr:to>
      <xdr:col>1</xdr:col>
      <xdr:colOff>3332956</xdr:colOff>
      <xdr:row>14</xdr:row>
      <xdr:rowOff>257</xdr:rowOff>
    </xdr:to>
    <xdr:sp macro="" textlink="">
      <xdr:nvSpPr>
        <xdr:cNvPr id="14" name="Rettangolo 13"/>
        <xdr:cNvSpPr/>
      </xdr:nvSpPr>
      <xdr:spPr>
        <a:xfrm>
          <a:off x="176300" y="8799632"/>
          <a:ext cx="3240000" cy="1201875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91510</xdr:colOff>
      <xdr:row>13</xdr:row>
      <xdr:rowOff>42492</xdr:rowOff>
    </xdr:from>
    <xdr:to>
      <xdr:col>2</xdr:col>
      <xdr:colOff>3331510</xdr:colOff>
      <xdr:row>13</xdr:row>
      <xdr:rowOff>1234842</xdr:rowOff>
    </xdr:to>
    <xdr:sp macro="" textlink="">
      <xdr:nvSpPr>
        <xdr:cNvPr id="15" name="Rettangolo 14"/>
        <xdr:cNvSpPr/>
      </xdr:nvSpPr>
      <xdr:spPr>
        <a:xfrm>
          <a:off x="3591948" y="8805492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</xdr:col>
      <xdr:colOff>92960</xdr:colOff>
      <xdr:row>15</xdr:row>
      <xdr:rowOff>43961</xdr:rowOff>
    </xdr:from>
    <xdr:to>
      <xdr:col>1</xdr:col>
      <xdr:colOff>3332960</xdr:colOff>
      <xdr:row>15</xdr:row>
      <xdr:rowOff>1236311</xdr:rowOff>
    </xdr:to>
    <xdr:sp macro="" textlink="">
      <xdr:nvSpPr>
        <xdr:cNvPr id="16" name="Rettangolo 15"/>
        <xdr:cNvSpPr/>
      </xdr:nvSpPr>
      <xdr:spPr>
        <a:xfrm>
          <a:off x="176304" y="10235711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91494</xdr:colOff>
      <xdr:row>15</xdr:row>
      <xdr:rowOff>42495</xdr:rowOff>
    </xdr:from>
    <xdr:to>
      <xdr:col>2</xdr:col>
      <xdr:colOff>3331494</xdr:colOff>
      <xdr:row>15</xdr:row>
      <xdr:rowOff>1234845</xdr:rowOff>
    </xdr:to>
    <xdr:sp macro="" textlink="">
      <xdr:nvSpPr>
        <xdr:cNvPr id="17" name="Rettangolo 16"/>
        <xdr:cNvSpPr/>
      </xdr:nvSpPr>
      <xdr:spPr>
        <a:xfrm>
          <a:off x="3591932" y="10234245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</xdr:col>
      <xdr:colOff>92960</xdr:colOff>
      <xdr:row>17</xdr:row>
      <xdr:rowOff>43961</xdr:rowOff>
    </xdr:from>
    <xdr:to>
      <xdr:col>1</xdr:col>
      <xdr:colOff>3332960</xdr:colOff>
      <xdr:row>17</xdr:row>
      <xdr:rowOff>1236311</xdr:rowOff>
    </xdr:to>
    <xdr:sp macro="" textlink="">
      <xdr:nvSpPr>
        <xdr:cNvPr id="18" name="Rettangolo 17"/>
        <xdr:cNvSpPr/>
      </xdr:nvSpPr>
      <xdr:spPr>
        <a:xfrm>
          <a:off x="176304" y="11664461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91495</xdr:colOff>
      <xdr:row>17</xdr:row>
      <xdr:rowOff>42496</xdr:rowOff>
    </xdr:from>
    <xdr:to>
      <xdr:col>2</xdr:col>
      <xdr:colOff>3331495</xdr:colOff>
      <xdr:row>17</xdr:row>
      <xdr:rowOff>1234846</xdr:rowOff>
    </xdr:to>
    <xdr:sp macro="" textlink="">
      <xdr:nvSpPr>
        <xdr:cNvPr id="19" name="Rettangolo 18"/>
        <xdr:cNvSpPr/>
      </xdr:nvSpPr>
      <xdr:spPr>
        <a:xfrm>
          <a:off x="3591933" y="11662996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</xdr:col>
      <xdr:colOff>92960</xdr:colOff>
      <xdr:row>19</xdr:row>
      <xdr:rowOff>43962</xdr:rowOff>
    </xdr:from>
    <xdr:to>
      <xdr:col>1</xdr:col>
      <xdr:colOff>3332960</xdr:colOff>
      <xdr:row>19</xdr:row>
      <xdr:rowOff>1236312</xdr:rowOff>
    </xdr:to>
    <xdr:sp macro="" textlink="">
      <xdr:nvSpPr>
        <xdr:cNvPr id="20" name="Rettangolo 19"/>
        <xdr:cNvSpPr/>
      </xdr:nvSpPr>
      <xdr:spPr>
        <a:xfrm>
          <a:off x="176304" y="13093212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91494</xdr:colOff>
      <xdr:row>19</xdr:row>
      <xdr:rowOff>49824</xdr:rowOff>
    </xdr:from>
    <xdr:to>
      <xdr:col>2</xdr:col>
      <xdr:colOff>3331494</xdr:colOff>
      <xdr:row>20</xdr:row>
      <xdr:rowOff>3924</xdr:rowOff>
    </xdr:to>
    <xdr:sp macro="" textlink="">
      <xdr:nvSpPr>
        <xdr:cNvPr id="21" name="Rettangolo 20"/>
        <xdr:cNvSpPr/>
      </xdr:nvSpPr>
      <xdr:spPr>
        <a:xfrm>
          <a:off x="3591932" y="13099074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</xdr:col>
      <xdr:colOff>92960</xdr:colOff>
      <xdr:row>21</xdr:row>
      <xdr:rowOff>43961</xdr:rowOff>
    </xdr:from>
    <xdr:to>
      <xdr:col>1</xdr:col>
      <xdr:colOff>3332960</xdr:colOff>
      <xdr:row>21</xdr:row>
      <xdr:rowOff>1236311</xdr:rowOff>
    </xdr:to>
    <xdr:sp macro="" textlink="">
      <xdr:nvSpPr>
        <xdr:cNvPr id="22" name="Rettangolo 21"/>
        <xdr:cNvSpPr/>
      </xdr:nvSpPr>
      <xdr:spPr>
        <a:xfrm>
          <a:off x="176304" y="14521961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91495</xdr:colOff>
      <xdr:row>21</xdr:row>
      <xdr:rowOff>42495</xdr:rowOff>
    </xdr:from>
    <xdr:to>
      <xdr:col>2</xdr:col>
      <xdr:colOff>3331495</xdr:colOff>
      <xdr:row>21</xdr:row>
      <xdr:rowOff>1234845</xdr:rowOff>
    </xdr:to>
    <xdr:sp macro="" textlink="">
      <xdr:nvSpPr>
        <xdr:cNvPr id="23" name="Rettangolo 22"/>
        <xdr:cNvSpPr/>
      </xdr:nvSpPr>
      <xdr:spPr>
        <a:xfrm>
          <a:off x="3591933" y="14520495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</xdr:col>
      <xdr:colOff>92959</xdr:colOff>
      <xdr:row>23</xdr:row>
      <xdr:rowOff>43961</xdr:rowOff>
    </xdr:from>
    <xdr:to>
      <xdr:col>1</xdr:col>
      <xdr:colOff>3332959</xdr:colOff>
      <xdr:row>23</xdr:row>
      <xdr:rowOff>1236311</xdr:rowOff>
    </xdr:to>
    <xdr:sp macro="" textlink="">
      <xdr:nvSpPr>
        <xdr:cNvPr id="24" name="Rettangolo 23"/>
        <xdr:cNvSpPr/>
      </xdr:nvSpPr>
      <xdr:spPr>
        <a:xfrm>
          <a:off x="176303" y="15950711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91494</xdr:colOff>
      <xdr:row>23</xdr:row>
      <xdr:rowOff>49824</xdr:rowOff>
    </xdr:from>
    <xdr:to>
      <xdr:col>2</xdr:col>
      <xdr:colOff>3331494</xdr:colOff>
      <xdr:row>24</xdr:row>
      <xdr:rowOff>3924</xdr:rowOff>
    </xdr:to>
    <xdr:sp macro="" textlink="">
      <xdr:nvSpPr>
        <xdr:cNvPr id="26" name="Rettangolo 25"/>
        <xdr:cNvSpPr/>
      </xdr:nvSpPr>
      <xdr:spPr>
        <a:xfrm>
          <a:off x="3591932" y="15956574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</xdr:col>
      <xdr:colOff>92960</xdr:colOff>
      <xdr:row>25</xdr:row>
      <xdr:rowOff>43961</xdr:rowOff>
    </xdr:from>
    <xdr:to>
      <xdr:col>1</xdr:col>
      <xdr:colOff>3332960</xdr:colOff>
      <xdr:row>25</xdr:row>
      <xdr:rowOff>1236311</xdr:rowOff>
    </xdr:to>
    <xdr:sp macro="" textlink="">
      <xdr:nvSpPr>
        <xdr:cNvPr id="27" name="Rettangolo 26"/>
        <xdr:cNvSpPr/>
      </xdr:nvSpPr>
      <xdr:spPr>
        <a:xfrm>
          <a:off x="176304" y="17379461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91495</xdr:colOff>
      <xdr:row>25</xdr:row>
      <xdr:rowOff>42495</xdr:rowOff>
    </xdr:from>
    <xdr:to>
      <xdr:col>2</xdr:col>
      <xdr:colOff>3331495</xdr:colOff>
      <xdr:row>25</xdr:row>
      <xdr:rowOff>1234845</xdr:rowOff>
    </xdr:to>
    <xdr:sp macro="" textlink="">
      <xdr:nvSpPr>
        <xdr:cNvPr id="28" name="Rettangolo 27"/>
        <xdr:cNvSpPr/>
      </xdr:nvSpPr>
      <xdr:spPr>
        <a:xfrm>
          <a:off x="3591933" y="17377995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</xdr:col>
      <xdr:colOff>92959</xdr:colOff>
      <xdr:row>27</xdr:row>
      <xdr:rowOff>43961</xdr:rowOff>
    </xdr:from>
    <xdr:to>
      <xdr:col>1</xdr:col>
      <xdr:colOff>3332959</xdr:colOff>
      <xdr:row>27</xdr:row>
      <xdr:rowOff>1236311</xdr:rowOff>
    </xdr:to>
    <xdr:sp macro="" textlink="">
      <xdr:nvSpPr>
        <xdr:cNvPr id="29" name="Rettangolo 28"/>
        <xdr:cNvSpPr/>
      </xdr:nvSpPr>
      <xdr:spPr>
        <a:xfrm>
          <a:off x="176303" y="18808211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91493</xdr:colOff>
      <xdr:row>27</xdr:row>
      <xdr:rowOff>42496</xdr:rowOff>
    </xdr:from>
    <xdr:to>
      <xdr:col>2</xdr:col>
      <xdr:colOff>3331493</xdr:colOff>
      <xdr:row>27</xdr:row>
      <xdr:rowOff>1234846</xdr:rowOff>
    </xdr:to>
    <xdr:sp macro="" textlink="">
      <xdr:nvSpPr>
        <xdr:cNvPr id="30" name="Rettangolo 29"/>
        <xdr:cNvSpPr/>
      </xdr:nvSpPr>
      <xdr:spPr>
        <a:xfrm>
          <a:off x="3591931" y="18806746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</xdr:col>
      <xdr:colOff>25400</xdr:colOff>
      <xdr:row>29</xdr:row>
      <xdr:rowOff>37306</xdr:rowOff>
    </xdr:from>
    <xdr:to>
      <xdr:col>1</xdr:col>
      <xdr:colOff>277400</xdr:colOff>
      <xdr:row>29</xdr:row>
      <xdr:rowOff>217306</xdr:rowOff>
    </xdr:to>
    <xdr:sp macro="" textlink="">
      <xdr:nvSpPr>
        <xdr:cNvPr id="81" name="Mezza cornice 80"/>
        <xdr:cNvSpPr/>
      </xdr:nvSpPr>
      <xdr:spPr>
        <a:xfrm>
          <a:off x="108744" y="20230306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3149600</xdr:colOff>
      <xdr:row>29</xdr:row>
      <xdr:rowOff>750275</xdr:rowOff>
    </xdr:from>
    <xdr:to>
      <xdr:col>1</xdr:col>
      <xdr:colOff>3401600</xdr:colOff>
      <xdr:row>29</xdr:row>
      <xdr:rowOff>930275</xdr:rowOff>
    </xdr:to>
    <xdr:sp macro="" textlink="">
      <xdr:nvSpPr>
        <xdr:cNvPr id="82" name="Mezza cornice 81"/>
        <xdr:cNvSpPr/>
      </xdr:nvSpPr>
      <xdr:spPr>
        <a:xfrm rot="10800000">
          <a:off x="3238500" y="209432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3152043</xdr:colOff>
      <xdr:row>29</xdr:row>
      <xdr:rowOff>37306</xdr:rowOff>
    </xdr:from>
    <xdr:to>
      <xdr:col>1</xdr:col>
      <xdr:colOff>3404043</xdr:colOff>
      <xdr:row>29</xdr:row>
      <xdr:rowOff>217306</xdr:rowOff>
    </xdr:to>
    <xdr:sp macro="" textlink="">
      <xdr:nvSpPr>
        <xdr:cNvPr id="83" name="Mezza cornice 82"/>
        <xdr:cNvSpPr/>
      </xdr:nvSpPr>
      <xdr:spPr>
        <a:xfrm rot="10800000" flipV="1">
          <a:off x="3235387" y="20230306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25400</xdr:colOff>
      <xdr:row>29</xdr:row>
      <xdr:rowOff>750275</xdr:rowOff>
    </xdr:from>
    <xdr:to>
      <xdr:col>1</xdr:col>
      <xdr:colOff>277400</xdr:colOff>
      <xdr:row>29</xdr:row>
      <xdr:rowOff>930275</xdr:rowOff>
    </xdr:to>
    <xdr:sp macro="" textlink="">
      <xdr:nvSpPr>
        <xdr:cNvPr id="84" name="Mezza cornice 83"/>
        <xdr:cNvSpPr/>
      </xdr:nvSpPr>
      <xdr:spPr>
        <a:xfrm rot="10800000" flipH="1">
          <a:off x="114300" y="209432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26377</xdr:colOff>
      <xdr:row>29</xdr:row>
      <xdr:rowOff>37306</xdr:rowOff>
    </xdr:from>
    <xdr:to>
      <xdr:col>2</xdr:col>
      <xdr:colOff>278377</xdr:colOff>
      <xdr:row>29</xdr:row>
      <xdr:rowOff>217306</xdr:rowOff>
    </xdr:to>
    <xdr:sp macro="" textlink="">
      <xdr:nvSpPr>
        <xdr:cNvPr id="93" name="Mezza cornice 92"/>
        <xdr:cNvSpPr/>
      </xdr:nvSpPr>
      <xdr:spPr>
        <a:xfrm>
          <a:off x="3526815" y="20230306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3149600</xdr:colOff>
      <xdr:row>29</xdr:row>
      <xdr:rowOff>750275</xdr:rowOff>
    </xdr:from>
    <xdr:to>
      <xdr:col>2</xdr:col>
      <xdr:colOff>3401600</xdr:colOff>
      <xdr:row>29</xdr:row>
      <xdr:rowOff>930275</xdr:rowOff>
    </xdr:to>
    <xdr:sp macro="" textlink="">
      <xdr:nvSpPr>
        <xdr:cNvPr id="94" name="Mezza cornice 93"/>
        <xdr:cNvSpPr/>
      </xdr:nvSpPr>
      <xdr:spPr>
        <a:xfrm rot="10800000">
          <a:off x="6661150" y="209432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3152043</xdr:colOff>
      <xdr:row>29</xdr:row>
      <xdr:rowOff>37306</xdr:rowOff>
    </xdr:from>
    <xdr:to>
      <xdr:col>2</xdr:col>
      <xdr:colOff>3404043</xdr:colOff>
      <xdr:row>29</xdr:row>
      <xdr:rowOff>217306</xdr:rowOff>
    </xdr:to>
    <xdr:sp macro="" textlink="">
      <xdr:nvSpPr>
        <xdr:cNvPr id="95" name="Mezza cornice 94"/>
        <xdr:cNvSpPr/>
      </xdr:nvSpPr>
      <xdr:spPr>
        <a:xfrm rot="10800000" flipV="1">
          <a:off x="6652481" y="20230306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25400</xdr:colOff>
      <xdr:row>29</xdr:row>
      <xdr:rowOff>750275</xdr:rowOff>
    </xdr:from>
    <xdr:to>
      <xdr:col>2</xdr:col>
      <xdr:colOff>277400</xdr:colOff>
      <xdr:row>29</xdr:row>
      <xdr:rowOff>930275</xdr:rowOff>
    </xdr:to>
    <xdr:sp macro="" textlink="">
      <xdr:nvSpPr>
        <xdr:cNvPr id="96" name="Mezza cornice 95"/>
        <xdr:cNvSpPr/>
      </xdr:nvSpPr>
      <xdr:spPr>
        <a:xfrm rot="10800000" flipH="1">
          <a:off x="3536950" y="209432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25400</xdr:colOff>
      <xdr:row>30</xdr:row>
      <xdr:rowOff>25400</xdr:rowOff>
    </xdr:from>
    <xdr:to>
      <xdr:col>1</xdr:col>
      <xdr:colOff>277400</xdr:colOff>
      <xdr:row>30</xdr:row>
      <xdr:rowOff>205400</xdr:rowOff>
    </xdr:to>
    <xdr:sp macro="" textlink="">
      <xdr:nvSpPr>
        <xdr:cNvPr id="161" name="Mezza cornice 160"/>
        <xdr:cNvSpPr/>
      </xdr:nvSpPr>
      <xdr:spPr>
        <a:xfrm>
          <a:off x="114300" y="211709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3149600</xdr:colOff>
      <xdr:row>30</xdr:row>
      <xdr:rowOff>750275</xdr:rowOff>
    </xdr:from>
    <xdr:to>
      <xdr:col>1</xdr:col>
      <xdr:colOff>3401600</xdr:colOff>
      <xdr:row>30</xdr:row>
      <xdr:rowOff>930275</xdr:rowOff>
    </xdr:to>
    <xdr:sp macro="" textlink="">
      <xdr:nvSpPr>
        <xdr:cNvPr id="162" name="Mezza cornice 161"/>
        <xdr:cNvSpPr/>
      </xdr:nvSpPr>
      <xdr:spPr>
        <a:xfrm rot="10800000">
          <a:off x="3238500" y="218957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3149600</xdr:colOff>
      <xdr:row>30</xdr:row>
      <xdr:rowOff>25400</xdr:rowOff>
    </xdr:from>
    <xdr:to>
      <xdr:col>1</xdr:col>
      <xdr:colOff>3401600</xdr:colOff>
      <xdr:row>30</xdr:row>
      <xdr:rowOff>205400</xdr:rowOff>
    </xdr:to>
    <xdr:sp macro="" textlink="">
      <xdr:nvSpPr>
        <xdr:cNvPr id="163" name="Mezza cornice 162"/>
        <xdr:cNvSpPr/>
      </xdr:nvSpPr>
      <xdr:spPr>
        <a:xfrm rot="10800000" flipV="1">
          <a:off x="3238500" y="211709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25400</xdr:colOff>
      <xdr:row>30</xdr:row>
      <xdr:rowOff>750275</xdr:rowOff>
    </xdr:from>
    <xdr:to>
      <xdr:col>1</xdr:col>
      <xdr:colOff>277400</xdr:colOff>
      <xdr:row>30</xdr:row>
      <xdr:rowOff>930275</xdr:rowOff>
    </xdr:to>
    <xdr:sp macro="" textlink="">
      <xdr:nvSpPr>
        <xdr:cNvPr id="164" name="Mezza cornice 163"/>
        <xdr:cNvSpPr/>
      </xdr:nvSpPr>
      <xdr:spPr>
        <a:xfrm rot="10800000" flipH="1">
          <a:off x="114300" y="218957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25400</xdr:colOff>
      <xdr:row>30</xdr:row>
      <xdr:rowOff>25400</xdr:rowOff>
    </xdr:from>
    <xdr:to>
      <xdr:col>2</xdr:col>
      <xdr:colOff>277400</xdr:colOff>
      <xdr:row>30</xdr:row>
      <xdr:rowOff>205400</xdr:rowOff>
    </xdr:to>
    <xdr:sp macro="" textlink="">
      <xdr:nvSpPr>
        <xdr:cNvPr id="165" name="Mezza cornice 164"/>
        <xdr:cNvSpPr/>
      </xdr:nvSpPr>
      <xdr:spPr>
        <a:xfrm>
          <a:off x="3536950" y="211709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3149600</xdr:colOff>
      <xdr:row>30</xdr:row>
      <xdr:rowOff>750275</xdr:rowOff>
    </xdr:from>
    <xdr:to>
      <xdr:col>2</xdr:col>
      <xdr:colOff>3401600</xdr:colOff>
      <xdr:row>30</xdr:row>
      <xdr:rowOff>930275</xdr:rowOff>
    </xdr:to>
    <xdr:sp macro="" textlink="">
      <xdr:nvSpPr>
        <xdr:cNvPr id="166" name="Mezza cornice 165"/>
        <xdr:cNvSpPr/>
      </xdr:nvSpPr>
      <xdr:spPr>
        <a:xfrm rot="10800000">
          <a:off x="6661150" y="218957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3149600</xdr:colOff>
      <xdr:row>30</xdr:row>
      <xdr:rowOff>25400</xdr:rowOff>
    </xdr:from>
    <xdr:to>
      <xdr:col>2</xdr:col>
      <xdr:colOff>3401600</xdr:colOff>
      <xdr:row>30</xdr:row>
      <xdr:rowOff>205400</xdr:rowOff>
    </xdr:to>
    <xdr:sp macro="" textlink="">
      <xdr:nvSpPr>
        <xdr:cNvPr id="167" name="Mezza cornice 166"/>
        <xdr:cNvSpPr/>
      </xdr:nvSpPr>
      <xdr:spPr>
        <a:xfrm rot="10800000" flipV="1">
          <a:off x="6661150" y="211709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25400</xdr:colOff>
      <xdr:row>30</xdr:row>
      <xdr:rowOff>750275</xdr:rowOff>
    </xdr:from>
    <xdr:to>
      <xdr:col>2</xdr:col>
      <xdr:colOff>277400</xdr:colOff>
      <xdr:row>30</xdr:row>
      <xdr:rowOff>930275</xdr:rowOff>
    </xdr:to>
    <xdr:sp macro="" textlink="">
      <xdr:nvSpPr>
        <xdr:cNvPr id="168" name="Mezza cornice 167"/>
        <xdr:cNvSpPr/>
      </xdr:nvSpPr>
      <xdr:spPr>
        <a:xfrm rot="10800000" flipH="1">
          <a:off x="3536950" y="218957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25400</xdr:colOff>
      <xdr:row>31</xdr:row>
      <xdr:rowOff>25400</xdr:rowOff>
    </xdr:from>
    <xdr:to>
      <xdr:col>1</xdr:col>
      <xdr:colOff>277400</xdr:colOff>
      <xdr:row>31</xdr:row>
      <xdr:rowOff>205400</xdr:rowOff>
    </xdr:to>
    <xdr:sp macro="" textlink="">
      <xdr:nvSpPr>
        <xdr:cNvPr id="169" name="Mezza cornice 168"/>
        <xdr:cNvSpPr/>
      </xdr:nvSpPr>
      <xdr:spPr>
        <a:xfrm>
          <a:off x="114300" y="221234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3149600</xdr:colOff>
      <xdr:row>31</xdr:row>
      <xdr:rowOff>750275</xdr:rowOff>
    </xdr:from>
    <xdr:to>
      <xdr:col>1</xdr:col>
      <xdr:colOff>3401600</xdr:colOff>
      <xdr:row>31</xdr:row>
      <xdr:rowOff>930275</xdr:rowOff>
    </xdr:to>
    <xdr:sp macro="" textlink="">
      <xdr:nvSpPr>
        <xdr:cNvPr id="170" name="Mezza cornice 169"/>
        <xdr:cNvSpPr/>
      </xdr:nvSpPr>
      <xdr:spPr>
        <a:xfrm rot="10800000">
          <a:off x="3238500" y="228482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3149600</xdr:colOff>
      <xdr:row>31</xdr:row>
      <xdr:rowOff>25400</xdr:rowOff>
    </xdr:from>
    <xdr:to>
      <xdr:col>1</xdr:col>
      <xdr:colOff>3401600</xdr:colOff>
      <xdr:row>31</xdr:row>
      <xdr:rowOff>205400</xdr:rowOff>
    </xdr:to>
    <xdr:sp macro="" textlink="">
      <xdr:nvSpPr>
        <xdr:cNvPr id="171" name="Mezza cornice 170"/>
        <xdr:cNvSpPr/>
      </xdr:nvSpPr>
      <xdr:spPr>
        <a:xfrm rot="10800000" flipV="1">
          <a:off x="3238500" y="221234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25400</xdr:colOff>
      <xdr:row>31</xdr:row>
      <xdr:rowOff>750275</xdr:rowOff>
    </xdr:from>
    <xdr:to>
      <xdr:col>1</xdr:col>
      <xdr:colOff>277400</xdr:colOff>
      <xdr:row>31</xdr:row>
      <xdr:rowOff>930275</xdr:rowOff>
    </xdr:to>
    <xdr:sp macro="" textlink="">
      <xdr:nvSpPr>
        <xdr:cNvPr id="172" name="Mezza cornice 171"/>
        <xdr:cNvSpPr/>
      </xdr:nvSpPr>
      <xdr:spPr>
        <a:xfrm rot="10800000" flipH="1">
          <a:off x="114300" y="228482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25400</xdr:colOff>
      <xdr:row>31</xdr:row>
      <xdr:rowOff>25400</xdr:rowOff>
    </xdr:from>
    <xdr:to>
      <xdr:col>2</xdr:col>
      <xdr:colOff>277400</xdr:colOff>
      <xdr:row>31</xdr:row>
      <xdr:rowOff>205400</xdr:rowOff>
    </xdr:to>
    <xdr:sp macro="" textlink="">
      <xdr:nvSpPr>
        <xdr:cNvPr id="173" name="Mezza cornice 172"/>
        <xdr:cNvSpPr/>
      </xdr:nvSpPr>
      <xdr:spPr>
        <a:xfrm>
          <a:off x="3536950" y="221234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3149600</xdr:colOff>
      <xdr:row>31</xdr:row>
      <xdr:rowOff>756624</xdr:rowOff>
    </xdr:from>
    <xdr:to>
      <xdr:col>2</xdr:col>
      <xdr:colOff>3401600</xdr:colOff>
      <xdr:row>31</xdr:row>
      <xdr:rowOff>936624</xdr:rowOff>
    </xdr:to>
    <xdr:sp macro="" textlink="">
      <xdr:nvSpPr>
        <xdr:cNvPr id="174" name="Mezza cornice 173"/>
        <xdr:cNvSpPr/>
      </xdr:nvSpPr>
      <xdr:spPr>
        <a:xfrm rot="10800000">
          <a:off x="6661150" y="22854624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3149600</xdr:colOff>
      <xdr:row>31</xdr:row>
      <xdr:rowOff>25400</xdr:rowOff>
    </xdr:from>
    <xdr:to>
      <xdr:col>2</xdr:col>
      <xdr:colOff>3401600</xdr:colOff>
      <xdr:row>31</xdr:row>
      <xdr:rowOff>205400</xdr:rowOff>
    </xdr:to>
    <xdr:sp macro="" textlink="">
      <xdr:nvSpPr>
        <xdr:cNvPr id="175" name="Mezza cornice 174"/>
        <xdr:cNvSpPr/>
      </xdr:nvSpPr>
      <xdr:spPr>
        <a:xfrm rot="10800000" flipV="1">
          <a:off x="6661150" y="221234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25400</xdr:colOff>
      <xdr:row>31</xdr:row>
      <xdr:rowOff>750275</xdr:rowOff>
    </xdr:from>
    <xdr:to>
      <xdr:col>2</xdr:col>
      <xdr:colOff>277400</xdr:colOff>
      <xdr:row>31</xdr:row>
      <xdr:rowOff>930275</xdr:rowOff>
    </xdr:to>
    <xdr:sp macro="" textlink="">
      <xdr:nvSpPr>
        <xdr:cNvPr id="176" name="Mezza cornice 175"/>
        <xdr:cNvSpPr/>
      </xdr:nvSpPr>
      <xdr:spPr>
        <a:xfrm rot="10800000" flipH="1">
          <a:off x="3536950" y="228482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25400</xdr:colOff>
      <xdr:row>32</xdr:row>
      <xdr:rowOff>25400</xdr:rowOff>
    </xdr:from>
    <xdr:to>
      <xdr:col>1</xdr:col>
      <xdr:colOff>277400</xdr:colOff>
      <xdr:row>32</xdr:row>
      <xdr:rowOff>205400</xdr:rowOff>
    </xdr:to>
    <xdr:sp macro="" textlink="">
      <xdr:nvSpPr>
        <xdr:cNvPr id="177" name="Mezza cornice 176"/>
        <xdr:cNvSpPr/>
      </xdr:nvSpPr>
      <xdr:spPr>
        <a:xfrm>
          <a:off x="114300" y="230759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3149600</xdr:colOff>
      <xdr:row>32</xdr:row>
      <xdr:rowOff>750275</xdr:rowOff>
    </xdr:from>
    <xdr:to>
      <xdr:col>1</xdr:col>
      <xdr:colOff>3401600</xdr:colOff>
      <xdr:row>32</xdr:row>
      <xdr:rowOff>930275</xdr:rowOff>
    </xdr:to>
    <xdr:sp macro="" textlink="">
      <xdr:nvSpPr>
        <xdr:cNvPr id="178" name="Mezza cornice 177"/>
        <xdr:cNvSpPr/>
      </xdr:nvSpPr>
      <xdr:spPr>
        <a:xfrm rot="10800000">
          <a:off x="3238500" y="238007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3149600</xdr:colOff>
      <xdr:row>32</xdr:row>
      <xdr:rowOff>25400</xdr:rowOff>
    </xdr:from>
    <xdr:to>
      <xdr:col>1</xdr:col>
      <xdr:colOff>3401600</xdr:colOff>
      <xdr:row>32</xdr:row>
      <xdr:rowOff>205400</xdr:rowOff>
    </xdr:to>
    <xdr:sp macro="" textlink="">
      <xdr:nvSpPr>
        <xdr:cNvPr id="179" name="Mezza cornice 178"/>
        <xdr:cNvSpPr/>
      </xdr:nvSpPr>
      <xdr:spPr>
        <a:xfrm rot="10800000" flipV="1">
          <a:off x="3238500" y="230759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25400</xdr:colOff>
      <xdr:row>32</xdr:row>
      <xdr:rowOff>750275</xdr:rowOff>
    </xdr:from>
    <xdr:to>
      <xdr:col>1</xdr:col>
      <xdr:colOff>277400</xdr:colOff>
      <xdr:row>32</xdr:row>
      <xdr:rowOff>930275</xdr:rowOff>
    </xdr:to>
    <xdr:sp macro="" textlink="">
      <xdr:nvSpPr>
        <xdr:cNvPr id="180" name="Mezza cornice 179"/>
        <xdr:cNvSpPr/>
      </xdr:nvSpPr>
      <xdr:spPr>
        <a:xfrm rot="10800000" flipH="1">
          <a:off x="114300" y="238007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25400</xdr:colOff>
      <xdr:row>32</xdr:row>
      <xdr:rowOff>25400</xdr:rowOff>
    </xdr:from>
    <xdr:to>
      <xdr:col>2</xdr:col>
      <xdr:colOff>277400</xdr:colOff>
      <xdr:row>32</xdr:row>
      <xdr:rowOff>205400</xdr:rowOff>
    </xdr:to>
    <xdr:sp macro="" textlink="">
      <xdr:nvSpPr>
        <xdr:cNvPr id="181" name="Mezza cornice 180"/>
        <xdr:cNvSpPr/>
      </xdr:nvSpPr>
      <xdr:spPr>
        <a:xfrm>
          <a:off x="3536950" y="230759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3149600</xdr:colOff>
      <xdr:row>32</xdr:row>
      <xdr:rowOff>750275</xdr:rowOff>
    </xdr:from>
    <xdr:to>
      <xdr:col>2</xdr:col>
      <xdr:colOff>3401600</xdr:colOff>
      <xdr:row>32</xdr:row>
      <xdr:rowOff>930275</xdr:rowOff>
    </xdr:to>
    <xdr:sp macro="" textlink="">
      <xdr:nvSpPr>
        <xdr:cNvPr id="182" name="Mezza cornice 181"/>
        <xdr:cNvSpPr/>
      </xdr:nvSpPr>
      <xdr:spPr>
        <a:xfrm rot="10800000">
          <a:off x="6661150" y="238007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3149600</xdr:colOff>
      <xdr:row>32</xdr:row>
      <xdr:rowOff>25400</xdr:rowOff>
    </xdr:from>
    <xdr:to>
      <xdr:col>2</xdr:col>
      <xdr:colOff>3401600</xdr:colOff>
      <xdr:row>32</xdr:row>
      <xdr:rowOff>205400</xdr:rowOff>
    </xdr:to>
    <xdr:sp macro="" textlink="">
      <xdr:nvSpPr>
        <xdr:cNvPr id="183" name="Mezza cornice 182"/>
        <xdr:cNvSpPr/>
      </xdr:nvSpPr>
      <xdr:spPr>
        <a:xfrm rot="10800000" flipV="1">
          <a:off x="6661150" y="230759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25400</xdr:colOff>
      <xdr:row>32</xdr:row>
      <xdr:rowOff>750275</xdr:rowOff>
    </xdr:from>
    <xdr:to>
      <xdr:col>2</xdr:col>
      <xdr:colOff>277400</xdr:colOff>
      <xdr:row>32</xdr:row>
      <xdr:rowOff>930275</xdr:rowOff>
    </xdr:to>
    <xdr:sp macro="" textlink="">
      <xdr:nvSpPr>
        <xdr:cNvPr id="184" name="Mezza cornice 183"/>
        <xdr:cNvSpPr/>
      </xdr:nvSpPr>
      <xdr:spPr>
        <a:xfrm rot="10800000" flipH="1">
          <a:off x="3536950" y="238007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25400</xdr:colOff>
      <xdr:row>33</xdr:row>
      <xdr:rowOff>25400</xdr:rowOff>
    </xdr:from>
    <xdr:to>
      <xdr:col>1</xdr:col>
      <xdr:colOff>277400</xdr:colOff>
      <xdr:row>33</xdr:row>
      <xdr:rowOff>205400</xdr:rowOff>
    </xdr:to>
    <xdr:sp macro="" textlink="">
      <xdr:nvSpPr>
        <xdr:cNvPr id="62" name="Mezza cornice 61"/>
        <xdr:cNvSpPr/>
      </xdr:nvSpPr>
      <xdr:spPr>
        <a:xfrm>
          <a:off x="114300" y="240284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3149600</xdr:colOff>
      <xdr:row>33</xdr:row>
      <xdr:rowOff>750275</xdr:rowOff>
    </xdr:from>
    <xdr:to>
      <xdr:col>1</xdr:col>
      <xdr:colOff>3401600</xdr:colOff>
      <xdr:row>33</xdr:row>
      <xdr:rowOff>930275</xdr:rowOff>
    </xdr:to>
    <xdr:sp macro="" textlink="">
      <xdr:nvSpPr>
        <xdr:cNvPr id="63" name="Mezza cornice 62"/>
        <xdr:cNvSpPr/>
      </xdr:nvSpPr>
      <xdr:spPr>
        <a:xfrm rot="10800000">
          <a:off x="3238500" y="247532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3149600</xdr:colOff>
      <xdr:row>33</xdr:row>
      <xdr:rowOff>25400</xdr:rowOff>
    </xdr:from>
    <xdr:to>
      <xdr:col>1</xdr:col>
      <xdr:colOff>3401600</xdr:colOff>
      <xdr:row>33</xdr:row>
      <xdr:rowOff>205400</xdr:rowOff>
    </xdr:to>
    <xdr:sp macro="" textlink="">
      <xdr:nvSpPr>
        <xdr:cNvPr id="64" name="Mezza cornice 63"/>
        <xdr:cNvSpPr/>
      </xdr:nvSpPr>
      <xdr:spPr>
        <a:xfrm rot="10800000" flipV="1">
          <a:off x="3238500" y="240284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25400</xdr:colOff>
      <xdr:row>33</xdr:row>
      <xdr:rowOff>750275</xdr:rowOff>
    </xdr:from>
    <xdr:to>
      <xdr:col>1</xdr:col>
      <xdr:colOff>277400</xdr:colOff>
      <xdr:row>33</xdr:row>
      <xdr:rowOff>930275</xdr:rowOff>
    </xdr:to>
    <xdr:sp macro="" textlink="">
      <xdr:nvSpPr>
        <xdr:cNvPr id="65" name="Mezza cornice 64"/>
        <xdr:cNvSpPr/>
      </xdr:nvSpPr>
      <xdr:spPr>
        <a:xfrm rot="10800000" flipH="1">
          <a:off x="114300" y="247532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25400</xdr:colOff>
      <xdr:row>33</xdr:row>
      <xdr:rowOff>25400</xdr:rowOff>
    </xdr:from>
    <xdr:to>
      <xdr:col>2</xdr:col>
      <xdr:colOff>277400</xdr:colOff>
      <xdr:row>33</xdr:row>
      <xdr:rowOff>205400</xdr:rowOff>
    </xdr:to>
    <xdr:sp macro="" textlink="">
      <xdr:nvSpPr>
        <xdr:cNvPr id="66" name="Mezza cornice 65"/>
        <xdr:cNvSpPr/>
      </xdr:nvSpPr>
      <xdr:spPr>
        <a:xfrm>
          <a:off x="3536950" y="240284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3149600</xdr:colOff>
      <xdr:row>33</xdr:row>
      <xdr:rowOff>750275</xdr:rowOff>
    </xdr:from>
    <xdr:to>
      <xdr:col>2</xdr:col>
      <xdr:colOff>3401600</xdr:colOff>
      <xdr:row>33</xdr:row>
      <xdr:rowOff>930275</xdr:rowOff>
    </xdr:to>
    <xdr:sp macro="" textlink="">
      <xdr:nvSpPr>
        <xdr:cNvPr id="67" name="Mezza cornice 66"/>
        <xdr:cNvSpPr/>
      </xdr:nvSpPr>
      <xdr:spPr>
        <a:xfrm rot="10800000">
          <a:off x="6661150" y="247532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3149600</xdr:colOff>
      <xdr:row>33</xdr:row>
      <xdr:rowOff>25400</xdr:rowOff>
    </xdr:from>
    <xdr:to>
      <xdr:col>2</xdr:col>
      <xdr:colOff>3401600</xdr:colOff>
      <xdr:row>33</xdr:row>
      <xdr:rowOff>205400</xdr:rowOff>
    </xdr:to>
    <xdr:sp macro="" textlink="">
      <xdr:nvSpPr>
        <xdr:cNvPr id="68" name="Mezza cornice 67"/>
        <xdr:cNvSpPr/>
      </xdr:nvSpPr>
      <xdr:spPr>
        <a:xfrm rot="10800000" flipV="1">
          <a:off x="6661150" y="240284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25400</xdr:colOff>
      <xdr:row>33</xdr:row>
      <xdr:rowOff>750275</xdr:rowOff>
    </xdr:from>
    <xdr:to>
      <xdr:col>2</xdr:col>
      <xdr:colOff>277400</xdr:colOff>
      <xdr:row>33</xdr:row>
      <xdr:rowOff>930275</xdr:rowOff>
    </xdr:to>
    <xdr:sp macro="" textlink="">
      <xdr:nvSpPr>
        <xdr:cNvPr id="69" name="Mezza cornice 68"/>
        <xdr:cNvSpPr/>
      </xdr:nvSpPr>
      <xdr:spPr>
        <a:xfrm rot="10800000" flipH="1">
          <a:off x="3536950" y="247532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25400</xdr:colOff>
      <xdr:row>34</xdr:row>
      <xdr:rowOff>25400</xdr:rowOff>
    </xdr:from>
    <xdr:to>
      <xdr:col>1</xdr:col>
      <xdr:colOff>277400</xdr:colOff>
      <xdr:row>34</xdr:row>
      <xdr:rowOff>205400</xdr:rowOff>
    </xdr:to>
    <xdr:sp macro="" textlink="">
      <xdr:nvSpPr>
        <xdr:cNvPr id="70" name="Mezza cornice 69"/>
        <xdr:cNvSpPr/>
      </xdr:nvSpPr>
      <xdr:spPr>
        <a:xfrm>
          <a:off x="114300" y="249809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3149600</xdr:colOff>
      <xdr:row>34</xdr:row>
      <xdr:rowOff>750275</xdr:rowOff>
    </xdr:from>
    <xdr:to>
      <xdr:col>1</xdr:col>
      <xdr:colOff>3401600</xdr:colOff>
      <xdr:row>34</xdr:row>
      <xdr:rowOff>930275</xdr:rowOff>
    </xdr:to>
    <xdr:sp macro="" textlink="">
      <xdr:nvSpPr>
        <xdr:cNvPr id="71" name="Mezza cornice 70"/>
        <xdr:cNvSpPr/>
      </xdr:nvSpPr>
      <xdr:spPr>
        <a:xfrm rot="10800000">
          <a:off x="3238500" y="257057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3149600</xdr:colOff>
      <xdr:row>34</xdr:row>
      <xdr:rowOff>25400</xdr:rowOff>
    </xdr:from>
    <xdr:to>
      <xdr:col>1</xdr:col>
      <xdr:colOff>3401600</xdr:colOff>
      <xdr:row>34</xdr:row>
      <xdr:rowOff>205400</xdr:rowOff>
    </xdr:to>
    <xdr:sp macro="" textlink="">
      <xdr:nvSpPr>
        <xdr:cNvPr id="72" name="Mezza cornice 71"/>
        <xdr:cNvSpPr/>
      </xdr:nvSpPr>
      <xdr:spPr>
        <a:xfrm rot="10800000" flipV="1">
          <a:off x="3238500" y="249809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25400</xdr:colOff>
      <xdr:row>34</xdr:row>
      <xdr:rowOff>25400</xdr:rowOff>
    </xdr:from>
    <xdr:to>
      <xdr:col>2</xdr:col>
      <xdr:colOff>277400</xdr:colOff>
      <xdr:row>34</xdr:row>
      <xdr:rowOff>205400</xdr:rowOff>
    </xdr:to>
    <xdr:sp macro="" textlink="">
      <xdr:nvSpPr>
        <xdr:cNvPr id="74" name="Mezza cornice 73"/>
        <xdr:cNvSpPr/>
      </xdr:nvSpPr>
      <xdr:spPr>
        <a:xfrm>
          <a:off x="3536950" y="249809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3149600</xdr:colOff>
      <xdr:row>34</xdr:row>
      <xdr:rowOff>25400</xdr:rowOff>
    </xdr:from>
    <xdr:to>
      <xdr:col>2</xdr:col>
      <xdr:colOff>3401600</xdr:colOff>
      <xdr:row>34</xdr:row>
      <xdr:rowOff>205400</xdr:rowOff>
    </xdr:to>
    <xdr:sp macro="" textlink="">
      <xdr:nvSpPr>
        <xdr:cNvPr id="76" name="Mezza cornice 75"/>
        <xdr:cNvSpPr/>
      </xdr:nvSpPr>
      <xdr:spPr>
        <a:xfrm rot="10800000" flipV="1">
          <a:off x="6661150" y="249809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25400</xdr:colOff>
      <xdr:row>34</xdr:row>
      <xdr:rowOff>750275</xdr:rowOff>
    </xdr:from>
    <xdr:to>
      <xdr:col>2</xdr:col>
      <xdr:colOff>277400</xdr:colOff>
      <xdr:row>34</xdr:row>
      <xdr:rowOff>930275</xdr:rowOff>
    </xdr:to>
    <xdr:sp macro="" textlink="">
      <xdr:nvSpPr>
        <xdr:cNvPr id="77" name="Mezza cornice 76"/>
        <xdr:cNvSpPr/>
      </xdr:nvSpPr>
      <xdr:spPr>
        <a:xfrm rot="10800000" flipH="1">
          <a:off x="3536950" y="257057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25400</xdr:colOff>
      <xdr:row>34</xdr:row>
      <xdr:rowOff>750275</xdr:rowOff>
    </xdr:from>
    <xdr:to>
      <xdr:col>1</xdr:col>
      <xdr:colOff>277400</xdr:colOff>
      <xdr:row>34</xdr:row>
      <xdr:rowOff>930275</xdr:rowOff>
    </xdr:to>
    <xdr:sp macro="" textlink="">
      <xdr:nvSpPr>
        <xdr:cNvPr id="79" name="Mezza cornice 78"/>
        <xdr:cNvSpPr/>
      </xdr:nvSpPr>
      <xdr:spPr>
        <a:xfrm rot="10800000" flipH="1">
          <a:off x="114300" y="257057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3149600</xdr:colOff>
      <xdr:row>34</xdr:row>
      <xdr:rowOff>750275</xdr:rowOff>
    </xdr:from>
    <xdr:to>
      <xdr:col>2</xdr:col>
      <xdr:colOff>3401600</xdr:colOff>
      <xdr:row>34</xdr:row>
      <xdr:rowOff>930275</xdr:rowOff>
    </xdr:to>
    <xdr:sp macro="" textlink="">
      <xdr:nvSpPr>
        <xdr:cNvPr id="80" name="Mezza cornice 79"/>
        <xdr:cNvSpPr/>
      </xdr:nvSpPr>
      <xdr:spPr>
        <a:xfrm rot="10800000">
          <a:off x="6661150" y="257057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25400</xdr:colOff>
      <xdr:row>35</xdr:row>
      <xdr:rowOff>25400</xdr:rowOff>
    </xdr:from>
    <xdr:to>
      <xdr:col>1</xdr:col>
      <xdr:colOff>277400</xdr:colOff>
      <xdr:row>35</xdr:row>
      <xdr:rowOff>205400</xdr:rowOff>
    </xdr:to>
    <xdr:sp macro="" textlink="">
      <xdr:nvSpPr>
        <xdr:cNvPr id="86" name="Mezza cornice 85"/>
        <xdr:cNvSpPr/>
      </xdr:nvSpPr>
      <xdr:spPr>
        <a:xfrm>
          <a:off x="114300" y="259334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3149600</xdr:colOff>
      <xdr:row>35</xdr:row>
      <xdr:rowOff>750275</xdr:rowOff>
    </xdr:from>
    <xdr:to>
      <xdr:col>1</xdr:col>
      <xdr:colOff>3401600</xdr:colOff>
      <xdr:row>35</xdr:row>
      <xdr:rowOff>930275</xdr:rowOff>
    </xdr:to>
    <xdr:sp macro="" textlink="">
      <xdr:nvSpPr>
        <xdr:cNvPr id="87" name="Mezza cornice 86"/>
        <xdr:cNvSpPr/>
      </xdr:nvSpPr>
      <xdr:spPr>
        <a:xfrm rot="10800000">
          <a:off x="3238500" y="266582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3149600</xdr:colOff>
      <xdr:row>35</xdr:row>
      <xdr:rowOff>25400</xdr:rowOff>
    </xdr:from>
    <xdr:to>
      <xdr:col>1</xdr:col>
      <xdr:colOff>3401600</xdr:colOff>
      <xdr:row>35</xdr:row>
      <xdr:rowOff>205400</xdr:rowOff>
    </xdr:to>
    <xdr:sp macro="" textlink="">
      <xdr:nvSpPr>
        <xdr:cNvPr id="88" name="Mezza cornice 87"/>
        <xdr:cNvSpPr/>
      </xdr:nvSpPr>
      <xdr:spPr>
        <a:xfrm rot="10800000" flipV="1">
          <a:off x="3238500" y="259334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25400</xdr:colOff>
      <xdr:row>35</xdr:row>
      <xdr:rowOff>750275</xdr:rowOff>
    </xdr:from>
    <xdr:to>
      <xdr:col>1</xdr:col>
      <xdr:colOff>277400</xdr:colOff>
      <xdr:row>35</xdr:row>
      <xdr:rowOff>930275</xdr:rowOff>
    </xdr:to>
    <xdr:sp macro="" textlink="">
      <xdr:nvSpPr>
        <xdr:cNvPr id="89" name="Mezza cornice 88"/>
        <xdr:cNvSpPr/>
      </xdr:nvSpPr>
      <xdr:spPr>
        <a:xfrm rot="10800000" flipH="1">
          <a:off x="114300" y="266582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25400</xdr:colOff>
      <xdr:row>35</xdr:row>
      <xdr:rowOff>25400</xdr:rowOff>
    </xdr:from>
    <xdr:to>
      <xdr:col>2</xdr:col>
      <xdr:colOff>277400</xdr:colOff>
      <xdr:row>35</xdr:row>
      <xdr:rowOff>205400</xdr:rowOff>
    </xdr:to>
    <xdr:sp macro="" textlink="">
      <xdr:nvSpPr>
        <xdr:cNvPr id="90" name="Mezza cornice 89"/>
        <xdr:cNvSpPr/>
      </xdr:nvSpPr>
      <xdr:spPr>
        <a:xfrm>
          <a:off x="3536950" y="259334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3149600</xdr:colOff>
      <xdr:row>35</xdr:row>
      <xdr:rowOff>750275</xdr:rowOff>
    </xdr:from>
    <xdr:to>
      <xdr:col>2</xdr:col>
      <xdr:colOff>3401600</xdr:colOff>
      <xdr:row>35</xdr:row>
      <xdr:rowOff>930275</xdr:rowOff>
    </xdr:to>
    <xdr:sp macro="" textlink="">
      <xdr:nvSpPr>
        <xdr:cNvPr id="91" name="Mezza cornice 90"/>
        <xdr:cNvSpPr/>
      </xdr:nvSpPr>
      <xdr:spPr>
        <a:xfrm rot="10800000">
          <a:off x="6661150" y="266582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3149600</xdr:colOff>
      <xdr:row>35</xdr:row>
      <xdr:rowOff>25400</xdr:rowOff>
    </xdr:from>
    <xdr:to>
      <xdr:col>2</xdr:col>
      <xdr:colOff>3401600</xdr:colOff>
      <xdr:row>35</xdr:row>
      <xdr:rowOff>205400</xdr:rowOff>
    </xdr:to>
    <xdr:sp macro="" textlink="">
      <xdr:nvSpPr>
        <xdr:cNvPr id="92" name="Mezza cornice 91"/>
        <xdr:cNvSpPr/>
      </xdr:nvSpPr>
      <xdr:spPr>
        <a:xfrm rot="10800000" flipV="1">
          <a:off x="6661150" y="25933400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25400</xdr:colOff>
      <xdr:row>35</xdr:row>
      <xdr:rowOff>750275</xdr:rowOff>
    </xdr:from>
    <xdr:to>
      <xdr:col>2</xdr:col>
      <xdr:colOff>277400</xdr:colOff>
      <xdr:row>35</xdr:row>
      <xdr:rowOff>930275</xdr:rowOff>
    </xdr:to>
    <xdr:sp macro="" textlink="">
      <xdr:nvSpPr>
        <xdr:cNvPr id="97" name="Mezza cornice 96"/>
        <xdr:cNvSpPr/>
      </xdr:nvSpPr>
      <xdr:spPr>
        <a:xfrm rot="10800000" flipH="1">
          <a:off x="3536950" y="26658275"/>
          <a:ext cx="252000" cy="180000"/>
        </a:xfrm>
        <a:prstGeom prst="halfFrame">
          <a:avLst/>
        </a:prstGeom>
        <a:solidFill>
          <a:srgbClr val="FEFED8"/>
        </a:solidFill>
        <a:ln>
          <a:solidFill>
            <a:srgbClr val="FEFED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97447</xdr:colOff>
      <xdr:row>5</xdr:row>
      <xdr:rowOff>42495</xdr:rowOff>
    </xdr:from>
    <xdr:to>
      <xdr:col>1</xdr:col>
      <xdr:colOff>3337447</xdr:colOff>
      <xdr:row>5</xdr:row>
      <xdr:rowOff>1234845</xdr:rowOff>
    </xdr:to>
    <xdr:sp macro="" textlink="">
      <xdr:nvSpPr>
        <xdr:cNvPr id="98" name="Rettangolo 97"/>
        <xdr:cNvSpPr/>
      </xdr:nvSpPr>
      <xdr:spPr>
        <a:xfrm>
          <a:off x="3597885" y="1661745"/>
          <a:ext cx="3240000" cy="1192350"/>
        </a:xfrm>
        <a:prstGeom prst="rect">
          <a:avLst/>
        </a:prstGeom>
        <a:noFill/>
        <a:ln w="38100" cap="rnd">
          <a:solidFill>
            <a:schemeClr val="bg2">
              <a:lumMod val="9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2"/>
  <sheetViews>
    <sheetView workbookViewId="0">
      <selection activeCell="I1" sqref="I1"/>
    </sheetView>
  </sheetViews>
  <sheetFormatPr defaultRowHeight="11.25" customHeight="1"/>
  <cols>
    <col min="1" max="1" width="10.5703125" style="210" customWidth="1"/>
    <col min="2" max="2" width="3.28515625" style="211" customWidth="1"/>
    <col min="3" max="3" width="17.85546875" style="204" customWidth="1"/>
    <col min="4" max="4" width="3.28515625" style="211" customWidth="1"/>
    <col min="5" max="5" width="17.85546875" style="204" customWidth="1"/>
    <col min="6" max="6" width="3.28515625" style="211" customWidth="1"/>
    <col min="7" max="7" width="17.85546875" style="204" customWidth="1"/>
    <col min="8" max="8" width="1.28515625" style="204" customWidth="1"/>
    <col min="9" max="9" width="3.28515625" style="223" customWidth="1"/>
    <col min="10" max="16384" width="9.140625" style="205"/>
  </cols>
  <sheetData>
    <row r="1" spans="1:10" ht="11.25" customHeight="1">
      <c r="E1" s="205"/>
      <c r="F1" s="220" t="s">
        <v>1878</v>
      </c>
      <c r="G1" s="221">
        <f ca="1">NOW()</f>
        <v>44519.729316435187</v>
      </c>
      <c r="H1" s="221"/>
    </row>
    <row r="2" spans="1:10" ht="11.25" customHeight="1">
      <c r="A2" s="202" t="s">
        <v>1805</v>
      </c>
      <c r="B2" s="203"/>
      <c r="D2" s="203"/>
      <c r="F2" s="203"/>
    </row>
    <row r="3" spans="1:10" ht="11.25" customHeight="1">
      <c r="A3" s="206"/>
      <c r="B3" s="207"/>
      <c r="D3" s="207"/>
      <c r="F3" s="207"/>
    </row>
    <row r="4" spans="1:10" ht="11.25" customHeight="1">
      <c r="A4" s="208" t="s">
        <v>1806</v>
      </c>
      <c r="B4" s="209"/>
      <c r="D4" s="209"/>
      <c r="F4" s="209"/>
    </row>
    <row r="5" spans="1:10" ht="11.25" customHeight="1">
      <c r="B5" s="211">
        <v>8</v>
      </c>
      <c r="C5" s="212" t="s">
        <v>1807</v>
      </c>
      <c r="D5" s="211">
        <v>6</v>
      </c>
      <c r="E5" s="212" t="s">
        <v>1808</v>
      </c>
      <c r="F5" s="213">
        <f>SUM(B5-D5)</f>
        <v>2</v>
      </c>
      <c r="G5" s="214" t="s">
        <v>1809</v>
      </c>
      <c r="H5" s="214"/>
      <c r="I5" s="222">
        <f>SUM(F5*100)/B5</f>
        <v>25</v>
      </c>
      <c r="J5" s="215"/>
    </row>
    <row r="6" spans="1:10" ht="11.25" customHeight="1">
      <c r="A6" s="206"/>
      <c r="B6" s="207"/>
      <c r="D6" s="207"/>
      <c r="F6" s="207"/>
    </row>
    <row r="7" spans="1:10" ht="11.25" customHeight="1">
      <c r="A7" s="208" t="s">
        <v>1810</v>
      </c>
      <c r="B7" s="209"/>
      <c r="D7" s="209"/>
      <c r="F7" s="209"/>
    </row>
    <row r="8" spans="1:10" ht="11.25" customHeight="1">
      <c r="B8" s="211">
        <v>4</v>
      </c>
      <c r="C8" s="212" t="s">
        <v>1807</v>
      </c>
      <c r="D8" s="211">
        <v>4</v>
      </c>
      <c r="E8" s="212" t="s">
        <v>1808</v>
      </c>
      <c r="F8" s="213">
        <f>SUM(B8-D8)</f>
        <v>0</v>
      </c>
      <c r="G8" s="214" t="s">
        <v>1809</v>
      </c>
      <c r="H8" s="214"/>
      <c r="I8" s="222">
        <f>SUM(F8*100)/B8</f>
        <v>0</v>
      </c>
    </row>
    <row r="9" spans="1:10" ht="11.25" customHeight="1">
      <c r="A9" s="206"/>
      <c r="B9" s="207"/>
      <c r="D9" s="207"/>
      <c r="F9" s="207"/>
    </row>
    <row r="10" spans="1:10" ht="11.25" customHeight="1">
      <c r="A10" s="208" t="s">
        <v>1811</v>
      </c>
      <c r="B10" s="209"/>
      <c r="D10" s="209"/>
      <c r="F10" s="209"/>
    </row>
    <row r="11" spans="1:10" ht="11.25" customHeight="1">
      <c r="B11" s="211">
        <v>6</v>
      </c>
      <c r="C11" s="212" t="s">
        <v>1807</v>
      </c>
      <c r="D11" s="211">
        <v>3</v>
      </c>
      <c r="E11" s="212" t="s">
        <v>1808</v>
      </c>
      <c r="F11" s="213">
        <f>SUM(B11-D11)</f>
        <v>3</v>
      </c>
      <c r="G11" s="214" t="s">
        <v>1809</v>
      </c>
      <c r="H11" s="214"/>
      <c r="I11" s="222">
        <f>SUM(F11*100)/B11</f>
        <v>50</v>
      </c>
    </row>
    <row r="12" spans="1:10" ht="11.25" customHeight="1">
      <c r="A12" s="206"/>
      <c r="B12" s="207"/>
      <c r="D12" s="207"/>
      <c r="F12" s="207"/>
    </row>
    <row r="13" spans="1:10" ht="11.25" customHeight="1">
      <c r="A13" s="208" t="s">
        <v>1812</v>
      </c>
      <c r="B13" s="209"/>
      <c r="D13" s="209"/>
      <c r="F13" s="209"/>
    </row>
    <row r="14" spans="1:10" ht="11.25" customHeight="1">
      <c r="B14" s="211">
        <v>12</v>
      </c>
      <c r="C14" s="212" t="s">
        <v>1807</v>
      </c>
      <c r="D14" s="211">
        <v>20</v>
      </c>
      <c r="E14" s="212" t="s">
        <v>1808</v>
      </c>
      <c r="F14" s="213">
        <f>SUM(B14-D14)</f>
        <v>-8</v>
      </c>
      <c r="G14" s="214" t="s">
        <v>1809</v>
      </c>
      <c r="H14" s="214"/>
      <c r="I14" s="222">
        <f>SUM(F14*100)/B14</f>
        <v>-66.666666666666671</v>
      </c>
    </row>
    <row r="15" spans="1:10" ht="11.25" customHeight="1">
      <c r="A15" s="206"/>
      <c r="B15" s="207"/>
      <c r="D15" s="207"/>
      <c r="F15" s="207"/>
    </row>
    <row r="16" spans="1:10" ht="11.25" customHeight="1">
      <c r="A16" s="208" t="s">
        <v>1813</v>
      </c>
      <c r="B16" s="209"/>
      <c r="D16" s="209"/>
      <c r="F16" s="209"/>
    </row>
    <row r="17" spans="1:9" ht="11.25" customHeight="1">
      <c r="B17" s="211">
        <v>14</v>
      </c>
      <c r="C17" s="212" t="s">
        <v>1807</v>
      </c>
      <c r="D17" s="211">
        <v>16</v>
      </c>
      <c r="E17" s="212" t="s">
        <v>1808</v>
      </c>
      <c r="F17" s="213">
        <f>SUM(B17-D17)</f>
        <v>-2</v>
      </c>
      <c r="G17" s="214" t="s">
        <v>1809</v>
      </c>
      <c r="H17" s="214"/>
      <c r="I17" s="222">
        <f>SUM(F17*100)/B17</f>
        <v>-14.285714285714286</v>
      </c>
    </row>
    <row r="18" spans="1:9" ht="11.25" customHeight="1">
      <c r="A18" s="206"/>
      <c r="B18" s="207"/>
      <c r="D18" s="207"/>
      <c r="F18" s="207"/>
    </row>
    <row r="19" spans="1:9" ht="11.25" customHeight="1">
      <c r="A19" s="208" t="s">
        <v>1814</v>
      </c>
      <c r="B19" s="209"/>
      <c r="D19" s="209"/>
      <c r="F19" s="209"/>
    </row>
    <row r="20" spans="1:9" ht="11.25" customHeight="1">
      <c r="B20" s="211">
        <v>6</v>
      </c>
      <c r="C20" s="212" t="s">
        <v>1807</v>
      </c>
      <c r="D20" s="211">
        <v>8</v>
      </c>
      <c r="E20" s="212" t="s">
        <v>1808</v>
      </c>
      <c r="F20" s="213">
        <f>SUM(B20-D20)</f>
        <v>-2</v>
      </c>
      <c r="G20" s="214" t="s">
        <v>1809</v>
      </c>
      <c r="H20" s="214"/>
      <c r="I20" s="222">
        <f>SUM(F20*100)/B20</f>
        <v>-33.333333333333336</v>
      </c>
    </row>
    <row r="21" spans="1:9" ht="11.25" customHeight="1">
      <c r="A21" s="206"/>
      <c r="B21" s="207"/>
      <c r="D21" s="207"/>
      <c r="F21" s="207"/>
    </row>
    <row r="22" spans="1:9" ht="11.25" customHeight="1">
      <c r="A22" s="202" t="s">
        <v>1815</v>
      </c>
      <c r="B22" s="203"/>
      <c r="D22" s="203"/>
      <c r="F22" s="203"/>
    </row>
    <row r="23" spans="1:9" ht="11.25" customHeight="1">
      <c r="A23" s="206"/>
      <c r="B23" s="207"/>
      <c r="D23" s="207"/>
      <c r="F23" s="207"/>
    </row>
    <row r="24" spans="1:9" ht="11.25" customHeight="1">
      <c r="A24" s="208" t="s">
        <v>1816</v>
      </c>
      <c r="B24" s="209"/>
      <c r="D24" s="209"/>
      <c r="F24" s="209"/>
    </row>
    <row r="25" spans="1:9" ht="11.25" customHeight="1">
      <c r="B25" s="211">
        <v>8</v>
      </c>
      <c r="C25" s="212" t="s">
        <v>1807</v>
      </c>
      <c r="D25" s="211">
        <v>10</v>
      </c>
      <c r="E25" s="212" t="s">
        <v>1808</v>
      </c>
      <c r="F25" s="213">
        <f>SUM(B25-D25)</f>
        <v>-2</v>
      </c>
      <c r="G25" s="214" t="s">
        <v>1809</v>
      </c>
      <c r="H25" s="214"/>
      <c r="I25" s="222">
        <f>SUM(F25*100)/B25</f>
        <v>-25</v>
      </c>
    </row>
    <row r="26" spans="1:9" ht="11.25" customHeight="1">
      <c r="A26" s="206"/>
      <c r="B26" s="207"/>
      <c r="D26" s="207"/>
      <c r="F26" s="207"/>
    </row>
    <row r="27" spans="1:9" ht="11.25" customHeight="1">
      <c r="A27" s="208" t="s">
        <v>1817</v>
      </c>
      <c r="B27" s="209"/>
      <c r="D27" s="209"/>
      <c r="F27" s="209"/>
    </row>
    <row r="28" spans="1:9" ht="11.25" customHeight="1">
      <c r="B28" s="211">
        <v>6</v>
      </c>
      <c r="C28" s="212" t="s">
        <v>1807</v>
      </c>
      <c r="D28" s="211">
        <v>4</v>
      </c>
      <c r="E28" s="212" t="s">
        <v>1808</v>
      </c>
      <c r="F28" s="213">
        <f>SUM(B28-D28)</f>
        <v>2</v>
      </c>
      <c r="G28" s="214" t="s">
        <v>1809</v>
      </c>
      <c r="H28" s="214"/>
      <c r="I28" s="222">
        <f>SUM(F28*100)/B28</f>
        <v>33.333333333333336</v>
      </c>
    </row>
    <row r="29" spans="1:9" ht="11.25" customHeight="1">
      <c r="A29" s="206"/>
      <c r="B29" s="207"/>
      <c r="D29" s="207"/>
      <c r="F29" s="207"/>
    </row>
    <row r="30" spans="1:9" ht="11.25" customHeight="1">
      <c r="A30" s="208" t="s">
        <v>1818</v>
      </c>
      <c r="B30" s="209"/>
      <c r="D30" s="209"/>
      <c r="F30" s="209"/>
    </row>
    <row r="31" spans="1:9" ht="11.25" customHeight="1">
      <c r="B31" s="211">
        <v>8</v>
      </c>
      <c r="C31" s="212" t="s">
        <v>1807</v>
      </c>
      <c r="D31" s="211">
        <v>6</v>
      </c>
      <c r="E31" s="212" t="s">
        <v>1808</v>
      </c>
      <c r="F31" s="213">
        <f>SUM(B31-D31)</f>
        <v>2</v>
      </c>
      <c r="G31" s="214" t="s">
        <v>1809</v>
      </c>
      <c r="H31" s="214"/>
      <c r="I31" s="222">
        <f>SUM(F31*100)/B31</f>
        <v>25</v>
      </c>
    </row>
    <row r="32" spans="1:9" ht="11.25" customHeight="1">
      <c r="A32" s="206"/>
      <c r="B32" s="207"/>
      <c r="D32" s="207"/>
      <c r="F32" s="207"/>
    </row>
    <row r="33" spans="1:9" ht="11.25" customHeight="1">
      <c r="A33" s="208" t="s">
        <v>2681</v>
      </c>
      <c r="B33" s="209"/>
      <c r="D33" s="209"/>
      <c r="F33" s="209"/>
    </row>
    <row r="34" spans="1:9" ht="11.25" customHeight="1">
      <c r="B34" s="211">
        <v>0</v>
      </c>
      <c r="C34" s="212" t="s">
        <v>1807</v>
      </c>
      <c r="D34" s="211">
        <v>0</v>
      </c>
      <c r="E34" s="212" t="s">
        <v>1808</v>
      </c>
      <c r="F34" s="213">
        <f>SUM(B34-D34)</f>
        <v>0</v>
      </c>
      <c r="G34" s="214" t="s">
        <v>1809</v>
      </c>
      <c r="H34" s="214"/>
      <c r="I34" s="222" t="e">
        <f>SUM(F34*100)/B34</f>
        <v>#DIV/0!</v>
      </c>
    </row>
    <row r="35" spans="1:9" ht="11.25" customHeight="1">
      <c r="A35" s="206"/>
      <c r="B35" s="207"/>
      <c r="D35" s="207"/>
      <c r="F35" s="207"/>
    </row>
    <row r="36" spans="1:9" ht="11.25" customHeight="1">
      <c r="A36" s="202" t="s">
        <v>1819</v>
      </c>
      <c r="B36" s="203"/>
      <c r="D36" s="203"/>
      <c r="F36" s="203"/>
    </row>
    <row r="37" spans="1:9" ht="11.25" customHeight="1">
      <c r="A37" s="206"/>
      <c r="B37" s="207"/>
      <c r="D37" s="207"/>
      <c r="F37" s="207"/>
    </row>
    <row r="39" spans="1:9" ht="11.25" customHeight="1">
      <c r="A39" s="208" t="s">
        <v>1820</v>
      </c>
      <c r="B39" s="209"/>
      <c r="D39" s="209"/>
      <c r="F39" s="209"/>
    </row>
    <row r="40" spans="1:9" ht="11.25" customHeight="1">
      <c r="B40" s="211">
        <v>8</v>
      </c>
      <c r="C40" s="212" t="s">
        <v>1807</v>
      </c>
      <c r="D40" s="211">
        <v>8</v>
      </c>
      <c r="E40" s="212" t="s">
        <v>1808</v>
      </c>
      <c r="F40" s="213">
        <f>SUM(B40-D40)</f>
        <v>0</v>
      </c>
      <c r="G40" s="214" t="s">
        <v>1809</v>
      </c>
      <c r="H40" s="214"/>
      <c r="I40" s="222">
        <f>SUM(F40*100)/B40</f>
        <v>0</v>
      </c>
    </row>
    <row r="41" spans="1:9" ht="11.25" customHeight="1">
      <c r="A41" s="206"/>
      <c r="B41" s="207"/>
      <c r="D41" s="207"/>
      <c r="F41" s="207"/>
    </row>
    <row r="42" spans="1:9" ht="11.25" customHeight="1">
      <c r="A42" s="208" t="s">
        <v>1821</v>
      </c>
      <c r="B42" s="209"/>
      <c r="D42" s="209"/>
      <c r="F42" s="209"/>
    </row>
    <row r="43" spans="1:9" ht="11.25" customHeight="1">
      <c r="B43" s="211">
        <v>8</v>
      </c>
      <c r="C43" s="212" t="s">
        <v>1807</v>
      </c>
      <c r="D43" s="211">
        <v>6</v>
      </c>
      <c r="E43" s="212" t="s">
        <v>1808</v>
      </c>
      <c r="F43" s="213">
        <f>SUM(B43-D43)</f>
        <v>2</v>
      </c>
      <c r="G43" s="214" t="s">
        <v>1809</v>
      </c>
      <c r="H43" s="214"/>
      <c r="I43" s="222">
        <f>SUM(F43*100)/B43</f>
        <v>25</v>
      </c>
    </row>
    <row r="44" spans="1:9" ht="11.25" customHeight="1">
      <c r="A44" s="206"/>
      <c r="B44" s="207"/>
      <c r="D44" s="207"/>
      <c r="F44" s="207"/>
    </row>
    <row r="45" spans="1:9" ht="11.25" customHeight="1">
      <c r="A45" s="208" t="s">
        <v>1822</v>
      </c>
      <c r="B45" s="209"/>
      <c r="D45" s="209"/>
      <c r="F45" s="209"/>
    </row>
    <row r="46" spans="1:9" ht="11.25" customHeight="1">
      <c r="B46" s="211">
        <v>6</v>
      </c>
      <c r="C46" s="212" t="s">
        <v>1807</v>
      </c>
      <c r="D46" s="211">
        <v>4</v>
      </c>
      <c r="E46" s="212" t="s">
        <v>1808</v>
      </c>
      <c r="F46" s="213">
        <f>SUM(B46-D46)</f>
        <v>2</v>
      </c>
      <c r="G46" s="214" t="s">
        <v>1809</v>
      </c>
      <c r="H46" s="214"/>
      <c r="I46" s="222">
        <f>SUM(F46*100)/B46</f>
        <v>33.333333333333336</v>
      </c>
    </row>
    <row r="47" spans="1:9" ht="11.25" customHeight="1">
      <c r="A47" s="206"/>
      <c r="B47" s="207"/>
      <c r="D47" s="207"/>
      <c r="F47" s="207"/>
    </row>
    <row r="48" spans="1:9" ht="11.25" customHeight="1">
      <c r="A48" s="208" t="s">
        <v>1823</v>
      </c>
      <c r="B48" s="209"/>
      <c r="D48" s="209"/>
      <c r="F48" s="209"/>
    </row>
    <row r="49" spans="1:9" ht="11.25" customHeight="1">
      <c r="B49" s="211">
        <v>10</v>
      </c>
      <c r="C49" s="212" t="s">
        <v>1807</v>
      </c>
      <c r="D49" s="211">
        <v>10</v>
      </c>
      <c r="E49" s="212" t="s">
        <v>1808</v>
      </c>
      <c r="F49" s="213">
        <f>SUM(B49-D49)</f>
        <v>0</v>
      </c>
      <c r="G49" s="214" t="s">
        <v>1809</v>
      </c>
      <c r="H49" s="214"/>
      <c r="I49" s="222">
        <f>SUM(F49*100)/B49</f>
        <v>0</v>
      </c>
    </row>
    <row r="50" spans="1:9" ht="11.25" customHeight="1">
      <c r="A50" s="206"/>
      <c r="B50" s="207"/>
      <c r="D50" s="207"/>
      <c r="F50" s="207"/>
    </row>
    <row r="51" spans="1:9" ht="11.25" customHeight="1">
      <c r="A51" s="208" t="s">
        <v>1810</v>
      </c>
      <c r="B51" s="209"/>
      <c r="D51" s="209"/>
      <c r="F51" s="209"/>
    </row>
    <row r="52" spans="1:9" ht="11.25" customHeight="1">
      <c r="B52" s="211">
        <v>5</v>
      </c>
      <c r="C52" s="212" t="s">
        <v>1807</v>
      </c>
      <c r="D52" s="211">
        <v>3</v>
      </c>
      <c r="E52" s="212" t="s">
        <v>1808</v>
      </c>
      <c r="F52" s="213">
        <f>SUM(B52-D52)</f>
        <v>2</v>
      </c>
      <c r="G52" s="214" t="s">
        <v>1809</v>
      </c>
      <c r="H52" s="214"/>
      <c r="I52" s="222">
        <f>SUM(F52*100)/B52</f>
        <v>40</v>
      </c>
    </row>
    <row r="53" spans="1:9" ht="11.25" customHeight="1">
      <c r="A53" s="206"/>
      <c r="B53" s="207"/>
      <c r="D53" s="207"/>
      <c r="F53" s="207"/>
    </row>
    <row r="54" spans="1:9" ht="11.25" customHeight="1">
      <c r="A54" s="208" t="s">
        <v>1824</v>
      </c>
      <c r="B54" s="209"/>
      <c r="D54" s="209"/>
      <c r="F54" s="209"/>
    </row>
    <row r="55" spans="1:9" ht="11.25" customHeight="1">
      <c r="B55" s="211">
        <v>3</v>
      </c>
      <c r="C55" s="212" t="s">
        <v>1807</v>
      </c>
      <c r="D55" s="211">
        <v>2</v>
      </c>
      <c r="E55" s="212" t="s">
        <v>1808</v>
      </c>
      <c r="F55" s="213">
        <f>SUM(B55-D55)</f>
        <v>1</v>
      </c>
      <c r="G55" s="214" t="s">
        <v>1809</v>
      </c>
      <c r="H55" s="214"/>
      <c r="I55" s="222">
        <f>SUM(F55*100)/B55</f>
        <v>33.333333333333336</v>
      </c>
    </row>
    <row r="56" spans="1:9" ht="11.25" customHeight="1">
      <c r="A56" s="206"/>
      <c r="B56" s="207"/>
      <c r="D56" s="207"/>
      <c r="F56" s="207"/>
    </row>
    <row r="57" spans="1:9" ht="11.25" customHeight="1">
      <c r="A57" s="208" t="s">
        <v>1812</v>
      </c>
      <c r="B57" s="209"/>
      <c r="D57" s="209"/>
      <c r="F57" s="209"/>
    </row>
    <row r="58" spans="1:9" ht="11.25" customHeight="1">
      <c r="B58" s="211">
        <v>6</v>
      </c>
      <c r="C58" s="212" t="s">
        <v>1807</v>
      </c>
      <c r="D58" s="211">
        <v>1</v>
      </c>
      <c r="E58" s="212" t="s">
        <v>1808</v>
      </c>
      <c r="F58" s="213">
        <f>SUM(B58-D58)</f>
        <v>5</v>
      </c>
      <c r="G58" s="214" t="s">
        <v>1809</v>
      </c>
      <c r="H58" s="214"/>
      <c r="I58" s="222">
        <f>SUM(F58*100)/B58</f>
        <v>83.333333333333329</v>
      </c>
    </row>
    <row r="59" spans="1:9" ht="11.25" customHeight="1">
      <c r="A59" s="206"/>
      <c r="B59" s="207"/>
      <c r="D59" s="207"/>
      <c r="F59" s="207"/>
    </row>
    <row r="60" spans="1:9" ht="11.25" customHeight="1">
      <c r="A60" s="208" t="s">
        <v>1826</v>
      </c>
      <c r="B60" s="209"/>
      <c r="D60" s="209"/>
      <c r="F60" s="209"/>
    </row>
    <row r="61" spans="1:9" ht="11.25" customHeight="1">
      <c r="B61" s="211">
        <v>4</v>
      </c>
      <c r="C61" s="212" t="s">
        <v>1807</v>
      </c>
      <c r="D61" s="211">
        <v>3</v>
      </c>
      <c r="E61" s="212" t="s">
        <v>1808</v>
      </c>
      <c r="F61" s="213">
        <f>SUM(B61-D61)</f>
        <v>1</v>
      </c>
      <c r="G61" s="214" t="s">
        <v>1809</v>
      </c>
      <c r="H61" s="214"/>
      <c r="I61" s="222">
        <f>SUM(F61*100)/B61</f>
        <v>25</v>
      </c>
    </row>
    <row r="62" spans="1:9" ht="11.25" customHeight="1">
      <c r="A62" s="206"/>
      <c r="B62" s="207"/>
      <c r="D62" s="207"/>
      <c r="F62" s="207"/>
    </row>
    <row r="63" spans="1:9" ht="11.25" customHeight="1">
      <c r="A63" s="208" t="s">
        <v>1825</v>
      </c>
      <c r="B63" s="209"/>
      <c r="D63" s="209"/>
      <c r="F63" s="209"/>
    </row>
    <row r="64" spans="1:9" ht="11.25" customHeight="1">
      <c r="B64" s="211">
        <v>14</v>
      </c>
      <c r="C64" s="212" t="s">
        <v>1807</v>
      </c>
      <c r="D64" s="211">
        <v>25</v>
      </c>
      <c r="E64" s="212" t="s">
        <v>1808</v>
      </c>
      <c r="F64" s="213">
        <f>SUM(B64-D64)</f>
        <v>-11</v>
      </c>
      <c r="G64" s="214" t="s">
        <v>1809</v>
      </c>
      <c r="H64" s="214"/>
      <c r="I64" s="222">
        <f>SUM(F64*100)/B64</f>
        <v>-78.571428571428569</v>
      </c>
    </row>
    <row r="65" spans="1:9" ht="11.25" customHeight="1">
      <c r="A65" s="206"/>
      <c r="B65" s="207"/>
      <c r="D65" s="207"/>
      <c r="F65" s="207"/>
    </row>
    <row r="66" spans="1:9" ht="11.25" customHeight="1">
      <c r="A66" s="208" t="s">
        <v>1827</v>
      </c>
      <c r="B66" s="209"/>
      <c r="D66" s="209"/>
      <c r="F66" s="209"/>
    </row>
    <row r="67" spans="1:9" ht="11.25" customHeight="1">
      <c r="B67" s="211">
        <v>14</v>
      </c>
      <c r="C67" s="212" t="s">
        <v>1807</v>
      </c>
      <c r="D67" s="211">
        <v>15</v>
      </c>
      <c r="E67" s="212" t="s">
        <v>1808</v>
      </c>
      <c r="F67" s="213">
        <f>SUM(B67-D67)</f>
        <v>-1</v>
      </c>
      <c r="G67" s="214" t="s">
        <v>1809</v>
      </c>
      <c r="H67" s="214"/>
      <c r="I67" s="222">
        <f>SUM(F67*100)/B67</f>
        <v>-7.1428571428571432</v>
      </c>
    </row>
    <row r="68" spans="1:9" ht="11.25" customHeight="1">
      <c r="A68" s="206"/>
      <c r="B68" s="207"/>
      <c r="D68" s="207"/>
      <c r="F68" s="207"/>
    </row>
    <row r="69" spans="1:9" ht="11.25" customHeight="1">
      <c r="A69" s="208" t="s">
        <v>1811</v>
      </c>
      <c r="B69" s="209"/>
      <c r="D69" s="209"/>
      <c r="F69" s="209"/>
    </row>
    <row r="70" spans="1:9" ht="11.25" customHeight="1">
      <c r="B70" s="211">
        <v>6</v>
      </c>
      <c r="C70" s="212" t="s">
        <v>1807</v>
      </c>
      <c r="D70" s="211">
        <v>6</v>
      </c>
      <c r="E70" s="212" t="s">
        <v>1808</v>
      </c>
      <c r="F70" s="213">
        <f>SUM(B70-D70)</f>
        <v>0</v>
      </c>
      <c r="G70" s="214" t="s">
        <v>1809</v>
      </c>
      <c r="H70" s="214"/>
      <c r="I70" s="222">
        <f>SUM(F70*100)/B70</f>
        <v>0</v>
      </c>
    </row>
    <row r="71" spans="1:9" ht="11.25" customHeight="1">
      <c r="A71" s="206"/>
      <c r="B71" s="207"/>
      <c r="D71" s="207"/>
      <c r="F71" s="207"/>
    </row>
    <row r="72" spans="1:9" ht="11.25" customHeight="1">
      <c r="A72" s="208" t="s">
        <v>1828</v>
      </c>
      <c r="B72" s="209"/>
      <c r="D72" s="209"/>
      <c r="F72" s="209"/>
    </row>
    <row r="73" spans="1:9" ht="11.25" customHeight="1">
      <c r="B73" s="211">
        <v>2</v>
      </c>
      <c r="C73" s="212" t="s">
        <v>1807</v>
      </c>
      <c r="D73" s="211">
        <v>0</v>
      </c>
      <c r="E73" s="212" t="s">
        <v>1808</v>
      </c>
      <c r="F73" s="213">
        <f>SUM(B73-D73)</f>
        <v>2</v>
      </c>
      <c r="G73" s="214" t="s">
        <v>1809</v>
      </c>
      <c r="H73" s="214"/>
      <c r="I73" s="222">
        <f>SUM(F73*100)/B73</f>
        <v>100</v>
      </c>
    </row>
    <row r="74" spans="1:9" ht="11.25" customHeight="1">
      <c r="A74" s="206"/>
      <c r="B74" s="207"/>
      <c r="D74" s="207"/>
      <c r="F74" s="207"/>
    </row>
    <row r="75" spans="1:9" ht="11.25" customHeight="1">
      <c r="A75" s="208" t="s">
        <v>1829</v>
      </c>
      <c r="B75" s="209"/>
      <c r="D75" s="209"/>
      <c r="F75" s="209"/>
    </row>
    <row r="76" spans="1:9" ht="11.25" customHeight="1">
      <c r="B76" s="211">
        <v>2</v>
      </c>
      <c r="C76" s="212" t="s">
        <v>1807</v>
      </c>
      <c r="D76" s="211">
        <v>0</v>
      </c>
      <c r="E76" s="212" t="s">
        <v>1808</v>
      </c>
      <c r="F76" s="213">
        <f>SUM(B76-D76)</f>
        <v>2</v>
      </c>
      <c r="G76" s="214" t="s">
        <v>1809</v>
      </c>
      <c r="H76" s="214"/>
      <c r="I76" s="222">
        <f>SUM(F76*100)/B76</f>
        <v>100</v>
      </c>
    </row>
    <row r="77" spans="1:9" ht="11.25" customHeight="1">
      <c r="A77" s="206"/>
      <c r="B77" s="207"/>
      <c r="D77" s="207"/>
      <c r="F77" s="207"/>
    </row>
    <row r="78" spans="1:9" ht="11.25" customHeight="1">
      <c r="A78" s="208" t="s">
        <v>1830</v>
      </c>
      <c r="B78" s="209"/>
      <c r="D78" s="209"/>
      <c r="F78" s="209"/>
    </row>
    <row r="79" spans="1:9" ht="11.25" customHeight="1">
      <c r="B79" s="211">
        <v>3</v>
      </c>
      <c r="C79" s="212" t="s">
        <v>1807</v>
      </c>
      <c r="D79" s="211">
        <v>3</v>
      </c>
      <c r="E79" s="212" t="s">
        <v>1808</v>
      </c>
      <c r="F79" s="213">
        <f>SUM(B79-D79)</f>
        <v>0</v>
      </c>
      <c r="G79" s="214" t="s">
        <v>1809</v>
      </c>
      <c r="H79" s="214"/>
      <c r="I79" s="222">
        <f>SUM(F79*100)/B79</f>
        <v>0</v>
      </c>
    </row>
    <row r="80" spans="1:9" ht="11.25" customHeight="1">
      <c r="A80" s="206"/>
      <c r="B80" s="207"/>
      <c r="D80" s="207"/>
      <c r="F80" s="207"/>
    </row>
    <row r="81" spans="1:9" ht="11.25" customHeight="1">
      <c r="A81" s="208" t="s">
        <v>1831</v>
      </c>
      <c r="B81" s="209"/>
      <c r="D81" s="209"/>
      <c r="F81" s="209"/>
    </row>
    <row r="82" spans="1:9" ht="11.25" customHeight="1">
      <c r="B82" s="211">
        <v>3</v>
      </c>
      <c r="C82" s="212" t="s">
        <v>1807</v>
      </c>
      <c r="D82" s="211">
        <v>2</v>
      </c>
      <c r="E82" s="212" t="s">
        <v>1808</v>
      </c>
      <c r="F82" s="213">
        <f>SUM(B82-D82)</f>
        <v>1</v>
      </c>
      <c r="G82" s="214" t="s">
        <v>1809</v>
      </c>
      <c r="H82" s="214"/>
      <c r="I82" s="222">
        <f>SUM(F82*100)/B82</f>
        <v>33.333333333333336</v>
      </c>
    </row>
    <row r="83" spans="1:9" ht="11.25" customHeight="1">
      <c r="A83" s="206"/>
      <c r="B83" s="207"/>
      <c r="D83" s="207"/>
      <c r="F83" s="207"/>
    </row>
    <row r="84" spans="1:9" ht="11.25" customHeight="1">
      <c r="A84" s="208" t="s">
        <v>1833</v>
      </c>
      <c r="B84" s="209"/>
      <c r="D84" s="209"/>
      <c r="F84" s="209"/>
    </row>
    <row r="85" spans="1:9" ht="11.25" customHeight="1">
      <c r="B85" s="211">
        <v>3</v>
      </c>
      <c r="C85" s="212" t="s">
        <v>1807</v>
      </c>
      <c r="D85" s="211">
        <v>4</v>
      </c>
      <c r="E85" s="212" t="s">
        <v>1808</v>
      </c>
      <c r="F85" s="213">
        <f>SUM(B85-D85)</f>
        <v>-1</v>
      </c>
      <c r="G85" s="214" t="s">
        <v>1809</v>
      </c>
      <c r="H85" s="214"/>
      <c r="I85" s="222">
        <f>SUM(F85*100)/B85</f>
        <v>-33.333333333333336</v>
      </c>
    </row>
    <row r="86" spans="1:9" ht="11.25" customHeight="1">
      <c r="A86" s="206"/>
      <c r="B86" s="207"/>
      <c r="D86" s="207"/>
      <c r="F86" s="207"/>
    </row>
    <row r="87" spans="1:9" ht="11.25" customHeight="1">
      <c r="A87" s="208" t="s">
        <v>1834</v>
      </c>
      <c r="B87" s="209"/>
      <c r="D87" s="209"/>
      <c r="F87" s="209"/>
    </row>
    <row r="88" spans="1:9" ht="11.25" customHeight="1">
      <c r="B88" s="211">
        <v>2</v>
      </c>
      <c r="C88" s="212" t="s">
        <v>1807</v>
      </c>
      <c r="D88" s="211">
        <v>2</v>
      </c>
      <c r="E88" s="212" t="s">
        <v>1808</v>
      </c>
      <c r="F88" s="213">
        <f>SUM(B88-D88)</f>
        <v>0</v>
      </c>
      <c r="G88" s="214" t="s">
        <v>1809</v>
      </c>
      <c r="H88" s="214"/>
      <c r="I88" s="222">
        <f>SUM(F88*100)/B88</f>
        <v>0</v>
      </c>
    </row>
    <row r="89" spans="1:9" ht="11.25" customHeight="1">
      <c r="A89" s="206"/>
      <c r="B89" s="207"/>
      <c r="D89" s="207"/>
      <c r="F89" s="207"/>
    </row>
    <row r="90" spans="1:9" ht="11.25" customHeight="1">
      <c r="A90" s="208" t="s">
        <v>1832</v>
      </c>
      <c r="B90" s="209"/>
      <c r="D90" s="209"/>
      <c r="F90" s="209"/>
    </row>
    <row r="91" spans="1:9" ht="11.25" customHeight="1">
      <c r="B91" s="211">
        <v>4</v>
      </c>
      <c r="C91" s="212" t="s">
        <v>1807</v>
      </c>
      <c r="D91" s="211">
        <v>1</v>
      </c>
      <c r="E91" s="212" t="s">
        <v>1808</v>
      </c>
      <c r="F91" s="213">
        <f>SUM(B91-D91)</f>
        <v>3</v>
      </c>
      <c r="G91" s="214" t="s">
        <v>1809</v>
      </c>
      <c r="H91" s="214"/>
      <c r="I91" s="222">
        <f>SUM(F91*100)/B91</f>
        <v>75</v>
      </c>
    </row>
    <row r="92" spans="1:9" ht="11.25" customHeight="1">
      <c r="A92" s="206"/>
      <c r="B92" s="207"/>
      <c r="D92" s="207"/>
      <c r="F92" s="207"/>
    </row>
    <row r="93" spans="1:9" ht="11.25" customHeight="1">
      <c r="A93" s="208" t="s">
        <v>1835</v>
      </c>
      <c r="B93" s="209"/>
      <c r="D93" s="209"/>
      <c r="F93" s="209"/>
    </row>
    <row r="94" spans="1:9" ht="11.25" customHeight="1">
      <c r="B94" s="211">
        <v>2</v>
      </c>
      <c r="C94" s="212" t="s">
        <v>1807</v>
      </c>
      <c r="D94" s="211">
        <v>0</v>
      </c>
      <c r="E94" s="212" t="s">
        <v>1808</v>
      </c>
      <c r="F94" s="213">
        <f>SUM(B94-D94)</f>
        <v>2</v>
      </c>
      <c r="G94" s="214" t="s">
        <v>1809</v>
      </c>
      <c r="H94" s="214"/>
      <c r="I94" s="222">
        <f>SUM(F94*100)/B94</f>
        <v>100</v>
      </c>
    </row>
    <row r="95" spans="1:9" ht="11.25" customHeight="1">
      <c r="A95" s="206"/>
      <c r="B95" s="207"/>
      <c r="D95" s="207"/>
      <c r="F95" s="207"/>
    </row>
    <row r="96" spans="1:9" ht="11.25" customHeight="1">
      <c r="A96" s="208" t="s">
        <v>1836</v>
      </c>
      <c r="B96" s="209"/>
      <c r="D96" s="209"/>
      <c r="F96" s="209"/>
    </row>
    <row r="97" spans="1:9" ht="11.25" customHeight="1">
      <c r="B97" s="211">
        <v>4</v>
      </c>
      <c r="C97" s="212" t="s">
        <v>1807</v>
      </c>
      <c r="D97" s="211">
        <v>1</v>
      </c>
      <c r="E97" s="212" t="s">
        <v>1808</v>
      </c>
      <c r="F97" s="213">
        <f>SUM(B97-D97)</f>
        <v>3</v>
      </c>
      <c r="G97" s="214" t="s">
        <v>1809</v>
      </c>
      <c r="H97" s="214"/>
      <c r="I97" s="222">
        <f>SUM(F97*100)/B97</f>
        <v>75</v>
      </c>
    </row>
    <row r="98" spans="1:9" ht="11.25" customHeight="1">
      <c r="A98" s="206"/>
      <c r="B98" s="207"/>
      <c r="D98" s="207"/>
      <c r="F98" s="207"/>
    </row>
    <row r="99" spans="1:9" ht="11.25" customHeight="1">
      <c r="A99" s="208" t="s">
        <v>1837</v>
      </c>
      <c r="B99" s="209"/>
      <c r="D99" s="209"/>
      <c r="F99" s="209"/>
    </row>
    <row r="100" spans="1:9" ht="11.25" customHeight="1">
      <c r="B100" s="211">
        <v>8</v>
      </c>
      <c r="C100" s="212" t="s">
        <v>1807</v>
      </c>
      <c r="D100" s="211">
        <v>3</v>
      </c>
      <c r="E100" s="212" t="s">
        <v>1808</v>
      </c>
      <c r="F100" s="213">
        <f>SUM(B100-D100)</f>
        <v>5</v>
      </c>
      <c r="G100" s="214" t="s">
        <v>1809</v>
      </c>
      <c r="H100" s="214"/>
      <c r="I100" s="222">
        <f>SUM(F100*100)/B100</f>
        <v>62.5</v>
      </c>
    </row>
    <row r="101" spans="1:9" ht="11.25" customHeight="1">
      <c r="A101" s="206"/>
      <c r="B101" s="207"/>
      <c r="D101" s="207"/>
      <c r="F101" s="207"/>
    </row>
    <row r="102" spans="1:9" ht="11.25" customHeight="1">
      <c r="A102" s="208" t="s">
        <v>1838</v>
      </c>
      <c r="B102" s="209"/>
      <c r="D102" s="209"/>
      <c r="F102" s="209"/>
    </row>
    <row r="103" spans="1:9" ht="11.25" customHeight="1">
      <c r="B103" s="211">
        <v>6</v>
      </c>
      <c r="C103" s="212" t="s">
        <v>1807</v>
      </c>
      <c r="D103" s="211">
        <v>3</v>
      </c>
      <c r="E103" s="212" t="s">
        <v>1808</v>
      </c>
      <c r="F103" s="213">
        <f>SUM(B103-D103)</f>
        <v>3</v>
      </c>
      <c r="G103" s="214" t="s">
        <v>1809</v>
      </c>
      <c r="H103" s="214"/>
      <c r="I103" s="222">
        <f>SUM(F103*100)/B103</f>
        <v>50</v>
      </c>
    </row>
    <row r="104" spans="1:9" ht="11.25" customHeight="1">
      <c r="C104" s="212"/>
      <c r="E104" s="212"/>
      <c r="F104" s="213"/>
      <c r="G104" s="214"/>
      <c r="H104" s="214"/>
      <c r="I104" s="222"/>
    </row>
    <row r="105" spans="1:9" ht="11.25" customHeight="1">
      <c r="A105" s="206"/>
      <c r="B105" s="207"/>
      <c r="D105" s="207"/>
      <c r="F105" s="207"/>
    </row>
    <row r="106" spans="1:9" ht="11.25" customHeight="1">
      <c r="A106" s="202" t="s">
        <v>1839</v>
      </c>
      <c r="B106" s="203"/>
      <c r="D106" s="203"/>
      <c r="F106" s="203"/>
    </row>
    <row r="107" spans="1:9" ht="11.25" customHeight="1">
      <c r="A107" s="206"/>
      <c r="B107" s="207"/>
      <c r="D107" s="207"/>
      <c r="F107" s="207"/>
    </row>
    <row r="108" spans="1:9" ht="11.25" customHeight="1">
      <c r="A108" s="208" t="s">
        <v>1840</v>
      </c>
      <c r="B108" s="209"/>
      <c r="D108" s="209"/>
      <c r="F108" s="209"/>
    </row>
    <row r="109" spans="1:9" ht="11.25" customHeight="1">
      <c r="B109" s="211">
        <v>2</v>
      </c>
      <c r="C109" s="212" t="s">
        <v>1807</v>
      </c>
      <c r="D109" s="211">
        <v>0</v>
      </c>
      <c r="E109" s="212" t="s">
        <v>1808</v>
      </c>
      <c r="F109" s="213">
        <f>SUM(B109-D109)</f>
        <v>2</v>
      </c>
      <c r="G109" s="214" t="s">
        <v>1809</v>
      </c>
      <c r="H109" s="214"/>
      <c r="I109" s="222">
        <f>SUM(F109*100)/B109</f>
        <v>100</v>
      </c>
    </row>
    <row r="110" spans="1:9" ht="11.25" customHeight="1">
      <c r="A110" s="206"/>
      <c r="B110" s="207"/>
      <c r="D110" s="207"/>
      <c r="F110" s="207"/>
    </row>
    <row r="111" spans="1:9" ht="11.25" customHeight="1">
      <c r="A111" s="208" t="s">
        <v>1841</v>
      </c>
      <c r="B111" s="209"/>
      <c r="D111" s="209"/>
      <c r="F111" s="209"/>
    </row>
    <row r="112" spans="1:9" ht="11.25" customHeight="1">
      <c r="B112" s="211">
        <v>8</v>
      </c>
      <c r="C112" s="212" t="s">
        <v>1807</v>
      </c>
      <c r="D112" s="211">
        <v>11</v>
      </c>
      <c r="E112" s="212" t="s">
        <v>1808</v>
      </c>
      <c r="F112" s="213">
        <f>SUM(B112-D112)</f>
        <v>-3</v>
      </c>
      <c r="G112" s="214" t="s">
        <v>1809</v>
      </c>
      <c r="H112" s="214"/>
      <c r="I112" s="222">
        <f>SUM(F112*100)/B112</f>
        <v>-37.5</v>
      </c>
    </row>
    <row r="113" spans="1:9" ht="11.25" customHeight="1">
      <c r="A113" s="206"/>
      <c r="B113" s="207"/>
      <c r="D113" s="207"/>
      <c r="F113" s="207"/>
    </row>
    <row r="114" spans="1:9" ht="11.25" customHeight="1">
      <c r="A114" s="208" t="s">
        <v>1842</v>
      </c>
      <c r="B114" s="209"/>
      <c r="D114" s="209"/>
      <c r="F114" s="209"/>
    </row>
    <row r="115" spans="1:9" ht="11.25" customHeight="1">
      <c r="B115" s="211">
        <v>6</v>
      </c>
      <c r="C115" s="212" t="s">
        <v>1807</v>
      </c>
      <c r="D115" s="211">
        <v>3</v>
      </c>
      <c r="E115" s="212" t="s">
        <v>1808</v>
      </c>
      <c r="F115" s="213">
        <f>SUM(B115-D115)</f>
        <v>3</v>
      </c>
      <c r="G115" s="214" t="s">
        <v>1809</v>
      </c>
      <c r="H115" s="214"/>
      <c r="I115" s="222">
        <f>SUM(F115*100)/B115</f>
        <v>50</v>
      </c>
    </row>
    <row r="116" spans="1:9" ht="11.25" customHeight="1">
      <c r="A116" s="206"/>
      <c r="B116" s="207"/>
      <c r="D116" s="207"/>
      <c r="F116" s="207"/>
    </row>
    <row r="117" spans="1:9" ht="11.25" customHeight="1">
      <c r="A117" s="208" t="s">
        <v>1843</v>
      </c>
      <c r="B117" s="209"/>
      <c r="D117" s="209"/>
      <c r="F117" s="209"/>
    </row>
    <row r="118" spans="1:9" ht="11.25" customHeight="1">
      <c r="B118" s="211">
        <v>3</v>
      </c>
      <c r="C118" s="212" t="s">
        <v>1807</v>
      </c>
      <c r="D118" s="211">
        <v>1</v>
      </c>
      <c r="E118" s="212" t="s">
        <v>1808</v>
      </c>
      <c r="F118" s="213">
        <f>SUM(B118-D118)</f>
        <v>2</v>
      </c>
      <c r="G118" s="214" t="s">
        <v>1809</v>
      </c>
      <c r="H118" s="214"/>
      <c r="I118" s="222">
        <f>SUM(F118*100)/B118</f>
        <v>66.666666666666671</v>
      </c>
    </row>
    <row r="119" spans="1:9" ht="11.25" customHeight="1">
      <c r="A119" s="206"/>
      <c r="B119" s="207"/>
      <c r="D119" s="207"/>
      <c r="F119" s="207"/>
    </row>
    <row r="120" spans="1:9" ht="11.25" customHeight="1">
      <c r="A120" s="208" t="s">
        <v>1844</v>
      </c>
      <c r="B120" s="209"/>
      <c r="D120" s="209"/>
      <c r="F120" s="209"/>
    </row>
    <row r="121" spans="1:9" ht="11.25" customHeight="1">
      <c r="B121" s="211">
        <v>3</v>
      </c>
      <c r="C121" s="212" t="s">
        <v>1807</v>
      </c>
      <c r="D121" s="211">
        <v>2</v>
      </c>
      <c r="E121" s="212" t="s">
        <v>1808</v>
      </c>
      <c r="F121" s="213">
        <f>SUM(B121-D121)</f>
        <v>1</v>
      </c>
      <c r="G121" s="214" t="s">
        <v>1809</v>
      </c>
      <c r="H121" s="214"/>
      <c r="I121" s="222">
        <f>SUM(F121*100)/B121</f>
        <v>33.333333333333336</v>
      </c>
    </row>
    <row r="122" spans="1:9" ht="11.25" customHeight="1">
      <c r="A122" s="206"/>
      <c r="B122" s="207"/>
      <c r="D122" s="207"/>
      <c r="F122" s="207"/>
    </row>
    <row r="123" spans="1:9" ht="11.25" customHeight="1">
      <c r="A123" s="208" t="s">
        <v>2682</v>
      </c>
      <c r="B123" s="209"/>
      <c r="D123" s="209"/>
      <c r="F123" s="209"/>
    </row>
    <row r="124" spans="1:9" ht="11.25" customHeight="1">
      <c r="B124" s="211">
        <v>4</v>
      </c>
      <c r="C124" s="212" t="s">
        <v>1807</v>
      </c>
      <c r="D124" s="211">
        <v>0</v>
      </c>
      <c r="E124" s="212" t="s">
        <v>1808</v>
      </c>
      <c r="F124" s="213">
        <f>SUM(B124-D124)</f>
        <v>4</v>
      </c>
      <c r="G124" s="214" t="s">
        <v>1809</v>
      </c>
      <c r="H124" s="214"/>
      <c r="I124" s="222">
        <f>SUM(F124*100)/B124</f>
        <v>100</v>
      </c>
    </row>
    <row r="125" spans="1:9" ht="11.25" customHeight="1">
      <c r="A125" s="206"/>
      <c r="B125" s="207"/>
      <c r="D125" s="207"/>
      <c r="F125" s="207"/>
    </row>
    <row r="126" spans="1:9" ht="11.25" customHeight="1">
      <c r="A126" s="208" t="s">
        <v>1845</v>
      </c>
      <c r="B126" s="209"/>
      <c r="D126" s="209"/>
      <c r="F126" s="209"/>
    </row>
    <row r="127" spans="1:9" ht="11.25" customHeight="1">
      <c r="B127" s="211">
        <v>4</v>
      </c>
      <c r="C127" s="212" t="s">
        <v>1807</v>
      </c>
      <c r="D127" s="211">
        <v>3</v>
      </c>
      <c r="E127" s="212" t="s">
        <v>1808</v>
      </c>
      <c r="F127" s="213">
        <f>SUM(B127-D127)</f>
        <v>1</v>
      </c>
      <c r="G127" s="214" t="s">
        <v>1809</v>
      </c>
      <c r="H127" s="214"/>
      <c r="I127" s="222">
        <f>SUM(F127*100)/B127</f>
        <v>25</v>
      </c>
    </row>
    <row r="128" spans="1:9" ht="11.25" customHeight="1">
      <c r="A128" s="206"/>
      <c r="B128" s="207"/>
      <c r="D128" s="207"/>
      <c r="F128" s="207"/>
    </row>
    <row r="129" spans="1:9" ht="11.25" customHeight="1">
      <c r="A129" s="208" t="s">
        <v>1846</v>
      </c>
      <c r="B129" s="209"/>
      <c r="D129" s="209"/>
      <c r="F129" s="209"/>
    </row>
    <row r="130" spans="1:9" ht="11.25" customHeight="1">
      <c r="B130" s="211">
        <v>7</v>
      </c>
      <c r="C130" s="212" t="s">
        <v>1807</v>
      </c>
      <c r="D130" s="211">
        <v>4</v>
      </c>
      <c r="E130" s="212" t="s">
        <v>1808</v>
      </c>
      <c r="F130" s="213">
        <f>SUM(B130-D130)</f>
        <v>3</v>
      </c>
      <c r="G130" s="214" t="s">
        <v>1809</v>
      </c>
      <c r="H130" s="214"/>
      <c r="I130" s="222">
        <f>SUM(F130*100)/B130</f>
        <v>42.857142857142854</v>
      </c>
    </row>
    <row r="131" spans="1:9" ht="11.25" customHeight="1">
      <c r="A131" s="206"/>
      <c r="B131" s="207"/>
      <c r="D131" s="207"/>
      <c r="F131" s="207"/>
    </row>
    <row r="132" spans="1:9" ht="11.25" customHeight="1">
      <c r="A132" s="208" t="s">
        <v>1847</v>
      </c>
      <c r="B132" s="209"/>
      <c r="D132" s="209"/>
      <c r="F132" s="209"/>
    </row>
    <row r="133" spans="1:9" ht="11.25" customHeight="1">
      <c r="B133" s="211">
        <v>3</v>
      </c>
      <c r="C133" s="212" t="s">
        <v>1807</v>
      </c>
      <c r="D133" s="211">
        <v>1</v>
      </c>
      <c r="E133" s="212" t="s">
        <v>1808</v>
      </c>
      <c r="F133" s="213">
        <f>SUM(B133-D133)</f>
        <v>2</v>
      </c>
      <c r="G133" s="214" t="s">
        <v>1809</v>
      </c>
      <c r="H133" s="214"/>
      <c r="I133" s="222">
        <f>SUM(F133*100)/B133</f>
        <v>66.666666666666671</v>
      </c>
    </row>
    <row r="134" spans="1:9" ht="11.25" customHeight="1">
      <c r="A134" s="206"/>
      <c r="B134" s="207"/>
      <c r="D134" s="207"/>
      <c r="F134" s="207"/>
    </row>
    <row r="135" spans="1:9" ht="11.25" customHeight="1">
      <c r="A135" s="208" t="s">
        <v>1848</v>
      </c>
      <c r="B135" s="209"/>
      <c r="D135" s="209"/>
      <c r="F135" s="209"/>
    </row>
    <row r="136" spans="1:9" ht="11.25" customHeight="1">
      <c r="B136" s="211">
        <v>3</v>
      </c>
      <c r="C136" s="212" t="s">
        <v>1807</v>
      </c>
      <c r="D136" s="211">
        <v>2</v>
      </c>
      <c r="E136" s="212" t="s">
        <v>1808</v>
      </c>
      <c r="F136" s="213">
        <f>SUM(B136-D136)</f>
        <v>1</v>
      </c>
      <c r="G136" s="214" t="s">
        <v>1809</v>
      </c>
      <c r="H136" s="214"/>
      <c r="I136" s="222">
        <f>SUM(F136*100)/B136</f>
        <v>33.333333333333336</v>
      </c>
    </row>
    <row r="137" spans="1:9" ht="11.25" customHeight="1">
      <c r="A137" s="206"/>
      <c r="B137" s="207"/>
      <c r="D137" s="207"/>
      <c r="F137" s="207"/>
    </row>
    <row r="138" spans="1:9" ht="11.25" customHeight="1">
      <c r="A138" s="208" t="s">
        <v>1849</v>
      </c>
      <c r="B138" s="209"/>
      <c r="D138" s="209"/>
      <c r="F138" s="209"/>
    </row>
    <row r="139" spans="1:9" ht="11.25" customHeight="1">
      <c r="B139" s="211">
        <v>4</v>
      </c>
      <c r="C139" s="212" t="s">
        <v>1807</v>
      </c>
      <c r="D139" s="211">
        <v>4</v>
      </c>
      <c r="E139" s="212" t="s">
        <v>1808</v>
      </c>
      <c r="F139" s="213">
        <f>SUM(B139-D139)</f>
        <v>0</v>
      </c>
      <c r="G139" s="214" t="s">
        <v>1809</v>
      </c>
      <c r="H139" s="214"/>
      <c r="I139" s="222">
        <f>SUM(F139*100)/B139</f>
        <v>0</v>
      </c>
    </row>
    <row r="140" spans="1:9" ht="11.25" customHeight="1">
      <c r="A140" s="206"/>
      <c r="B140" s="207"/>
      <c r="D140" s="207"/>
      <c r="F140" s="207"/>
    </row>
    <row r="141" spans="1:9" ht="11.25" customHeight="1">
      <c r="A141" s="208" t="s">
        <v>2683</v>
      </c>
      <c r="B141" s="209"/>
      <c r="D141" s="209"/>
      <c r="F141" s="209"/>
    </row>
    <row r="142" spans="1:9" ht="11.25" customHeight="1">
      <c r="B142" s="211">
        <v>0</v>
      </c>
      <c r="C142" s="212" t="s">
        <v>1807</v>
      </c>
      <c r="D142" s="211">
        <v>0</v>
      </c>
      <c r="E142" s="212" t="s">
        <v>1808</v>
      </c>
      <c r="F142" s="213">
        <f>SUM(B142-D142)</f>
        <v>0</v>
      </c>
      <c r="G142" s="214" t="s">
        <v>1809</v>
      </c>
      <c r="H142" s="214"/>
      <c r="I142" s="222" t="e">
        <f>SUM(F142*100)/B142</f>
        <v>#DIV/0!</v>
      </c>
    </row>
    <row r="143" spans="1:9" ht="11.25" customHeight="1">
      <c r="A143" s="206"/>
      <c r="B143" s="207"/>
      <c r="D143" s="207"/>
      <c r="F143" s="207"/>
    </row>
    <row r="144" spans="1:9" ht="11.25" customHeight="1">
      <c r="A144" s="202" t="s">
        <v>1850</v>
      </c>
      <c r="B144" s="203"/>
      <c r="D144" s="203"/>
      <c r="F144" s="203"/>
    </row>
    <row r="145" spans="1:9" ht="11.25" customHeight="1">
      <c r="A145" s="206"/>
      <c r="B145" s="207"/>
      <c r="D145" s="207"/>
      <c r="F145" s="207"/>
    </row>
    <row r="146" spans="1:9" ht="11.25" customHeight="1">
      <c r="A146" s="208" t="s">
        <v>1851</v>
      </c>
      <c r="B146" s="209"/>
      <c r="D146" s="209"/>
      <c r="F146" s="209"/>
    </row>
    <row r="147" spans="1:9" ht="11.25" customHeight="1">
      <c r="B147" s="211">
        <v>4</v>
      </c>
      <c r="C147" s="212" t="s">
        <v>1807</v>
      </c>
      <c r="D147" s="211">
        <v>4</v>
      </c>
      <c r="E147" s="212" t="s">
        <v>1808</v>
      </c>
      <c r="F147" s="213">
        <f>SUM(B147-D147)</f>
        <v>0</v>
      </c>
      <c r="G147" s="214" t="s">
        <v>1809</v>
      </c>
      <c r="H147" s="214"/>
      <c r="I147" s="222">
        <f>SUM(F147*100)/B147</f>
        <v>0</v>
      </c>
    </row>
    <row r="148" spans="1:9" ht="11.25" customHeight="1">
      <c r="A148" s="214"/>
      <c r="B148" s="216"/>
      <c r="D148" s="216"/>
      <c r="F148" s="216"/>
    </row>
    <row r="149" spans="1:9" ht="11.25" customHeight="1">
      <c r="A149" s="208" t="s">
        <v>2684</v>
      </c>
      <c r="B149" s="209"/>
      <c r="D149" s="209"/>
      <c r="F149" s="209"/>
    </row>
    <row r="150" spans="1:9" ht="11.25" customHeight="1">
      <c r="B150" s="211">
        <v>4</v>
      </c>
      <c r="C150" s="212" t="s">
        <v>1807</v>
      </c>
      <c r="D150" s="211">
        <v>2</v>
      </c>
      <c r="E150" s="212" t="s">
        <v>1808</v>
      </c>
      <c r="F150" s="213">
        <f>SUM(B150-D150)</f>
        <v>2</v>
      </c>
      <c r="G150" s="214" t="s">
        <v>1809</v>
      </c>
      <c r="H150" s="214"/>
      <c r="I150" s="222">
        <f>SUM(F150*100)/B150</f>
        <v>50</v>
      </c>
    </row>
    <row r="151" spans="1:9" ht="11.25" customHeight="1">
      <c r="A151" s="214"/>
      <c r="B151" s="216"/>
      <c r="D151" s="216"/>
      <c r="F151" s="216"/>
    </row>
    <row r="152" spans="1:9" ht="11.25" customHeight="1">
      <c r="A152" s="202" t="s">
        <v>1852</v>
      </c>
      <c r="B152" s="203"/>
      <c r="D152" s="203"/>
      <c r="F152" s="203"/>
    </row>
    <row r="153" spans="1:9" ht="11.25" customHeight="1">
      <c r="A153" s="206"/>
      <c r="B153" s="207"/>
      <c r="D153" s="207"/>
      <c r="F153" s="207"/>
    </row>
    <row r="154" spans="1:9" ht="11.25" customHeight="1">
      <c r="A154" s="208" t="s">
        <v>1706</v>
      </c>
      <c r="B154" s="209"/>
      <c r="D154" s="209"/>
      <c r="F154" s="209"/>
    </row>
    <row r="155" spans="1:9" ht="11.25" customHeight="1">
      <c r="B155" s="211">
        <v>0</v>
      </c>
      <c r="C155" s="212" t="s">
        <v>1807</v>
      </c>
      <c r="D155" s="211">
        <v>0</v>
      </c>
      <c r="E155" s="212" t="s">
        <v>1808</v>
      </c>
      <c r="F155" s="213">
        <f>SUM(B155-D155)</f>
        <v>0</v>
      </c>
      <c r="G155" s="214" t="s">
        <v>1809</v>
      </c>
      <c r="H155" s="214"/>
      <c r="I155" s="222" t="e">
        <f>SUM(F155*100)/B155</f>
        <v>#DIV/0!</v>
      </c>
    </row>
    <row r="156" spans="1:9" ht="11.25" customHeight="1">
      <c r="A156" s="206"/>
      <c r="B156" s="207"/>
      <c r="D156" s="207"/>
      <c r="F156" s="207"/>
    </row>
    <row r="157" spans="1:9" ht="11.25" customHeight="1">
      <c r="A157" s="208" t="s">
        <v>1854</v>
      </c>
      <c r="B157" s="209"/>
      <c r="D157" s="209"/>
      <c r="F157" s="209"/>
    </row>
    <row r="158" spans="1:9" ht="11.25" customHeight="1">
      <c r="B158" s="211">
        <v>2</v>
      </c>
      <c r="C158" s="212" t="s">
        <v>1807</v>
      </c>
      <c r="D158" s="211">
        <v>1</v>
      </c>
      <c r="E158" s="212" t="s">
        <v>1808</v>
      </c>
      <c r="F158" s="213">
        <f>SUM(B158-D158)</f>
        <v>1</v>
      </c>
      <c r="G158" s="214" t="s">
        <v>1809</v>
      </c>
      <c r="H158" s="214"/>
      <c r="I158" s="222">
        <f>SUM(F158*100)/B158</f>
        <v>50</v>
      </c>
    </row>
    <row r="159" spans="1:9" ht="11.25" customHeight="1">
      <c r="A159" s="206"/>
      <c r="B159" s="207"/>
      <c r="D159" s="207"/>
      <c r="F159" s="207"/>
    </row>
    <row r="160" spans="1:9" ht="11.25" customHeight="1">
      <c r="A160" s="208" t="s">
        <v>1853</v>
      </c>
      <c r="B160" s="209"/>
      <c r="D160" s="209"/>
      <c r="F160" s="209"/>
    </row>
    <row r="161" spans="1:9" ht="11.25" customHeight="1">
      <c r="B161" s="211">
        <v>6</v>
      </c>
      <c r="C161" s="212" t="s">
        <v>1807</v>
      </c>
      <c r="D161" s="211">
        <v>4</v>
      </c>
      <c r="E161" s="212" t="s">
        <v>1808</v>
      </c>
      <c r="F161" s="213">
        <f>SUM(B161-D161)</f>
        <v>2</v>
      </c>
      <c r="G161" s="214" t="s">
        <v>1809</v>
      </c>
      <c r="H161" s="214"/>
      <c r="I161" s="222">
        <f>SUM(F161*100)/B161</f>
        <v>33.333333333333336</v>
      </c>
    </row>
    <row r="162" spans="1:9" ht="11.25" customHeight="1">
      <c r="A162" s="206"/>
      <c r="B162" s="207"/>
      <c r="D162" s="207"/>
      <c r="F162" s="207"/>
    </row>
    <row r="163" spans="1:9" ht="11.25" customHeight="1">
      <c r="A163" s="208" t="s">
        <v>1855</v>
      </c>
      <c r="B163" s="209"/>
      <c r="D163" s="209"/>
      <c r="F163" s="209"/>
    </row>
    <row r="164" spans="1:9" ht="11.25" customHeight="1">
      <c r="B164" s="211">
        <v>8</v>
      </c>
      <c r="C164" s="212" t="s">
        <v>1807</v>
      </c>
      <c r="D164" s="211">
        <v>9</v>
      </c>
      <c r="E164" s="212" t="s">
        <v>1808</v>
      </c>
      <c r="F164" s="213">
        <f>SUM(B164-D164)</f>
        <v>-1</v>
      </c>
      <c r="G164" s="214" t="s">
        <v>1809</v>
      </c>
      <c r="H164" s="214"/>
      <c r="I164" s="222">
        <f>SUM(F164*100)/B164</f>
        <v>-12.5</v>
      </c>
    </row>
    <row r="165" spans="1:9" ht="11.25" customHeight="1">
      <c r="A165" s="206"/>
      <c r="B165" s="207"/>
      <c r="D165" s="207"/>
      <c r="F165" s="207"/>
    </row>
    <row r="166" spans="1:9" ht="11.25" customHeight="1">
      <c r="A166" s="208" t="s">
        <v>1856</v>
      </c>
      <c r="B166" s="209"/>
      <c r="D166" s="209"/>
      <c r="F166" s="209"/>
    </row>
    <row r="167" spans="1:9" ht="11.25" customHeight="1">
      <c r="B167" s="211">
        <v>6</v>
      </c>
      <c r="C167" s="212" t="s">
        <v>1807</v>
      </c>
      <c r="D167" s="211">
        <v>1</v>
      </c>
      <c r="E167" s="212" t="s">
        <v>1808</v>
      </c>
      <c r="F167" s="213">
        <f>SUM(B167-D167)</f>
        <v>5</v>
      </c>
      <c r="G167" s="214" t="s">
        <v>1809</v>
      </c>
      <c r="H167" s="214"/>
      <c r="I167" s="222">
        <f>SUM(F167*100)/B167</f>
        <v>83.333333333333329</v>
      </c>
    </row>
    <row r="168" spans="1:9" ht="11.25" customHeight="1">
      <c r="A168" s="206"/>
      <c r="B168" s="207"/>
      <c r="D168" s="207"/>
      <c r="F168" s="207"/>
    </row>
    <row r="169" spans="1:9" ht="11.25" customHeight="1">
      <c r="A169" s="208" t="s">
        <v>1857</v>
      </c>
      <c r="B169" s="209"/>
      <c r="D169" s="209"/>
      <c r="F169" s="209"/>
    </row>
    <row r="170" spans="1:9" ht="11.25" customHeight="1">
      <c r="B170" s="211">
        <v>8</v>
      </c>
      <c r="C170" s="212" t="s">
        <v>1807</v>
      </c>
      <c r="D170" s="211">
        <v>6</v>
      </c>
      <c r="E170" s="212" t="s">
        <v>1808</v>
      </c>
      <c r="F170" s="213">
        <f>SUM(B170-D170)</f>
        <v>2</v>
      </c>
      <c r="G170" s="214" t="s">
        <v>1809</v>
      </c>
      <c r="H170" s="214"/>
      <c r="I170" s="222">
        <f>SUM(F170*100)/B170</f>
        <v>25</v>
      </c>
    </row>
    <row r="171" spans="1:9" ht="11.25" customHeight="1">
      <c r="A171" s="206"/>
      <c r="B171" s="207"/>
      <c r="D171" s="207"/>
      <c r="F171" s="207"/>
    </row>
    <row r="172" spans="1:9" ht="11.25" customHeight="1">
      <c r="A172" s="208" t="s">
        <v>1858</v>
      </c>
      <c r="B172" s="209"/>
      <c r="D172" s="209"/>
      <c r="F172" s="209"/>
    </row>
    <row r="173" spans="1:9" ht="11.25" customHeight="1">
      <c r="B173" s="211">
        <v>6</v>
      </c>
      <c r="C173" s="212" t="s">
        <v>1807</v>
      </c>
      <c r="D173" s="211">
        <v>2</v>
      </c>
      <c r="E173" s="212" t="s">
        <v>1808</v>
      </c>
      <c r="F173" s="213">
        <f>SUM(B173-D173)</f>
        <v>4</v>
      </c>
      <c r="G173" s="214" t="s">
        <v>1809</v>
      </c>
      <c r="H173" s="214"/>
      <c r="I173" s="222">
        <f>SUM(F173*100)/B173</f>
        <v>66.666666666666671</v>
      </c>
    </row>
    <row r="174" spans="1:9" ht="11.25" customHeight="1">
      <c r="A174" s="206"/>
      <c r="B174" s="207"/>
      <c r="D174" s="207"/>
      <c r="F174" s="207"/>
    </row>
    <row r="175" spans="1:9" ht="11.25" customHeight="1">
      <c r="A175" s="208" t="s">
        <v>1860</v>
      </c>
      <c r="B175" s="209"/>
      <c r="D175" s="209"/>
      <c r="F175" s="209"/>
    </row>
    <row r="176" spans="1:9" ht="11.25" customHeight="1">
      <c r="B176" s="211">
        <v>6</v>
      </c>
      <c r="C176" s="212" t="s">
        <v>1807</v>
      </c>
      <c r="D176" s="211">
        <v>2</v>
      </c>
      <c r="E176" s="212" t="s">
        <v>1808</v>
      </c>
      <c r="F176" s="213">
        <f>SUM(B176-D176)</f>
        <v>4</v>
      </c>
      <c r="G176" s="214" t="s">
        <v>1809</v>
      </c>
      <c r="H176" s="214"/>
      <c r="I176" s="222">
        <f>SUM(F176*100)/B176</f>
        <v>66.666666666666671</v>
      </c>
    </row>
    <row r="177" spans="1:9" ht="11.25" customHeight="1">
      <c r="A177" s="208"/>
      <c r="B177" s="209"/>
      <c r="D177" s="209"/>
      <c r="F177" s="209"/>
    </row>
    <row r="178" spans="1:9" ht="11.25" customHeight="1">
      <c r="A178" s="208" t="s">
        <v>1859</v>
      </c>
      <c r="B178" s="209"/>
      <c r="D178" s="209"/>
      <c r="F178" s="209"/>
    </row>
    <row r="179" spans="1:9" ht="11.25" customHeight="1">
      <c r="B179" s="211">
        <v>6</v>
      </c>
      <c r="C179" s="212" t="s">
        <v>1807</v>
      </c>
      <c r="D179" s="211">
        <v>6</v>
      </c>
      <c r="E179" s="212" t="s">
        <v>1808</v>
      </c>
      <c r="F179" s="213">
        <f>SUM(B179-D179)</f>
        <v>0</v>
      </c>
      <c r="G179" s="214" t="s">
        <v>1809</v>
      </c>
      <c r="H179" s="214"/>
      <c r="I179" s="222">
        <f>SUM(F179*100)/B179</f>
        <v>0</v>
      </c>
    </row>
    <row r="180" spans="1:9" ht="11.25" customHeight="1">
      <c r="A180" s="206"/>
      <c r="B180" s="207"/>
      <c r="D180" s="207"/>
      <c r="F180" s="207"/>
    </row>
    <row r="181" spans="1:9" ht="11.25" customHeight="1">
      <c r="A181" s="208" t="s">
        <v>1863</v>
      </c>
      <c r="B181" s="209"/>
      <c r="D181" s="209"/>
      <c r="F181" s="209"/>
    </row>
    <row r="182" spans="1:9" ht="11.25" customHeight="1">
      <c r="B182" s="211">
        <v>7</v>
      </c>
      <c r="C182" s="212" t="s">
        <v>1807</v>
      </c>
      <c r="D182" s="211">
        <v>4</v>
      </c>
      <c r="E182" s="212" t="s">
        <v>1808</v>
      </c>
      <c r="F182" s="213">
        <f>SUM(B182-D182)</f>
        <v>3</v>
      </c>
      <c r="G182" s="214" t="s">
        <v>1809</v>
      </c>
      <c r="H182" s="214"/>
      <c r="I182" s="222">
        <f>SUM(F182*100)/B182</f>
        <v>42.857142857142854</v>
      </c>
    </row>
    <row r="183" spans="1:9" ht="11.25" customHeight="1">
      <c r="A183" s="206"/>
      <c r="B183" s="207"/>
      <c r="D183" s="207"/>
      <c r="F183" s="207"/>
    </row>
    <row r="184" spans="1:9" ht="11.25" customHeight="1">
      <c r="A184" s="208" t="s">
        <v>1861</v>
      </c>
      <c r="B184" s="209"/>
      <c r="D184" s="209"/>
      <c r="F184" s="209"/>
    </row>
    <row r="185" spans="1:9" ht="11.25" customHeight="1">
      <c r="B185" s="211">
        <v>4</v>
      </c>
      <c r="C185" s="212" t="s">
        <v>1807</v>
      </c>
      <c r="D185" s="211">
        <v>3</v>
      </c>
      <c r="E185" s="212" t="s">
        <v>1808</v>
      </c>
      <c r="F185" s="213">
        <f>SUM(B185-D185)</f>
        <v>1</v>
      </c>
      <c r="G185" s="214" t="s">
        <v>1809</v>
      </c>
      <c r="H185" s="214"/>
      <c r="I185" s="222">
        <f>SUM(F185*100)/B185</f>
        <v>25</v>
      </c>
    </row>
    <row r="186" spans="1:9" ht="11.25" customHeight="1">
      <c r="A186" s="206"/>
      <c r="B186" s="207"/>
      <c r="D186" s="207"/>
      <c r="F186" s="207"/>
    </row>
    <row r="187" spans="1:9" ht="11.25" customHeight="1">
      <c r="A187" s="208" t="s">
        <v>1862</v>
      </c>
      <c r="B187" s="209"/>
      <c r="D187" s="209"/>
      <c r="F187" s="209"/>
    </row>
    <row r="188" spans="1:9" ht="11.25" customHeight="1">
      <c r="B188" s="211">
        <v>0</v>
      </c>
      <c r="C188" s="212" t="s">
        <v>1807</v>
      </c>
      <c r="D188" s="211">
        <v>0</v>
      </c>
      <c r="E188" s="212" t="s">
        <v>1808</v>
      </c>
      <c r="F188" s="213">
        <f>SUM(B188-D188)</f>
        <v>0</v>
      </c>
      <c r="G188" s="214" t="s">
        <v>1809</v>
      </c>
      <c r="H188" s="214"/>
      <c r="I188" s="222" t="e">
        <f>SUM(F188*100)/B188</f>
        <v>#DIV/0!</v>
      </c>
    </row>
    <row r="189" spans="1:9" ht="11.25" customHeight="1">
      <c r="A189" s="206"/>
      <c r="B189" s="207"/>
      <c r="D189" s="207"/>
      <c r="F189" s="207"/>
    </row>
    <row r="190" spans="1:9" ht="11.25" customHeight="1">
      <c r="A190" s="208" t="s">
        <v>1864</v>
      </c>
      <c r="B190" s="209"/>
      <c r="D190" s="209"/>
      <c r="F190" s="209"/>
    </row>
    <row r="191" spans="1:9" ht="11.25" customHeight="1">
      <c r="B191" s="211">
        <v>0</v>
      </c>
      <c r="C191" s="212" t="s">
        <v>1807</v>
      </c>
      <c r="D191" s="211">
        <v>0</v>
      </c>
      <c r="E191" s="212" t="s">
        <v>1808</v>
      </c>
      <c r="F191" s="213">
        <f>SUM(B191-D191)</f>
        <v>0</v>
      </c>
      <c r="G191" s="214" t="s">
        <v>1809</v>
      </c>
      <c r="H191" s="214"/>
      <c r="I191" s="222" t="e">
        <f>SUM(F191*100)/B191</f>
        <v>#DIV/0!</v>
      </c>
    </row>
    <row r="192" spans="1:9" ht="11.25" customHeight="1">
      <c r="A192" s="206"/>
      <c r="B192" s="207"/>
      <c r="D192" s="207"/>
      <c r="F192" s="207"/>
    </row>
    <row r="193" spans="1:9" ht="11.25" customHeight="1">
      <c r="A193" s="208" t="s">
        <v>1865</v>
      </c>
      <c r="B193" s="209"/>
      <c r="D193" s="209"/>
      <c r="F193" s="209"/>
    </row>
    <row r="194" spans="1:9" ht="11.25" customHeight="1">
      <c r="B194" s="211">
        <v>6</v>
      </c>
      <c r="C194" s="212" t="s">
        <v>1807</v>
      </c>
      <c r="D194" s="211">
        <v>3</v>
      </c>
      <c r="E194" s="212" t="s">
        <v>1808</v>
      </c>
      <c r="F194" s="213">
        <f>SUM(B194-D194)</f>
        <v>3</v>
      </c>
      <c r="G194" s="214" t="s">
        <v>1809</v>
      </c>
      <c r="H194" s="214"/>
      <c r="I194" s="222">
        <f>SUM(F194*100)/B194</f>
        <v>50</v>
      </c>
    </row>
    <row r="195" spans="1:9" ht="11.25" customHeight="1">
      <c r="A195" s="206"/>
      <c r="B195" s="207"/>
      <c r="D195" s="207"/>
      <c r="F195" s="207"/>
    </row>
    <row r="196" spans="1:9" ht="11.25" customHeight="1">
      <c r="A196" s="208" t="s">
        <v>1866</v>
      </c>
      <c r="B196" s="209"/>
      <c r="D196" s="209"/>
      <c r="F196" s="209"/>
    </row>
    <row r="197" spans="1:9" ht="11.25" customHeight="1">
      <c r="B197" s="211">
        <v>8</v>
      </c>
      <c r="C197" s="212" t="s">
        <v>1807</v>
      </c>
      <c r="D197" s="211">
        <v>7</v>
      </c>
      <c r="E197" s="212" t="s">
        <v>1808</v>
      </c>
      <c r="F197" s="213">
        <f>SUM(B197-D197)</f>
        <v>1</v>
      </c>
      <c r="G197" s="214" t="s">
        <v>1809</v>
      </c>
      <c r="H197" s="214"/>
      <c r="I197" s="222">
        <f>SUM(F197*100)/B197</f>
        <v>12.5</v>
      </c>
    </row>
    <row r="198" spans="1:9" ht="11.25" customHeight="1">
      <c r="A198" s="206"/>
      <c r="B198" s="207"/>
      <c r="D198" s="207"/>
      <c r="F198" s="207"/>
    </row>
    <row r="199" spans="1:9" ht="11.25" customHeight="1">
      <c r="A199" s="208" t="s">
        <v>1867</v>
      </c>
      <c r="B199" s="209"/>
      <c r="D199" s="209"/>
      <c r="F199" s="209"/>
    </row>
    <row r="200" spans="1:9" ht="11.25" customHeight="1">
      <c r="B200" s="211">
        <v>4</v>
      </c>
      <c r="C200" s="212" t="s">
        <v>1807</v>
      </c>
      <c r="D200" s="211">
        <v>2</v>
      </c>
      <c r="E200" s="212" t="s">
        <v>1808</v>
      </c>
      <c r="F200" s="213">
        <f>SUM(B200-D200)</f>
        <v>2</v>
      </c>
      <c r="G200" s="214" t="s">
        <v>1809</v>
      </c>
      <c r="H200" s="214"/>
      <c r="I200" s="222">
        <f>SUM(F200*100)/B200</f>
        <v>50</v>
      </c>
    </row>
    <row r="201" spans="1:9" ht="11.25" customHeight="1">
      <c r="A201" s="206"/>
      <c r="B201" s="207"/>
      <c r="D201" s="207"/>
      <c r="F201" s="207"/>
    </row>
    <row r="202" spans="1:9" ht="11.25" customHeight="1">
      <c r="A202" s="208" t="s">
        <v>1699</v>
      </c>
      <c r="B202" s="209"/>
      <c r="D202" s="209"/>
      <c r="F202" s="209"/>
    </row>
    <row r="203" spans="1:9" ht="11.25" customHeight="1">
      <c r="B203" s="211">
        <v>10</v>
      </c>
      <c r="C203" s="212" t="s">
        <v>1807</v>
      </c>
      <c r="D203" s="211">
        <v>6</v>
      </c>
      <c r="E203" s="212" t="s">
        <v>1808</v>
      </c>
      <c r="F203" s="213">
        <f>SUM(B203-D203)</f>
        <v>4</v>
      </c>
      <c r="G203" s="214" t="s">
        <v>1809</v>
      </c>
      <c r="H203" s="214"/>
      <c r="I203" s="222">
        <f>SUM(F203*100)/B203</f>
        <v>40</v>
      </c>
    </row>
    <row r="204" spans="1:9" ht="11.25" customHeight="1">
      <c r="A204" s="206"/>
      <c r="B204" s="207"/>
      <c r="D204" s="207"/>
      <c r="F204" s="207"/>
    </row>
    <row r="205" spans="1:9" ht="11.25" customHeight="1">
      <c r="A205" s="208" t="s">
        <v>1868</v>
      </c>
      <c r="B205" s="209"/>
      <c r="D205" s="209"/>
      <c r="F205" s="209"/>
    </row>
    <row r="206" spans="1:9" ht="11.25" customHeight="1">
      <c r="B206" s="211">
        <v>6</v>
      </c>
      <c r="C206" s="212" t="s">
        <v>1807</v>
      </c>
      <c r="D206" s="211">
        <v>3</v>
      </c>
      <c r="E206" s="212" t="s">
        <v>1808</v>
      </c>
      <c r="F206" s="213">
        <f>SUM(B206-D206)</f>
        <v>3</v>
      </c>
      <c r="G206" s="214" t="s">
        <v>1809</v>
      </c>
      <c r="H206" s="214"/>
      <c r="I206" s="222">
        <f>SUM(F206*100)/B206</f>
        <v>50</v>
      </c>
    </row>
    <row r="207" spans="1:9" ht="11.25" customHeight="1">
      <c r="A207" s="206"/>
      <c r="B207" s="207"/>
      <c r="D207" s="207"/>
      <c r="F207" s="207"/>
    </row>
    <row r="208" spans="1:9" ht="11.25" customHeight="1">
      <c r="A208" s="208" t="s">
        <v>1869</v>
      </c>
      <c r="B208" s="209"/>
      <c r="D208" s="209"/>
      <c r="F208" s="209"/>
    </row>
    <row r="209" spans="1:9" ht="11.25" customHeight="1">
      <c r="B209" s="211">
        <v>5</v>
      </c>
      <c r="C209" s="212" t="s">
        <v>1807</v>
      </c>
      <c r="D209" s="211">
        <v>3</v>
      </c>
      <c r="E209" s="212" t="s">
        <v>1808</v>
      </c>
      <c r="F209" s="213">
        <f>SUM(B209-D209)</f>
        <v>2</v>
      </c>
      <c r="G209" s="214" t="s">
        <v>1809</v>
      </c>
      <c r="H209" s="214"/>
      <c r="I209" s="222">
        <f>SUM(F209*100)/B209</f>
        <v>40</v>
      </c>
    </row>
    <row r="210" spans="1:9" ht="11.25" customHeight="1">
      <c r="A210" s="206"/>
      <c r="B210" s="207"/>
      <c r="D210" s="207"/>
      <c r="F210" s="207"/>
    </row>
    <row r="211" spans="1:9" ht="11.25" customHeight="1">
      <c r="A211" s="208" t="s">
        <v>1698</v>
      </c>
      <c r="B211" s="209"/>
      <c r="D211" s="209"/>
      <c r="F211" s="209"/>
    </row>
    <row r="212" spans="1:9" ht="11.25" customHeight="1">
      <c r="B212" s="211">
        <v>5</v>
      </c>
      <c r="C212" s="212" t="s">
        <v>1807</v>
      </c>
      <c r="D212" s="211">
        <v>4</v>
      </c>
      <c r="E212" s="212" t="s">
        <v>1808</v>
      </c>
      <c r="F212" s="213">
        <f>SUM(B212-D212)</f>
        <v>1</v>
      </c>
      <c r="G212" s="214" t="s">
        <v>1809</v>
      </c>
      <c r="H212" s="214"/>
      <c r="I212" s="222">
        <f>SUM(F212*100)/B212</f>
        <v>20</v>
      </c>
    </row>
    <row r="213" spans="1:9" ht="11.25" customHeight="1">
      <c r="A213" s="206"/>
      <c r="B213" s="207"/>
      <c r="D213" s="207"/>
      <c r="F213" s="207"/>
    </row>
    <row r="214" spans="1:9" ht="11.25" customHeight="1">
      <c r="A214" s="208" t="s">
        <v>1870</v>
      </c>
      <c r="B214" s="209"/>
      <c r="D214" s="209"/>
      <c r="F214" s="209"/>
    </row>
    <row r="215" spans="1:9" ht="11.25" customHeight="1">
      <c r="B215" s="211">
        <v>4</v>
      </c>
      <c r="C215" s="212" t="s">
        <v>1807</v>
      </c>
      <c r="D215" s="211">
        <v>3</v>
      </c>
      <c r="E215" s="212" t="s">
        <v>1808</v>
      </c>
      <c r="F215" s="213">
        <f>SUM(B215-D215)</f>
        <v>1</v>
      </c>
      <c r="G215" s="214" t="s">
        <v>1809</v>
      </c>
      <c r="H215" s="214"/>
      <c r="I215" s="222">
        <f>SUM(F215*100)/B215</f>
        <v>25</v>
      </c>
    </row>
    <row r="216" spans="1:9" ht="11.25" customHeight="1">
      <c r="A216" s="206"/>
      <c r="B216" s="207"/>
      <c r="D216" s="207"/>
      <c r="F216" s="207"/>
    </row>
    <row r="217" spans="1:9" ht="11.25" customHeight="1">
      <c r="A217" s="208" t="s">
        <v>500</v>
      </c>
      <c r="B217" s="209"/>
      <c r="D217" s="209"/>
      <c r="F217" s="209"/>
    </row>
    <row r="218" spans="1:9" ht="11.25" customHeight="1">
      <c r="B218" s="211">
        <v>16</v>
      </c>
      <c r="C218" s="212" t="s">
        <v>1807</v>
      </c>
      <c r="D218" s="211">
        <v>24</v>
      </c>
      <c r="E218" s="212" t="s">
        <v>1808</v>
      </c>
      <c r="F218" s="213">
        <f>SUM(B218-D218)</f>
        <v>-8</v>
      </c>
      <c r="G218" s="214" t="s">
        <v>1809</v>
      </c>
      <c r="H218" s="214"/>
      <c r="I218" s="222">
        <f>SUM(F218*100)/B218</f>
        <v>-50</v>
      </c>
    </row>
    <row r="219" spans="1:9" ht="11.25" customHeight="1">
      <c r="A219" s="206"/>
      <c r="B219" s="207"/>
      <c r="D219" s="207"/>
      <c r="F219" s="207"/>
    </row>
    <row r="220" spans="1:9" ht="11.25" customHeight="1">
      <c r="A220" s="208" t="s">
        <v>960</v>
      </c>
      <c r="B220" s="209"/>
      <c r="D220" s="209"/>
      <c r="F220" s="209"/>
    </row>
    <row r="221" spans="1:9" ht="11.25" customHeight="1">
      <c r="B221" s="211">
        <v>12</v>
      </c>
      <c r="C221" s="212" t="s">
        <v>1807</v>
      </c>
      <c r="D221" s="211">
        <v>13</v>
      </c>
      <c r="E221" s="212" t="s">
        <v>1808</v>
      </c>
      <c r="F221" s="213">
        <f>SUM(B221-D221)</f>
        <v>-1</v>
      </c>
      <c r="G221" s="214" t="s">
        <v>1809</v>
      </c>
      <c r="H221" s="214"/>
      <c r="I221" s="222">
        <f>SUM(F221*100)/B221</f>
        <v>-8.3333333333333339</v>
      </c>
    </row>
    <row r="222" spans="1:9" ht="11.25" customHeight="1">
      <c r="A222" s="206"/>
      <c r="B222" s="207"/>
      <c r="D222" s="207"/>
      <c r="F222" s="207"/>
    </row>
    <row r="223" spans="1:9" ht="11.25" customHeight="1">
      <c r="A223" s="208" t="s">
        <v>513</v>
      </c>
      <c r="B223" s="209"/>
      <c r="D223" s="209"/>
      <c r="F223" s="209"/>
    </row>
    <row r="224" spans="1:9" ht="11.25" customHeight="1">
      <c r="B224" s="211">
        <v>12</v>
      </c>
      <c r="C224" s="212" t="s">
        <v>1807</v>
      </c>
      <c r="D224" s="211">
        <v>5</v>
      </c>
      <c r="E224" s="212" t="s">
        <v>1808</v>
      </c>
      <c r="F224" s="213">
        <f>SUM(B224-D224)</f>
        <v>7</v>
      </c>
      <c r="G224" s="214" t="s">
        <v>1809</v>
      </c>
      <c r="H224" s="214"/>
      <c r="I224" s="222">
        <f>SUM(F224*100)/B224</f>
        <v>58.333333333333336</v>
      </c>
    </row>
    <row r="225" spans="1:9" ht="11.25" customHeight="1">
      <c r="A225" s="206"/>
      <c r="B225" s="207"/>
      <c r="D225" s="207"/>
      <c r="F225" s="207"/>
    </row>
    <row r="226" spans="1:9" ht="11.25" customHeight="1">
      <c r="A226" s="208" t="s">
        <v>545</v>
      </c>
      <c r="B226" s="209"/>
      <c r="D226" s="209"/>
      <c r="F226" s="209"/>
    </row>
    <row r="227" spans="1:9" ht="11.25" customHeight="1">
      <c r="B227" s="211">
        <v>8</v>
      </c>
      <c r="C227" s="212" t="s">
        <v>1807</v>
      </c>
      <c r="D227" s="211">
        <v>11</v>
      </c>
      <c r="E227" s="212" t="s">
        <v>1808</v>
      </c>
      <c r="F227" s="213">
        <f>SUM(B227-D227)</f>
        <v>-3</v>
      </c>
      <c r="G227" s="214" t="s">
        <v>1809</v>
      </c>
      <c r="H227" s="214"/>
      <c r="I227" s="222">
        <f>SUM(F227*100)/B227</f>
        <v>-37.5</v>
      </c>
    </row>
    <row r="228" spans="1:9" ht="11.25" customHeight="1">
      <c r="A228" s="206"/>
      <c r="B228" s="207"/>
      <c r="D228" s="207"/>
      <c r="F228" s="207"/>
    </row>
    <row r="229" spans="1:9" ht="11.25" customHeight="1">
      <c r="A229" s="208" t="s">
        <v>511</v>
      </c>
      <c r="B229" s="209"/>
      <c r="D229" s="209"/>
      <c r="F229" s="209"/>
    </row>
    <row r="230" spans="1:9" ht="11.25" customHeight="1">
      <c r="B230" s="211">
        <v>5</v>
      </c>
      <c r="C230" s="212" t="s">
        <v>1807</v>
      </c>
      <c r="D230" s="211">
        <v>5</v>
      </c>
      <c r="E230" s="212" t="s">
        <v>1808</v>
      </c>
      <c r="F230" s="213">
        <f>SUM(B230-D230)</f>
        <v>0</v>
      </c>
      <c r="G230" s="214" t="s">
        <v>1809</v>
      </c>
      <c r="H230" s="214"/>
      <c r="I230" s="222">
        <f>SUM(F230*100)/B230</f>
        <v>0</v>
      </c>
    </row>
    <row r="231" spans="1:9" ht="11.25" customHeight="1">
      <c r="A231" s="206"/>
      <c r="B231" s="207"/>
      <c r="D231" s="207"/>
      <c r="F231" s="207"/>
    </row>
    <row r="232" spans="1:9" ht="11.25" customHeight="1">
      <c r="A232" s="208" t="s">
        <v>1871</v>
      </c>
      <c r="B232" s="209"/>
      <c r="D232" s="209"/>
      <c r="F232" s="209"/>
    </row>
    <row r="233" spans="1:9" ht="11.25" customHeight="1">
      <c r="B233" s="211">
        <v>6</v>
      </c>
      <c r="C233" s="212" t="s">
        <v>1807</v>
      </c>
      <c r="D233" s="211">
        <v>4</v>
      </c>
      <c r="E233" s="212" t="s">
        <v>1808</v>
      </c>
      <c r="F233" s="213">
        <f>SUM(B233-D233)</f>
        <v>2</v>
      </c>
      <c r="G233" s="214" t="s">
        <v>1809</v>
      </c>
      <c r="H233" s="214"/>
      <c r="I233" s="222">
        <f>SUM(F233*100)/B233</f>
        <v>33.333333333333336</v>
      </c>
    </row>
    <row r="234" spans="1:9" ht="11.25" customHeight="1">
      <c r="A234" s="214"/>
      <c r="B234" s="216"/>
      <c r="D234" s="216"/>
      <c r="F234" s="216"/>
    </row>
    <row r="235" spans="1:9" ht="11.25" customHeight="1">
      <c r="A235" s="202" t="s">
        <v>1872</v>
      </c>
      <c r="B235" s="203"/>
      <c r="D235" s="203"/>
      <c r="F235" s="203"/>
    </row>
    <row r="236" spans="1:9" ht="11.25" customHeight="1">
      <c r="A236" s="206"/>
      <c r="B236" s="207"/>
      <c r="D236" s="207"/>
      <c r="F236" s="207"/>
    </row>
    <row r="237" spans="1:9" ht="11.25" customHeight="1">
      <c r="A237" s="208" t="s">
        <v>1879</v>
      </c>
      <c r="B237" s="209"/>
      <c r="D237" s="209"/>
      <c r="F237" s="209"/>
    </row>
    <row r="238" spans="1:9" ht="11.25" customHeight="1">
      <c r="B238" s="211">
        <v>6</v>
      </c>
      <c r="C238" s="212" t="s">
        <v>1807</v>
      </c>
      <c r="D238" s="211">
        <v>4</v>
      </c>
      <c r="E238" s="212" t="s">
        <v>1808</v>
      </c>
      <c r="F238" s="213">
        <f>SUM(B238-D238)</f>
        <v>2</v>
      </c>
      <c r="G238" s="214" t="s">
        <v>1809</v>
      </c>
      <c r="H238" s="214"/>
      <c r="I238" s="222">
        <f>SUM(F238*100)/B238</f>
        <v>33.333333333333336</v>
      </c>
    </row>
    <row r="239" spans="1:9" ht="11.25" customHeight="1">
      <c r="A239" s="206"/>
      <c r="B239" s="207"/>
      <c r="D239" s="207"/>
      <c r="F239" s="207"/>
    </row>
    <row r="240" spans="1:9" ht="11.25" customHeight="1">
      <c r="A240" s="208" t="s">
        <v>1880</v>
      </c>
      <c r="B240" s="209"/>
      <c r="D240" s="209"/>
      <c r="F240" s="209"/>
    </row>
    <row r="241" spans="1:11" ht="11.25" customHeight="1">
      <c r="B241" s="211">
        <v>6</v>
      </c>
      <c r="C241" s="212" t="s">
        <v>1807</v>
      </c>
      <c r="D241" s="211">
        <v>4</v>
      </c>
      <c r="E241" s="212" t="s">
        <v>1808</v>
      </c>
      <c r="F241" s="213">
        <f>SUM(B241-D241)</f>
        <v>2</v>
      </c>
      <c r="G241" s="214" t="s">
        <v>1809</v>
      </c>
      <c r="H241" s="214"/>
      <c r="I241" s="222">
        <f>SUM(F241*100)/B241</f>
        <v>33.333333333333336</v>
      </c>
    </row>
    <row r="242" spans="1:11" ht="11.25" customHeight="1">
      <c r="A242" s="206"/>
      <c r="B242" s="207"/>
      <c r="D242" s="207"/>
      <c r="F242" s="207"/>
    </row>
    <row r="243" spans="1:11" ht="11.25" customHeight="1">
      <c r="A243" s="208" t="s">
        <v>1881</v>
      </c>
      <c r="B243" s="209"/>
      <c r="D243" s="209"/>
      <c r="F243" s="209"/>
    </row>
    <row r="244" spans="1:11" ht="11.25" customHeight="1">
      <c r="B244" s="211">
        <v>10</v>
      </c>
      <c r="C244" s="212" t="s">
        <v>1807</v>
      </c>
      <c r="D244" s="211">
        <v>7</v>
      </c>
      <c r="E244" s="212" t="s">
        <v>1808</v>
      </c>
      <c r="F244" s="213">
        <f>SUM(B244-D244)</f>
        <v>3</v>
      </c>
      <c r="G244" s="214" t="s">
        <v>1809</v>
      </c>
      <c r="H244" s="214"/>
      <c r="I244" s="222">
        <f>SUM(F244*100)/B244</f>
        <v>30</v>
      </c>
    </row>
    <row r="245" spans="1:11" ht="11.25" customHeight="1">
      <c r="A245" s="206"/>
      <c r="B245" s="207"/>
      <c r="D245" s="207"/>
      <c r="F245" s="207"/>
    </row>
    <row r="246" spans="1:11" ht="11.25" customHeight="1">
      <c r="A246" s="208" t="s">
        <v>1824</v>
      </c>
      <c r="B246" s="209"/>
      <c r="D246" s="209"/>
      <c r="F246" s="209"/>
      <c r="K246" s="208"/>
    </row>
    <row r="247" spans="1:11" ht="11.25" customHeight="1">
      <c r="B247" s="211">
        <v>3</v>
      </c>
      <c r="C247" s="212" t="s">
        <v>1807</v>
      </c>
      <c r="D247" s="211">
        <v>1</v>
      </c>
      <c r="E247" s="212" t="s">
        <v>1808</v>
      </c>
      <c r="F247" s="213">
        <f>SUM(B247-D247)</f>
        <v>2</v>
      </c>
      <c r="G247" s="214" t="s">
        <v>1809</v>
      </c>
      <c r="H247" s="214"/>
      <c r="I247" s="222">
        <f>SUM(F247*100)/B247</f>
        <v>66.666666666666671</v>
      </c>
      <c r="K247" s="210"/>
    </row>
    <row r="248" spans="1:11" ht="11.25" customHeight="1">
      <c r="A248" s="206"/>
      <c r="B248" s="207"/>
      <c r="D248" s="207"/>
      <c r="F248" s="207"/>
      <c r="K248" s="206"/>
    </row>
    <row r="249" spans="1:11" ht="11.25" customHeight="1">
      <c r="A249" s="208" t="s">
        <v>1812</v>
      </c>
      <c r="B249" s="209"/>
      <c r="D249" s="209"/>
      <c r="F249" s="209"/>
      <c r="K249" s="208"/>
    </row>
    <row r="250" spans="1:11" ht="11.25" customHeight="1">
      <c r="B250" s="211">
        <v>6</v>
      </c>
      <c r="C250" s="212" t="s">
        <v>1807</v>
      </c>
      <c r="D250" s="211">
        <v>4</v>
      </c>
      <c r="E250" s="212" t="s">
        <v>1808</v>
      </c>
      <c r="F250" s="213">
        <f>SUM(B250-D250)</f>
        <v>2</v>
      </c>
      <c r="G250" s="214" t="s">
        <v>1809</v>
      </c>
      <c r="H250" s="214"/>
      <c r="I250" s="222">
        <f>SUM(F250*100)/B250</f>
        <v>33.333333333333336</v>
      </c>
      <c r="K250" s="210"/>
    </row>
    <row r="251" spans="1:11" ht="11.25" customHeight="1">
      <c r="A251" s="206"/>
      <c r="B251" s="207"/>
      <c r="D251" s="207"/>
      <c r="F251" s="207"/>
      <c r="K251" s="206"/>
    </row>
    <row r="252" spans="1:11" ht="11.25" customHeight="1">
      <c r="A252" s="208" t="s">
        <v>1827</v>
      </c>
      <c r="B252" s="209"/>
      <c r="D252" s="209"/>
      <c r="F252" s="209"/>
      <c r="K252" s="208"/>
    </row>
    <row r="253" spans="1:11" ht="11.25" customHeight="1">
      <c r="B253" s="211">
        <v>6</v>
      </c>
      <c r="C253" s="212" t="s">
        <v>1807</v>
      </c>
      <c r="D253" s="211">
        <v>2</v>
      </c>
      <c r="E253" s="212" t="s">
        <v>1808</v>
      </c>
      <c r="F253" s="213">
        <f>SUM(B253-D253)</f>
        <v>4</v>
      </c>
      <c r="G253" s="214" t="s">
        <v>1809</v>
      </c>
      <c r="H253" s="214"/>
      <c r="I253" s="222">
        <f>SUM(F253*100)/B253</f>
        <v>66.666666666666671</v>
      </c>
      <c r="K253" s="210"/>
    </row>
    <row r="254" spans="1:11" ht="11.25" customHeight="1">
      <c r="A254" s="206"/>
      <c r="B254" s="207"/>
      <c r="D254" s="207"/>
      <c r="F254" s="207"/>
      <c r="K254" s="206"/>
    </row>
    <row r="255" spans="1:11" ht="11.25" customHeight="1">
      <c r="A255" s="208" t="s">
        <v>1826</v>
      </c>
      <c r="B255" s="209"/>
      <c r="D255" s="209"/>
      <c r="F255" s="209"/>
      <c r="K255" s="208"/>
    </row>
    <row r="256" spans="1:11" ht="11.25" customHeight="1">
      <c r="B256" s="211">
        <v>4</v>
      </c>
      <c r="C256" s="212" t="s">
        <v>1807</v>
      </c>
      <c r="D256" s="211">
        <v>3</v>
      </c>
      <c r="E256" s="212" t="s">
        <v>1808</v>
      </c>
      <c r="F256" s="213">
        <f>SUM(B256-D256)</f>
        <v>1</v>
      </c>
      <c r="G256" s="214" t="s">
        <v>1809</v>
      </c>
      <c r="H256" s="214"/>
      <c r="I256" s="222">
        <f>SUM(F256*100)/B256</f>
        <v>25</v>
      </c>
      <c r="K256" s="210"/>
    </row>
    <row r="257" spans="1:11" ht="11.25" customHeight="1">
      <c r="A257" s="206"/>
      <c r="B257" s="207"/>
      <c r="D257" s="207"/>
      <c r="F257" s="207"/>
      <c r="K257" s="206"/>
    </row>
    <row r="258" spans="1:11" ht="11.25" customHeight="1">
      <c r="A258" s="208" t="s">
        <v>1825</v>
      </c>
      <c r="B258" s="209"/>
      <c r="D258" s="209"/>
      <c r="F258" s="209"/>
      <c r="K258" s="208"/>
    </row>
    <row r="259" spans="1:11" ht="11.25" customHeight="1">
      <c r="B259" s="211">
        <v>8</v>
      </c>
      <c r="C259" s="212" t="s">
        <v>1807</v>
      </c>
      <c r="D259" s="211">
        <v>8</v>
      </c>
      <c r="E259" s="212" t="s">
        <v>1808</v>
      </c>
      <c r="F259" s="213">
        <f>SUM(B259-D259)</f>
        <v>0</v>
      </c>
      <c r="G259" s="214" t="s">
        <v>1809</v>
      </c>
      <c r="H259" s="214"/>
      <c r="I259" s="222">
        <f>SUM(F259*100)/B259</f>
        <v>0</v>
      </c>
      <c r="K259" s="210"/>
    </row>
    <row r="260" spans="1:11" ht="11.25" customHeight="1">
      <c r="A260" s="206"/>
      <c r="B260" s="207"/>
      <c r="D260" s="207"/>
      <c r="F260" s="207"/>
      <c r="K260" s="206"/>
    </row>
    <row r="261" spans="1:11" ht="11.25" customHeight="1">
      <c r="A261" s="208" t="s">
        <v>1811</v>
      </c>
      <c r="B261" s="209"/>
      <c r="D261" s="209"/>
      <c r="F261" s="209"/>
      <c r="K261" s="208"/>
    </row>
    <row r="262" spans="1:11" ht="11.25" customHeight="1">
      <c r="B262" s="211">
        <v>8</v>
      </c>
      <c r="C262" s="212" t="s">
        <v>1807</v>
      </c>
      <c r="D262" s="211">
        <v>10</v>
      </c>
      <c r="E262" s="212" t="s">
        <v>1808</v>
      </c>
      <c r="F262" s="213">
        <f>SUM(B262-D262)</f>
        <v>-2</v>
      </c>
      <c r="G262" s="214" t="s">
        <v>1809</v>
      </c>
      <c r="H262" s="214"/>
      <c r="I262" s="222">
        <f>SUM(F262*100)/B262</f>
        <v>-25</v>
      </c>
      <c r="K262" s="210"/>
    </row>
    <row r="263" spans="1:11" ht="11.25" customHeight="1">
      <c r="A263" s="206"/>
      <c r="B263" s="207"/>
      <c r="D263" s="207"/>
      <c r="F263" s="207"/>
      <c r="K263" s="206"/>
    </row>
    <row r="264" spans="1:11" ht="11.25" customHeight="1">
      <c r="A264" s="208" t="s">
        <v>1828</v>
      </c>
      <c r="B264" s="209"/>
      <c r="D264" s="209"/>
      <c r="F264" s="209"/>
      <c r="K264" s="208"/>
    </row>
    <row r="265" spans="1:11" ht="11.25" customHeight="1">
      <c r="B265" s="211">
        <v>0</v>
      </c>
      <c r="C265" s="212" t="s">
        <v>1807</v>
      </c>
      <c r="D265" s="211">
        <v>0</v>
      </c>
      <c r="E265" s="212" t="s">
        <v>1808</v>
      </c>
      <c r="F265" s="213">
        <f>SUM(B265-D265)</f>
        <v>0</v>
      </c>
      <c r="G265" s="214" t="s">
        <v>1809</v>
      </c>
      <c r="H265" s="214"/>
      <c r="I265" s="222" t="e">
        <f>SUM(F265*100)/B265</f>
        <v>#DIV/0!</v>
      </c>
      <c r="K265" s="210"/>
    </row>
    <row r="266" spans="1:11" ht="11.25" customHeight="1">
      <c r="A266" s="206"/>
      <c r="B266" s="207"/>
      <c r="D266" s="207"/>
      <c r="F266" s="207"/>
      <c r="K266" s="206"/>
    </row>
    <row r="267" spans="1:11" ht="11.25" customHeight="1">
      <c r="A267" s="208" t="s">
        <v>1829</v>
      </c>
      <c r="B267" s="209"/>
      <c r="D267" s="209"/>
      <c r="F267" s="209"/>
      <c r="K267" s="208"/>
    </row>
    <row r="268" spans="1:11" ht="11.25" customHeight="1">
      <c r="B268" s="211">
        <v>4</v>
      </c>
      <c r="C268" s="212" t="s">
        <v>1807</v>
      </c>
      <c r="D268" s="211">
        <v>0</v>
      </c>
      <c r="E268" s="212" t="s">
        <v>1808</v>
      </c>
      <c r="F268" s="213">
        <f>SUM(B268-D268)</f>
        <v>4</v>
      </c>
      <c r="G268" s="214" t="s">
        <v>1809</v>
      </c>
      <c r="H268" s="214"/>
      <c r="I268" s="222">
        <f>SUM(F268*100)/B268</f>
        <v>100</v>
      </c>
      <c r="K268" s="210"/>
    </row>
    <row r="269" spans="1:11" ht="11.25" customHeight="1">
      <c r="A269" s="206"/>
      <c r="B269" s="207"/>
      <c r="D269" s="207"/>
      <c r="F269" s="207"/>
      <c r="K269" s="206"/>
    </row>
    <row r="270" spans="1:11" ht="11.25" customHeight="1">
      <c r="A270" s="208" t="s">
        <v>1830</v>
      </c>
      <c r="B270" s="209"/>
      <c r="D270" s="209"/>
      <c r="F270" s="209"/>
      <c r="K270" s="208"/>
    </row>
    <row r="271" spans="1:11" ht="11.25" customHeight="1">
      <c r="B271" s="211">
        <v>6</v>
      </c>
      <c r="C271" s="212" t="s">
        <v>1807</v>
      </c>
      <c r="D271" s="211">
        <v>4</v>
      </c>
      <c r="E271" s="212" t="s">
        <v>1808</v>
      </c>
      <c r="F271" s="213">
        <f>SUM(B271-D271)</f>
        <v>2</v>
      </c>
      <c r="G271" s="214" t="s">
        <v>1809</v>
      </c>
      <c r="H271" s="214"/>
      <c r="I271" s="222">
        <f>SUM(F271*100)/B271</f>
        <v>33.333333333333336</v>
      </c>
      <c r="K271" s="210"/>
    </row>
    <row r="272" spans="1:11" ht="11.25" customHeight="1">
      <c r="A272" s="206"/>
      <c r="B272" s="207"/>
      <c r="D272" s="207"/>
      <c r="F272" s="207"/>
      <c r="K272" s="206"/>
    </row>
    <row r="273" spans="1:11" ht="11.25" customHeight="1">
      <c r="A273" s="208" t="s">
        <v>1831</v>
      </c>
      <c r="B273" s="209"/>
      <c r="D273" s="209"/>
      <c r="F273" s="209"/>
      <c r="K273" s="208"/>
    </row>
    <row r="274" spans="1:11" ht="11.25" customHeight="1">
      <c r="B274" s="211">
        <v>3</v>
      </c>
      <c r="C274" s="212" t="s">
        <v>1807</v>
      </c>
      <c r="D274" s="211">
        <v>1</v>
      </c>
      <c r="E274" s="212" t="s">
        <v>1808</v>
      </c>
      <c r="F274" s="213">
        <f>SUM(B274-D274)</f>
        <v>2</v>
      </c>
      <c r="G274" s="214" t="s">
        <v>1809</v>
      </c>
      <c r="H274" s="214"/>
      <c r="I274" s="222">
        <f>SUM(F274*100)/B274</f>
        <v>66.666666666666671</v>
      </c>
      <c r="K274" s="210"/>
    </row>
    <row r="275" spans="1:11" ht="11.25" customHeight="1">
      <c r="A275" s="206"/>
      <c r="B275" s="207"/>
      <c r="D275" s="207"/>
      <c r="F275" s="207"/>
      <c r="K275" s="206"/>
    </row>
    <row r="276" spans="1:11" ht="11.25" customHeight="1">
      <c r="A276" s="208" t="s">
        <v>1834</v>
      </c>
      <c r="B276" s="209"/>
      <c r="D276" s="209"/>
      <c r="F276" s="209"/>
      <c r="K276" s="208"/>
    </row>
    <row r="277" spans="1:11" ht="11.25" customHeight="1">
      <c r="B277" s="211">
        <v>2</v>
      </c>
      <c r="C277" s="212" t="s">
        <v>1807</v>
      </c>
      <c r="D277" s="211">
        <v>4</v>
      </c>
      <c r="E277" s="212" t="s">
        <v>1808</v>
      </c>
      <c r="F277" s="213">
        <f>SUM(B277-D277)</f>
        <v>-2</v>
      </c>
      <c r="G277" s="214" t="s">
        <v>1809</v>
      </c>
      <c r="H277" s="214"/>
      <c r="I277" s="222">
        <f>SUM(F277*100)/B277</f>
        <v>-100</v>
      </c>
      <c r="K277" s="210"/>
    </row>
    <row r="278" spans="1:11" ht="11.25" customHeight="1">
      <c r="A278" s="206"/>
      <c r="B278" s="207"/>
      <c r="D278" s="207"/>
      <c r="F278" s="207"/>
      <c r="K278" s="206"/>
    </row>
    <row r="279" spans="1:11" ht="11.25" customHeight="1">
      <c r="A279" s="208" t="s">
        <v>1832</v>
      </c>
      <c r="B279" s="209"/>
      <c r="D279" s="209"/>
      <c r="F279" s="209"/>
      <c r="K279" s="208"/>
    </row>
    <row r="280" spans="1:11" ht="11.25" customHeight="1">
      <c r="B280" s="211">
        <v>3</v>
      </c>
      <c r="C280" s="212" t="s">
        <v>1807</v>
      </c>
      <c r="D280" s="211">
        <v>1</v>
      </c>
      <c r="E280" s="212" t="s">
        <v>1808</v>
      </c>
      <c r="F280" s="213">
        <f>SUM(B280-D280)</f>
        <v>2</v>
      </c>
      <c r="G280" s="214" t="s">
        <v>1809</v>
      </c>
      <c r="H280" s="214"/>
      <c r="I280" s="222">
        <f>SUM(F280*100)/B280</f>
        <v>66.666666666666671</v>
      </c>
      <c r="K280" s="210"/>
    </row>
    <row r="281" spans="1:11" ht="11.25" customHeight="1">
      <c r="A281" s="206"/>
      <c r="B281" s="207"/>
      <c r="D281" s="207"/>
      <c r="F281" s="207"/>
      <c r="K281" s="206"/>
    </row>
    <row r="282" spans="1:11" ht="11.25" customHeight="1">
      <c r="A282" s="208" t="s">
        <v>1833</v>
      </c>
      <c r="B282" s="209"/>
      <c r="D282" s="209"/>
      <c r="F282" s="209"/>
      <c r="K282" s="208"/>
    </row>
    <row r="283" spans="1:11" ht="11.25" customHeight="1">
      <c r="B283" s="211">
        <v>0</v>
      </c>
      <c r="C283" s="212" t="s">
        <v>1807</v>
      </c>
      <c r="D283" s="211">
        <v>0</v>
      </c>
      <c r="E283" s="212" t="s">
        <v>1808</v>
      </c>
      <c r="F283" s="213">
        <f>SUM(B283-D283)</f>
        <v>0</v>
      </c>
      <c r="G283" s="214" t="s">
        <v>1809</v>
      </c>
      <c r="H283" s="214"/>
      <c r="I283" s="222" t="e">
        <f>SUM(F283*100)/B283</f>
        <v>#DIV/0!</v>
      </c>
      <c r="K283" s="210"/>
    </row>
    <row r="284" spans="1:11" ht="11.25" customHeight="1">
      <c r="A284" s="206"/>
      <c r="B284" s="207"/>
      <c r="D284" s="207"/>
      <c r="F284" s="207"/>
      <c r="K284" s="206"/>
    </row>
    <row r="285" spans="1:11" ht="11.25" customHeight="1">
      <c r="A285" s="208" t="s">
        <v>1835</v>
      </c>
      <c r="B285" s="209"/>
      <c r="D285" s="209"/>
      <c r="F285" s="209"/>
      <c r="K285" s="208"/>
    </row>
    <row r="286" spans="1:11" ht="11.25" customHeight="1">
      <c r="B286" s="211">
        <v>6</v>
      </c>
      <c r="C286" s="212" t="s">
        <v>1807</v>
      </c>
      <c r="D286" s="211">
        <v>2</v>
      </c>
      <c r="E286" s="212" t="s">
        <v>1808</v>
      </c>
      <c r="F286" s="213">
        <f>SUM(B286-D286)</f>
        <v>4</v>
      </c>
      <c r="G286" s="214" t="s">
        <v>1809</v>
      </c>
      <c r="H286" s="214"/>
      <c r="I286" s="222">
        <f>SUM(F286*100)/B286</f>
        <v>66.666666666666671</v>
      </c>
      <c r="K286" s="210"/>
    </row>
    <row r="287" spans="1:11" ht="11.25" customHeight="1">
      <c r="A287" s="206"/>
      <c r="B287" s="207"/>
      <c r="D287" s="207"/>
      <c r="F287" s="207"/>
      <c r="K287" s="206"/>
    </row>
    <row r="288" spans="1:11" ht="11.25" customHeight="1">
      <c r="A288" s="208" t="s">
        <v>1836</v>
      </c>
      <c r="B288" s="209"/>
      <c r="D288" s="209"/>
      <c r="F288" s="209"/>
      <c r="K288" s="208"/>
    </row>
    <row r="289" spans="1:11" ht="11.25" customHeight="1">
      <c r="B289" s="211">
        <v>6</v>
      </c>
      <c r="C289" s="212" t="s">
        <v>1807</v>
      </c>
      <c r="D289" s="211">
        <v>6</v>
      </c>
      <c r="E289" s="212" t="s">
        <v>1808</v>
      </c>
      <c r="F289" s="213">
        <f>SUM(B289-D289)</f>
        <v>0</v>
      </c>
      <c r="G289" s="214" t="s">
        <v>1809</v>
      </c>
      <c r="H289" s="214"/>
      <c r="I289" s="222">
        <f>SUM(F289*100)/B289</f>
        <v>0</v>
      </c>
      <c r="K289" s="210"/>
    </row>
    <row r="290" spans="1:11" ht="11.25" customHeight="1">
      <c r="A290" s="206"/>
      <c r="B290" s="207"/>
      <c r="D290" s="207"/>
      <c r="F290" s="207"/>
      <c r="K290" s="206"/>
    </row>
    <row r="291" spans="1:11" ht="11.25" customHeight="1">
      <c r="A291" s="208" t="s">
        <v>1837</v>
      </c>
      <c r="B291" s="209"/>
      <c r="D291" s="209"/>
      <c r="F291" s="209"/>
      <c r="K291" s="208"/>
    </row>
    <row r="292" spans="1:11" ht="11.25" customHeight="1">
      <c r="B292" s="211">
        <v>10</v>
      </c>
      <c r="C292" s="212" t="s">
        <v>1807</v>
      </c>
      <c r="D292" s="211">
        <v>11</v>
      </c>
      <c r="E292" s="212" t="s">
        <v>1808</v>
      </c>
      <c r="F292" s="213">
        <f>SUM(B292-D292)</f>
        <v>-1</v>
      </c>
      <c r="G292" s="214" t="s">
        <v>1809</v>
      </c>
      <c r="H292" s="214"/>
      <c r="I292" s="222">
        <f>SUM(F292*100)/B292</f>
        <v>-10</v>
      </c>
      <c r="K292" s="210"/>
    </row>
    <row r="293" spans="1:11" ht="11.25" customHeight="1">
      <c r="A293" s="206"/>
      <c r="B293" s="207"/>
      <c r="D293" s="207"/>
      <c r="F293" s="207"/>
      <c r="K293" s="206"/>
    </row>
    <row r="294" spans="1:11" ht="11.25" customHeight="1">
      <c r="A294" s="208" t="s">
        <v>1838</v>
      </c>
      <c r="B294" s="209"/>
      <c r="D294" s="209"/>
      <c r="F294" s="209"/>
      <c r="K294" s="208"/>
    </row>
    <row r="295" spans="1:11" ht="11.25" customHeight="1">
      <c r="B295" s="211">
        <v>5</v>
      </c>
      <c r="C295" s="212" t="s">
        <v>1807</v>
      </c>
      <c r="D295" s="211">
        <v>2</v>
      </c>
      <c r="E295" s="212" t="s">
        <v>1808</v>
      </c>
      <c r="F295" s="213">
        <f>SUM(B295-D295)</f>
        <v>3</v>
      </c>
      <c r="G295" s="214" t="s">
        <v>1809</v>
      </c>
      <c r="H295" s="214"/>
      <c r="I295" s="222">
        <f>SUM(F295*100)/B295</f>
        <v>60</v>
      </c>
      <c r="K295" s="210"/>
    </row>
    <row r="296" spans="1:11" ht="11.25" customHeight="1">
      <c r="A296" s="206"/>
      <c r="B296" s="207"/>
      <c r="D296" s="207"/>
      <c r="F296" s="207"/>
    </row>
    <row r="297" spans="1:11" ht="11.25" customHeight="1">
      <c r="A297" s="202" t="s">
        <v>1873</v>
      </c>
      <c r="B297" s="203"/>
      <c r="D297" s="203"/>
      <c r="F297" s="203"/>
    </row>
    <row r="298" spans="1:11" ht="11.25" customHeight="1">
      <c r="A298" s="206"/>
      <c r="B298" s="207"/>
      <c r="D298" s="207"/>
      <c r="F298" s="207"/>
    </row>
    <row r="299" spans="1:11" ht="11.25" customHeight="1">
      <c r="A299" s="208" t="s">
        <v>1840</v>
      </c>
      <c r="B299" s="209"/>
      <c r="D299" s="209"/>
      <c r="F299" s="209"/>
    </row>
    <row r="300" spans="1:11" ht="11.25" customHeight="1">
      <c r="B300" s="211">
        <v>8</v>
      </c>
      <c r="C300" s="212" t="s">
        <v>1807</v>
      </c>
      <c r="D300" s="211">
        <v>4</v>
      </c>
      <c r="E300" s="212" t="s">
        <v>1808</v>
      </c>
      <c r="F300" s="213">
        <f>SUM(B300-D300)</f>
        <v>4</v>
      </c>
      <c r="G300" s="214" t="s">
        <v>1809</v>
      </c>
      <c r="H300" s="214"/>
      <c r="I300" s="222">
        <f>SUM(F300*100)/B300</f>
        <v>50</v>
      </c>
    </row>
    <row r="301" spans="1:11" ht="11.25" customHeight="1">
      <c r="A301" s="206"/>
      <c r="B301" s="207"/>
      <c r="D301" s="207"/>
      <c r="F301" s="207"/>
    </row>
    <row r="302" spans="1:11" ht="11.25" customHeight="1">
      <c r="A302" s="208" t="s">
        <v>1841</v>
      </c>
      <c r="B302" s="209"/>
      <c r="D302" s="209"/>
      <c r="F302" s="209"/>
    </row>
    <row r="303" spans="1:11" ht="11.25" customHeight="1">
      <c r="B303" s="211">
        <v>8</v>
      </c>
      <c r="C303" s="212" t="s">
        <v>1807</v>
      </c>
      <c r="D303" s="211">
        <v>4</v>
      </c>
      <c r="E303" s="212" t="s">
        <v>1808</v>
      </c>
      <c r="F303" s="213">
        <f>SUM(B303-D303)</f>
        <v>4</v>
      </c>
      <c r="G303" s="214" t="s">
        <v>1809</v>
      </c>
      <c r="H303" s="214"/>
      <c r="I303" s="222">
        <f>SUM(F303*100)/B303</f>
        <v>50</v>
      </c>
    </row>
    <row r="304" spans="1:11" ht="11.25" customHeight="1">
      <c r="A304" s="206"/>
      <c r="B304" s="207"/>
      <c r="D304" s="207"/>
      <c r="F304" s="207"/>
    </row>
    <row r="305" spans="1:9" ht="11.25" customHeight="1">
      <c r="A305" s="208" t="s">
        <v>1843</v>
      </c>
      <c r="B305" s="209"/>
      <c r="D305" s="209"/>
      <c r="F305" s="209"/>
    </row>
    <row r="306" spans="1:9" ht="11.25" customHeight="1">
      <c r="B306" s="211">
        <v>3</v>
      </c>
      <c r="C306" s="212" t="s">
        <v>1807</v>
      </c>
      <c r="D306" s="211">
        <v>6</v>
      </c>
      <c r="E306" s="212" t="s">
        <v>1808</v>
      </c>
      <c r="F306" s="213">
        <f>SUM(B306-D306)</f>
        <v>-3</v>
      </c>
      <c r="G306" s="214" t="s">
        <v>1809</v>
      </c>
      <c r="H306" s="214"/>
      <c r="I306" s="222">
        <f>SUM(F306*100)/B306</f>
        <v>-100</v>
      </c>
    </row>
    <row r="307" spans="1:9" ht="11.25" customHeight="1">
      <c r="A307" s="206"/>
      <c r="B307" s="207"/>
      <c r="D307" s="207"/>
      <c r="F307" s="207"/>
    </row>
    <row r="308" spans="1:9" ht="11.25" customHeight="1">
      <c r="A308" s="208" t="s">
        <v>1844</v>
      </c>
      <c r="B308" s="209"/>
      <c r="D308" s="209"/>
      <c r="F308" s="209"/>
    </row>
    <row r="309" spans="1:9" ht="11.25" customHeight="1">
      <c r="B309" s="211">
        <v>3</v>
      </c>
      <c r="C309" s="212" t="s">
        <v>1807</v>
      </c>
      <c r="D309" s="211">
        <v>0</v>
      </c>
      <c r="E309" s="212" t="s">
        <v>1808</v>
      </c>
      <c r="F309" s="213">
        <f>SUM(B309-D309)</f>
        <v>3</v>
      </c>
      <c r="G309" s="214" t="s">
        <v>1809</v>
      </c>
      <c r="H309" s="214"/>
      <c r="I309" s="222">
        <f>SUM(F309*100)/B309</f>
        <v>100</v>
      </c>
    </row>
    <row r="310" spans="1:9" ht="11.25" customHeight="1">
      <c r="A310" s="206"/>
      <c r="B310" s="207"/>
      <c r="D310" s="207"/>
      <c r="F310" s="207"/>
    </row>
    <row r="311" spans="1:9" ht="11.25" customHeight="1">
      <c r="A311" s="208" t="s">
        <v>2682</v>
      </c>
      <c r="B311" s="209"/>
      <c r="D311" s="209"/>
      <c r="F311" s="209"/>
    </row>
    <row r="312" spans="1:9" ht="11.25" customHeight="1">
      <c r="B312" s="211">
        <v>6</v>
      </c>
      <c r="C312" s="212" t="s">
        <v>1807</v>
      </c>
      <c r="D312" s="211">
        <v>0</v>
      </c>
      <c r="E312" s="212" t="s">
        <v>1808</v>
      </c>
      <c r="F312" s="213">
        <f>SUM(B312-D312)</f>
        <v>6</v>
      </c>
      <c r="G312" s="214" t="s">
        <v>1809</v>
      </c>
      <c r="H312" s="214"/>
      <c r="I312" s="222">
        <f>SUM(F312*100)/B312</f>
        <v>100</v>
      </c>
    </row>
    <row r="313" spans="1:9" ht="11.25" customHeight="1">
      <c r="A313" s="206"/>
      <c r="B313" s="207"/>
      <c r="D313" s="207"/>
      <c r="F313" s="207"/>
    </row>
    <row r="314" spans="1:9" ht="11.25" customHeight="1">
      <c r="A314" s="208" t="s">
        <v>1845</v>
      </c>
      <c r="B314" s="209"/>
      <c r="D314" s="209"/>
      <c r="F314" s="209"/>
    </row>
    <row r="315" spans="1:9" ht="11.25" customHeight="1">
      <c r="B315" s="211">
        <v>6</v>
      </c>
      <c r="C315" s="212" t="s">
        <v>1807</v>
      </c>
      <c r="D315" s="211">
        <v>0</v>
      </c>
      <c r="E315" s="212" t="s">
        <v>1808</v>
      </c>
      <c r="F315" s="213">
        <f>SUM(B315-D315)</f>
        <v>6</v>
      </c>
      <c r="G315" s="214" t="s">
        <v>1809</v>
      </c>
      <c r="H315" s="214"/>
      <c r="I315" s="222">
        <f>SUM(F315*100)/B315</f>
        <v>100</v>
      </c>
    </row>
    <row r="316" spans="1:9" ht="11.25" customHeight="1">
      <c r="A316" s="206"/>
      <c r="B316" s="207"/>
      <c r="D316" s="207"/>
      <c r="F316" s="207"/>
    </row>
    <row r="317" spans="1:9" ht="11.25" customHeight="1">
      <c r="A317" s="208" t="s">
        <v>1846</v>
      </c>
      <c r="B317" s="209"/>
      <c r="D317" s="209"/>
      <c r="F317" s="209"/>
    </row>
    <row r="318" spans="1:9" ht="11.25" customHeight="1">
      <c r="B318" s="211">
        <v>1</v>
      </c>
      <c r="C318" s="212" t="s">
        <v>1807</v>
      </c>
      <c r="D318" s="211">
        <v>0</v>
      </c>
      <c r="E318" s="212" t="s">
        <v>1808</v>
      </c>
      <c r="F318" s="213">
        <f>SUM(B318-D318)</f>
        <v>1</v>
      </c>
      <c r="G318" s="214" t="s">
        <v>1809</v>
      </c>
      <c r="H318" s="214"/>
      <c r="I318" s="222">
        <f>SUM(F318*100)/B318</f>
        <v>100</v>
      </c>
    </row>
    <row r="319" spans="1:9" ht="11.25" customHeight="1">
      <c r="A319" s="206"/>
      <c r="B319" s="207"/>
      <c r="D319" s="207"/>
      <c r="F319" s="207"/>
    </row>
    <row r="320" spans="1:9" ht="11.25" customHeight="1">
      <c r="A320" s="208" t="s">
        <v>1847</v>
      </c>
      <c r="B320" s="209"/>
      <c r="D320" s="209"/>
      <c r="F320" s="209"/>
    </row>
    <row r="321" spans="1:9" ht="11.25" customHeight="1">
      <c r="B321" s="211">
        <v>4</v>
      </c>
      <c r="C321" s="212" t="s">
        <v>1807</v>
      </c>
      <c r="D321" s="211">
        <v>0</v>
      </c>
      <c r="E321" s="212" t="s">
        <v>1808</v>
      </c>
      <c r="F321" s="213">
        <f>SUM(B321-D321)</f>
        <v>4</v>
      </c>
      <c r="G321" s="214" t="s">
        <v>1809</v>
      </c>
      <c r="H321" s="214"/>
      <c r="I321" s="222">
        <f>SUM(F321*100)/B321</f>
        <v>100</v>
      </c>
    </row>
    <row r="322" spans="1:9" ht="11.25" customHeight="1">
      <c r="A322" s="206"/>
      <c r="B322" s="207"/>
      <c r="D322" s="207"/>
      <c r="F322" s="207"/>
    </row>
    <row r="323" spans="1:9" ht="11.25" customHeight="1">
      <c r="A323" s="208" t="s">
        <v>1848</v>
      </c>
      <c r="B323" s="209"/>
      <c r="D323" s="209"/>
      <c r="F323" s="209"/>
    </row>
    <row r="324" spans="1:9" ht="11.25" customHeight="1">
      <c r="B324" s="211">
        <v>4</v>
      </c>
      <c r="C324" s="212" t="s">
        <v>1807</v>
      </c>
      <c r="D324" s="211">
        <v>0</v>
      </c>
      <c r="E324" s="212" t="s">
        <v>1808</v>
      </c>
      <c r="F324" s="213">
        <f>SUM(B324-D324)</f>
        <v>4</v>
      </c>
      <c r="G324" s="214" t="s">
        <v>1809</v>
      </c>
      <c r="H324" s="214"/>
      <c r="I324" s="222">
        <f>SUM(F324*100)/B324</f>
        <v>100</v>
      </c>
    </row>
    <row r="325" spans="1:9" ht="11.25" customHeight="1">
      <c r="A325" s="206"/>
      <c r="B325" s="207"/>
      <c r="D325" s="207"/>
      <c r="F325" s="207"/>
    </row>
    <row r="326" spans="1:9" ht="11.25" customHeight="1">
      <c r="A326" s="208" t="s">
        <v>1849</v>
      </c>
      <c r="B326" s="209"/>
      <c r="D326" s="209"/>
      <c r="F326" s="209"/>
    </row>
    <row r="327" spans="1:9" ht="11.25" customHeight="1">
      <c r="B327" s="211">
        <v>5</v>
      </c>
      <c r="C327" s="212" t="s">
        <v>1807</v>
      </c>
      <c r="D327" s="211">
        <v>1</v>
      </c>
      <c r="E327" s="212" t="s">
        <v>1808</v>
      </c>
      <c r="F327" s="213">
        <f>SUM(B327-D327)</f>
        <v>4</v>
      </c>
      <c r="G327" s="214" t="s">
        <v>1809</v>
      </c>
      <c r="H327" s="214"/>
      <c r="I327" s="222">
        <f>SUM(F327*100)/B327</f>
        <v>80</v>
      </c>
    </row>
    <row r="328" spans="1:9" ht="11.25" customHeight="1">
      <c r="A328" s="214"/>
      <c r="B328" s="216"/>
      <c r="D328" s="216"/>
      <c r="F328" s="216"/>
    </row>
    <row r="329" spans="1:9" ht="11.25" customHeight="1">
      <c r="A329" s="208" t="s">
        <v>2683</v>
      </c>
      <c r="B329" s="209"/>
      <c r="D329" s="209"/>
      <c r="F329" s="209"/>
    </row>
    <row r="330" spans="1:9" ht="11.25" customHeight="1">
      <c r="B330" s="211">
        <v>0</v>
      </c>
      <c r="C330" s="212" t="s">
        <v>1807</v>
      </c>
      <c r="D330" s="211">
        <v>1</v>
      </c>
      <c r="E330" s="212" t="s">
        <v>1808</v>
      </c>
      <c r="F330" s="213">
        <f>SUM(B330-D330)</f>
        <v>-1</v>
      </c>
      <c r="G330" s="214" t="s">
        <v>1809</v>
      </c>
      <c r="H330" s="214"/>
      <c r="I330" s="222" t="e">
        <f>SUM(F330*100)/B330</f>
        <v>#DIV/0!</v>
      </c>
    </row>
    <row r="331" spans="1:9" ht="11.25" customHeight="1">
      <c r="A331" s="206"/>
      <c r="B331" s="207"/>
      <c r="D331" s="207"/>
      <c r="F331" s="207"/>
    </row>
    <row r="332" spans="1:9" ht="11.25" customHeight="1">
      <c r="A332" s="202" t="s">
        <v>1874</v>
      </c>
      <c r="B332" s="203"/>
      <c r="D332" s="203"/>
      <c r="F332" s="203"/>
    </row>
    <row r="333" spans="1:9" ht="11.25" customHeight="1">
      <c r="A333" s="206"/>
      <c r="B333" s="207"/>
      <c r="D333" s="207"/>
      <c r="F333" s="207"/>
    </row>
    <row r="334" spans="1:9" ht="11.25" customHeight="1">
      <c r="A334" s="208" t="s">
        <v>2685</v>
      </c>
      <c r="B334" s="209"/>
      <c r="D334" s="209"/>
      <c r="F334" s="209"/>
    </row>
    <row r="335" spans="1:9" ht="11.25" customHeight="1">
      <c r="B335" s="211">
        <v>4</v>
      </c>
      <c r="C335" s="212" t="s">
        <v>1807</v>
      </c>
      <c r="D335" s="211">
        <v>1</v>
      </c>
      <c r="E335" s="212" t="s">
        <v>1808</v>
      </c>
      <c r="F335" s="213">
        <f>SUM(B335-D335)</f>
        <v>3</v>
      </c>
      <c r="G335" s="214" t="s">
        <v>1809</v>
      </c>
      <c r="H335" s="214"/>
      <c r="I335" s="222">
        <f>SUM(F335*100)/B335</f>
        <v>75</v>
      </c>
    </row>
    <row r="336" spans="1:9" ht="11.25" customHeight="1">
      <c r="A336" s="214"/>
      <c r="B336" s="216"/>
      <c r="D336" s="216"/>
      <c r="F336" s="216"/>
    </row>
    <row r="337" spans="1:9" ht="11.25" customHeight="1">
      <c r="A337" s="208" t="s">
        <v>2686</v>
      </c>
      <c r="B337" s="209"/>
      <c r="D337" s="209"/>
      <c r="F337" s="209"/>
    </row>
    <row r="338" spans="1:9" ht="11.25" customHeight="1">
      <c r="B338" s="211">
        <v>8</v>
      </c>
      <c r="C338" s="212" t="s">
        <v>1807</v>
      </c>
      <c r="D338" s="211">
        <v>4</v>
      </c>
      <c r="E338" s="212" t="s">
        <v>1808</v>
      </c>
      <c r="F338" s="213">
        <f>SUM(B338-D338)</f>
        <v>4</v>
      </c>
      <c r="G338" s="214" t="s">
        <v>1809</v>
      </c>
      <c r="H338" s="214"/>
      <c r="I338" s="222">
        <f>SUM(F338*100)/B338</f>
        <v>50</v>
      </c>
    </row>
    <row r="339" spans="1:9" ht="11.25" customHeight="1">
      <c r="A339" s="214"/>
      <c r="B339" s="216"/>
      <c r="D339" s="216"/>
      <c r="F339" s="216"/>
    </row>
    <row r="340" spans="1:9" ht="11.25" customHeight="1">
      <c r="A340" s="208" t="s">
        <v>2687</v>
      </c>
      <c r="B340" s="209"/>
      <c r="D340" s="209"/>
      <c r="F340" s="209"/>
    </row>
    <row r="341" spans="1:9" ht="11.25" customHeight="1">
      <c r="B341" s="211">
        <v>10</v>
      </c>
      <c r="C341" s="212" t="s">
        <v>1807</v>
      </c>
      <c r="D341" s="211">
        <v>12</v>
      </c>
      <c r="E341" s="212" t="s">
        <v>1808</v>
      </c>
      <c r="F341" s="213">
        <f>SUM(B341-D341)</f>
        <v>-2</v>
      </c>
      <c r="G341" s="214" t="s">
        <v>1809</v>
      </c>
      <c r="H341" s="214"/>
      <c r="I341" s="222">
        <f>SUM(F341*100)/B341</f>
        <v>-20</v>
      </c>
    </row>
    <row r="342" spans="1:9" ht="11.25" customHeight="1">
      <c r="A342" s="214"/>
      <c r="B342" s="216"/>
      <c r="D342" s="216"/>
      <c r="F342" s="216"/>
    </row>
    <row r="343" spans="1:9" ht="11.25" customHeight="1">
      <c r="A343" s="208" t="s">
        <v>2688</v>
      </c>
      <c r="B343" s="209"/>
      <c r="D343" s="209"/>
      <c r="F343" s="209"/>
    </row>
    <row r="344" spans="1:9" ht="11.25" customHeight="1">
      <c r="B344" s="211">
        <v>10</v>
      </c>
      <c r="C344" s="212" t="s">
        <v>1807</v>
      </c>
      <c r="D344" s="211">
        <v>12</v>
      </c>
      <c r="E344" s="212" t="s">
        <v>1808</v>
      </c>
      <c r="F344" s="213">
        <f>SUM(B344-D344)</f>
        <v>-2</v>
      </c>
      <c r="G344" s="214" t="s">
        <v>1809</v>
      </c>
      <c r="H344" s="214"/>
      <c r="I344" s="222">
        <f>SUM(F344*100)/B344</f>
        <v>-20</v>
      </c>
    </row>
    <row r="345" spans="1:9" ht="11.25" customHeight="1">
      <c r="A345" s="214"/>
      <c r="B345" s="216"/>
      <c r="D345" s="216"/>
      <c r="F345" s="216"/>
    </row>
    <row r="346" spans="1:9" ht="11.25" customHeight="1">
      <c r="A346" s="202" t="s">
        <v>1875</v>
      </c>
      <c r="B346" s="203"/>
      <c r="D346" s="203"/>
      <c r="F346" s="203"/>
    </row>
    <row r="347" spans="1:9" ht="11.25" customHeight="1">
      <c r="A347" s="206"/>
      <c r="B347" s="207"/>
      <c r="D347" s="207"/>
      <c r="F347" s="207"/>
    </row>
    <row r="348" spans="1:9" ht="11.25" customHeight="1">
      <c r="A348" s="208" t="s">
        <v>1876</v>
      </c>
      <c r="B348" s="209"/>
      <c r="D348" s="209"/>
      <c r="F348" s="209"/>
    </row>
    <row r="349" spans="1:9" ht="11.25" customHeight="1">
      <c r="B349" s="211">
        <v>10</v>
      </c>
      <c r="C349" s="212" t="s">
        <v>1807</v>
      </c>
      <c r="D349" s="211">
        <v>9</v>
      </c>
      <c r="E349" s="212" t="s">
        <v>1808</v>
      </c>
      <c r="F349" s="213">
        <f>SUM(B349-D349)</f>
        <v>1</v>
      </c>
      <c r="G349" s="214" t="s">
        <v>1809</v>
      </c>
      <c r="H349" s="214"/>
      <c r="I349" s="222">
        <f>SUM(F349*100)/B349</f>
        <v>10</v>
      </c>
    </row>
    <row r="350" spans="1:9" ht="11.25" customHeight="1">
      <c r="A350" s="214"/>
      <c r="B350" s="216"/>
      <c r="D350" s="216"/>
      <c r="F350" s="216"/>
    </row>
    <row r="351" spans="1:9" ht="11.25" customHeight="1">
      <c r="A351" s="202" t="s">
        <v>1877</v>
      </c>
      <c r="B351" s="203"/>
      <c r="D351" s="203"/>
      <c r="F351" s="203"/>
    </row>
    <row r="352" spans="1:9" ht="11.25" customHeight="1">
      <c r="A352" s="206"/>
      <c r="B352" s="207"/>
      <c r="D352" s="207"/>
      <c r="F352" s="207"/>
    </row>
    <row r="353" spans="1:9" ht="11.25" customHeight="1">
      <c r="A353" s="208" t="s">
        <v>2689</v>
      </c>
      <c r="B353" s="209"/>
      <c r="D353" s="209"/>
      <c r="F353" s="209"/>
    </row>
    <row r="354" spans="1:9" ht="11.25" customHeight="1">
      <c r="B354" s="211">
        <v>73</v>
      </c>
      <c r="C354" s="212" t="s">
        <v>1807</v>
      </c>
      <c r="D354" s="211">
        <v>73</v>
      </c>
      <c r="E354" s="212" t="s">
        <v>1808</v>
      </c>
      <c r="F354" s="213">
        <f>SUM(B354-D354)</f>
        <v>0</v>
      </c>
      <c r="G354" s="214" t="s">
        <v>1809</v>
      </c>
      <c r="H354" s="214"/>
      <c r="I354" s="222">
        <f>SUM(F354*100)/B354</f>
        <v>0</v>
      </c>
    </row>
    <row r="355" spans="1:9" ht="11.25" customHeight="1">
      <c r="A355" s="214"/>
      <c r="B355" s="216"/>
      <c r="D355" s="216"/>
      <c r="F355" s="216"/>
    </row>
    <row r="356" spans="1:9" ht="11.25" customHeight="1">
      <c r="A356" s="208" t="s">
        <v>2690</v>
      </c>
      <c r="B356" s="209"/>
      <c r="D356" s="209"/>
      <c r="F356" s="209"/>
    </row>
    <row r="357" spans="1:9" ht="11.25" customHeight="1">
      <c r="B357" s="211">
        <v>13</v>
      </c>
      <c r="C357" s="212" t="s">
        <v>1807</v>
      </c>
      <c r="D357" s="211">
        <v>13</v>
      </c>
      <c r="E357" s="212" t="s">
        <v>1808</v>
      </c>
      <c r="F357" s="213">
        <f>SUM(B357-D357)</f>
        <v>0</v>
      </c>
      <c r="G357" s="214" t="s">
        <v>1809</v>
      </c>
      <c r="H357" s="214"/>
      <c r="I357" s="222">
        <f>SUM(F357*100)/B357</f>
        <v>0</v>
      </c>
    </row>
    <row r="358" spans="1:9" ht="11.25" customHeight="1" thickBot="1">
      <c r="A358" s="217"/>
      <c r="B358" s="218"/>
      <c r="C358" s="219"/>
      <c r="D358" s="218"/>
      <c r="E358" s="219"/>
      <c r="F358" s="218"/>
      <c r="G358" s="219"/>
      <c r="H358" s="219"/>
      <c r="I358" s="224"/>
    </row>
    <row r="359" spans="1:9" ht="11.25" customHeight="1">
      <c r="C359" s="204">
        <f>SUM(B5:B357)</f>
        <v>694</v>
      </c>
      <c r="E359" s="204">
        <f>SUM(D5:D357)</f>
        <v>561</v>
      </c>
      <c r="G359" s="204">
        <f>SUM(C359-E359)</f>
        <v>133</v>
      </c>
    </row>
    <row r="361" spans="1:9" ht="11.25" customHeight="1">
      <c r="A361" s="202" t="s">
        <v>370</v>
      </c>
      <c r="B361" s="203"/>
      <c r="D361" s="203"/>
      <c r="F361" s="203"/>
    </row>
    <row r="362" spans="1:9" ht="11.25" customHeight="1">
      <c r="A362" s="206"/>
      <c r="B362" s="207"/>
      <c r="D362" s="207"/>
      <c r="F362" s="207"/>
    </row>
    <row r="363" spans="1:9" ht="11.25" customHeight="1">
      <c r="A363" s="208" t="s">
        <v>664</v>
      </c>
      <c r="B363" s="209"/>
      <c r="D363" s="209"/>
      <c r="F363" s="209"/>
    </row>
    <row r="364" spans="1:9" ht="11.25" customHeight="1">
      <c r="B364" s="211">
        <v>7</v>
      </c>
      <c r="C364" s="212" t="s">
        <v>1807</v>
      </c>
      <c r="D364" s="211">
        <v>7</v>
      </c>
      <c r="E364" s="212" t="s">
        <v>1808</v>
      </c>
      <c r="F364" s="213">
        <f>SUM(B364-D364)</f>
        <v>0</v>
      </c>
      <c r="G364" s="214" t="s">
        <v>1809</v>
      </c>
      <c r="H364" s="214"/>
      <c r="I364" s="222">
        <f>SUM(F364*100)/B364</f>
        <v>0</v>
      </c>
    </row>
    <row r="365" spans="1:9" ht="11.25" customHeight="1">
      <c r="A365" s="214"/>
      <c r="B365" s="216"/>
      <c r="D365" s="216"/>
      <c r="F365" s="216"/>
    </row>
    <row r="366" spans="1:9" ht="11.25" customHeight="1">
      <c r="A366" s="208" t="s">
        <v>2691</v>
      </c>
      <c r="B366" s="209"/>
      <c r="D366" s="209"/>
      <c r="F366" s="209"/>
    </row>
    <row r="367" spans="1:9" ht="11.25" customHeight="1">
      <c r="B367" s="211">
        <v>12</v>
      </c>
      <c r="C367" s="212" t="s">
        <v>1807</v>
      </c>
      <c r="D367" s="211">
        <v>12</v>
      </c>
      <c r="E367" s="212" t="s">
        <v>1808</v>
      </c>
      <c r="F367" s="213">
        <f>SUM(B367-D367)</f>
        <v>0</v>
      </c>
      <c r="G367" s="214" t="s">
        <v>1809</v>
      </c>
      <c r="H367" s="214"/>
      <c r="I367" s="222">
        <f>SUM(F367*100)/B367</f>
        <v>0</v>
      </c>
    </row>
    <row r="368" spans="1:9" ht="11.25" customHeight="1">
      <c r="A368" s="202" t="s">
        <v>1318</v>
      </c>
      <c r="B368" s="203"/>
      <c r="D368" s="203"/>
      <c r="F368" s="203"/>
    </row>
    <row r="369" spans="1:9" ht="11.25" customHeight="1">
      <c r="A369" s="208" t="s">
        <v>1319</v>
      </c>
      <c r="B369" s="209"/>
      <c r="D369" s="209"/>
      <c r="F369" s="209"/>
    </row>
    <row r="370" spans="1:9" ht="11.25" customHeight="1">
      <c r="B370" s="211">
        <v>15</v>
      </c>
      <c r="C370" s="212" t="s">
        <v>1807</v>
      </c>
      <c r="D370" s="211">
        <v>15</v>
      </c>
      <c r="E370" s="212" t="s">
        <v>1808</v>
      </c>
      <c r="F370" s="213">
        <f>SUM(B370-D370)</f>
        <v>0</v>
      </c>
      <c r="G370" s="214" t="s">
        <v>1809</v>
      </c>
      <c r="H370" s="214"/>
      <c r="I370" s="222">
        <f>SUM(F370*100)/B370</f>
        <v>0</v>
      </c>
    </row>
    <row r="371" spans="1:9" ht="11.25" customHeight="1">
      <c r="A371" s="214"/>
      <c r="B371" s="216"/>
      <c r="D371" s="216"/>
      <c r="F371" s="216"/>
    </row>
    <row r="372" spans="1:9" ht="11.25" customHeight="1">
      <c r="A372" s="208" t="s">
        <v>1320</v>
      </c>
      <c r="B372" s="209"/>
      <c r="D372" s="209"/>
      <c r="F372" s="209"/>
    </row>
    <row r="373" spans="1:9" ht="11.25" customHeight="1">
      <c r="B373" s="211">
        <v>10</v>
      </c>
      <c r="C373" s="212" t="s">
        <v>1807</v>
      </c>
      <c r="D373" s="211">
        <v>14</v>
      </c>
      <c r="E373" s="212" t="s">
        <v>1808</v>
      </c>
      <c r="F373" s="213">
        <f>SUM(B373-D373)</f>
        <v>-4</v>
      </c>
      <c r="G373" s="214" t="s">
        <v>1809</v>
      </c>
      <c r="H373" s="214"/>
      <c r="I373" s="222">
        <f>SUM(F373*100)/B373</f>
        <v>-40</v>
      </c>
    </row>
    <row r="374" spans="1:9" ht="11.25" customHeight="1">
      <c r="A374" s="214"/>
      <c r="B374" s="216"/>
      <c r="D374" s="216"/>
      <c r="F374" s="216"/>
    </row>
    <row r="375" spans="1:9" ht="11.25" customHeight="1">
      <c r="A375" s="208" t="s">
        <v>1721</v>
      </c>
      <c r="B375" s="209"/>
      <c r="D375" s="209"/>
      <c r="F375" s="209"/>
    </row>
    <row r="376" spans="1:9" ht="11.25" customHeight="1">
      <c r="B376" s="211">
        <v>10</v>
      </c>
      <c r="C376" s="212" t="s">
        <v>1807</v>
      </c>
      <c r="D376" s="211">
        <v>8</v>
      </c>
      <c r="E376" s="212" t="s">
        <v>1808</v>
      </c>
      <c r="F376" s="213">
        <f>SUM(B376-D376)</f>
        <v>2</v>
      </c>
      <c r="G376" s="214" t="s">
        <v>1809</v>
      </c>
      <c r="H376" s="214"/>
      <c r="I376" s="222">
        <f>SUM(F376*100)/B376</f>
        <v>20</v>
      </c>
    </row>
    <row r="377" spans="1:9" ht="11.25" customHeight="1">
      <c r="A377" s="214"/>
      <c r="B377" s="216"/>
      <c r="D377" s="216"/>
      <c r="F377" s="216"/>
    </row>
    <row r="378" spans="1:9" ht="11.25" customHeight="1">
      <c r="A378" s="208" t="s">
        <v>1321</v>
      </c>
      <c r="B378" s="209"/>
      <c r="D378" s="209"/>
      <c r="F378" s="209"/>
    </row>
    <row r="379" spans="1:9" ht="11.25" customHeight="1">
      <c r="B379" s="211">
        <v>15</v>
      </c>
      <c r="C379" s="212" t="s">
        <v>1807</v>
      </c>
      <c r="D379" s="211">
        <v>11</v>
      </c>
      <c r="E379" s="212" t="s">
        <v>1808</v>
      </c>
      <c r="F379" s="213">
        <f>SUM(B379-D379)</f>
        <v>4</v>
      </c>
      <c r="G379" s="214" t="s">
        <v>1809</v>
      </c>
      <c r="H379" s="214"/>
      <c r="I379" s="222">
        <f>SUM(F379*100)/B379</f>
        <v>26.666666666666668</v>
      </c>
    </row>
    <row r="380" spans="1:9" ht="11.25" customHeight="1">
      <c r="A380" s="214"/>
      <c r="B380" s="216"/>
      <c r="D380" s="216"/>
      <c r="F380" s="216"/>
    </row>
    <row r="381" spans="1:9" ht="11.25" customHeight="1">
      <c r="A381" s="208" t="s">
        <v>1322</v>
      </c>
      <c r="B381" s="209"/>
      <c r="D381" s="209"/>
      <c r="F381" s="209"/>
    </row>
    <row r="382" spans="1:9" ht="11.25" customHeight="1">
      <c r="B382" s="211">
        <v>20</v>
      </c>
      <c r="C382" s="212" t="s">
        <v>1807</v>
      </c>
      <c r="D382" s="211">
        <v>20</v>
      </c>
      <c r="E382" s="212" t="s">
        <v>1808</v>
      </c>
      <c r="F382" s="213">
        <f>SUM(B382-D382)</f>
        <v>0</v>
      </c>
      <c r="G382" s="214" t="s">
        <v>1809</v>
      </c>
      <c r="H382" s="214"/>
      <c r="I382" s="222">
        <f>SUM(F382*100)/B382</f>
        <v>0</v>
      </c>
    </row>
    <row r="383" spans="1:9" ht="11.25" customHeight="1">
      <c r="A383" s="214"/>
      <c r="B383" s="216"/>
      <c r="D383" s="216"/>
      <c r="F383" s="216"/>
    </row>
    <row r="384" spans="1:9" ht="11.25" customHeight="1">
      <c r="A384" s="208" t="s">
        <v>2692</v>
      </c>
      <c r="B384" s="209"/>
      <c r="D384" s="209"/>
      <c r="F384" s="209"/>
    </row>
    <row r="385" spans="1:9" ht="11.25" customHeight="1">
      <c r="B385" s="211">
        <v>3</v>
      </c>
      <c r="C385" s="212" t="s">
        <v>1807</v>
      </c>
      <c r="D385" s="211">
        <v>1</v>
      </c>
      <c r="E385" s="212" t="s">
        <v>1808</v>
      </c>
      <c r="F385" s="213">
        <f>SUM(B385-D385)</f>
        <v>2</v>
      </c>
      <c r="G385" s="214" t="s">
        <v>1809</v>
      </c>
      <c r="H385" s="214"/>
      <c r="I385" s="222">
        <f>SUM(F385*100)/B385</f>
        <v>66.666666666666671</v>
      </c>
    </row>
    <row r="386" spans="1:9" ht="11.25" customHeight="1">
      <c r="A386" s="214"/>
      <c r="B386" s="216"/>
      <c r="D386" s="216"/>
      <c r="F386" s="216"/>
    </row>
    <row r="387" spans="1:9" ht="11.25" customHeight="1">
      <c r="A387" s="208" t="s">
        <v>2182</v>
      </c>
      <c r="B387" s="209"/>
      <c r="D387" s="209"/>
      <c r="F387" s="209"/>
    </row>
    <row r="388" spans="1:9" ht="11.25" customHeight="1">
      <c r="B388" s="211">
        <v>3</v>
      </c>
      <c r="C388" s="212" t="s">
        <v>1807</v>
      </c>
      <c r="D388" s="211">
        <v>2</v>
      </c>
      <c r="E388" s="212" t="s">
        <v>1808</v>
      </c>
      <c r="F388" s="213">
        <f>SUM(B388-D388)</f>
        <v>1</v>
      </c>
      <c r="G388" s="214" t="s">
        <v>1809</v>
      </c>
      <c r="H388" s="214"/>
      <c r="I388" s="222">
        <f>SUM(F388*100)/B388</f>
        <v>33.333333333333336</v>
      </c>
    </row>
    <row r="389" spans="1:9" ht="11.25" customHeight="1">
      <c r="A389" s="214"/>
      <c r="B389" s="216"/>
      <c r="D389" s="216"/>
      <c r="F389" s="216"/>
    </row>
    <row r="390" spans="1:9" ht="11.25" customHeight="1">
      <c r="A390" s="208" t="s">
        <v>2181</v>
      </c>
      <c r="B390" s="209"/>
      <c r="D390" s="209"/>
      <c r="F390" s="209"/>
    </row>
    <row r="391" spans="1:9" ht="11.25" customHeight="1">
      <c r="B391" s="211">
        <v>3</v>
      </c>
      <c r="C391" s="212" t="s">
        <v>1807</v>
      </c>
      <c r="D391" s="211">
        <v>1</v>
      </c>
      <c r="E391" s="212" t="s">
        <v>1808</v>
      </c>
      <c r="F391" s="213">
        <f>SUM(B391-D391)</f>
        <v>2</v>
      </c>
      <c r="G391" s="214" t="s">
        <v>1809</v>
      </c>
      <c r="H391" s="214"/>
      <c r="I391" s="222">
        <f>SUM(F391*100)/B391</f>
        <v>66.666666666666671</v>
      </c>
    </row>
    <row r="392" spans="1:9" ht="11.25" customHeight="1">
      <c r="A392" s="214"/>
      <c r="B392" s="216"/>
      <c r="D392" s="216"/>
      <c r="F392" s="216"/>
    </row>
    <row r="393" spans="1:9" ht="11.25" customHeight="1">
      <c r="A393" s="208" t="s">
        <v>1720</v>
      </c>
      <c r="B393" s="209"/>
      <c r="D393" s="209"/>
      <c r="F393" s="209"/>
    </row>
    <row r="394" spans="1:9" ht="11.25" customHeight="1">
      <c r="B394" s="211">
        <v>6</v>
      </c>
      <c r="C394" s="212" t="s">
        <v>1807</v>
      </c>
      <c r="D394" s="211">
        <v>5</v>
      </c>
      <c r="E394" s="212" t="s">
        <v>1808</v>
      </c>
      <c r="F394" s="213">
        <f>SUM(B394-D394)</f>
        <v>1</v>
      </c>
      <c r="G394" s="214" t="s">
        <v>1809</v>
      </c>
      <c r="H394" s="214"/>
      <c r="I394" s="222">
        <f>SUM(F394*100)/B394</f>
        <v>16.666666666666668</v>
      </c>
    </row>
    <row r="395" spans="1:9" ht="11.25" customHeight="1">
      <c r="A395" s="214"/>
      <c r="B395" s="216"/>
      <c r="D395" s="216"/>
      <c r="F395" s="216"/>
    </row>
    <row r="396" spans="1:9" ht="11.25" customHeight="1">
      <c r="A396" s="208" t="s">
        <v>2693</v>
      </c>
      <c r="B396" s="209"/>
      <c r="D396" s="209"/>
      <c r="F396" s="209"/>
    </row>
    <row r="397" spans="1:9" ht="11.25" customHeight="1">
      <c r="B397" s="211">
        <v>3</v>
      </c>
      <c r="C397" s="212" t="s">
        <v>1807</v>
      </c>
      <c r="D397" s="211">
        <v>3</v>
      </c>
      <c r="E397" s="212" t="s">
        <v>1808</v>
      </c>
      <c r="F397" s="213">
        <f>SUM(B397-D397)</f>
        <v>0</v>
      </c>
      <c r="G397" s="214" t="s">
        <v>1809</v>
      </c>
      <c r="H397" s="214"/>
      <c r="I397" s="222">
        <f>SUM(F397*100)/B397</f>
        <v>0</v>
      </c>
    </row>
    <row r="398" spans="1:9" ht="11.25" customHeight="1">
      <c r="A398" s="214"/>
      <c r="B398" s="216"/>
      <c r="D398" s="216"/>
      <c r="F398" s="216"/>
    </row>
    <row r="399" spans="1:9" ht="11.25" customHeight="1">
      <c r="A399" s="208" t="s">
        <v>2694</v>
      </c>
      <c r="B399" s="209"/>
      <c r="D399" s="209"/>
      <c r="F399" s="209"/>
    </row>
    <row r="400" spans="1:9" ht="11.25" customHeight="1">
      <c r="B400" s="211">
        <v>1</v>
      </c>
      <c r="C400" s="212" t="s">
        <v>1807</v>
      </c>
      <c r="D400" s="211">
        <v>5</v>
      </c>
      <c r="E400" s="212" t="s">
        <v>1808</v>
      </c>
      <c r="F400" s="213">
        <f>SUM(B400-D400)</f>
        <v>-4</v>
      </c>
      <c r="G400" s="214" t="s">
        <v>1809</v>
      </c>
      <c r="H400" s="214"/>
      <c r="I400" s="222">
        <f>SUM(F400*100)/B400</f>
        <v>-400</v>
      </c>
    </row>
    <row r="401" spans="1:9" ht="11.25" customHeight="1" thickBot="1">
      <c r="A401" s="217"/>
      <c r="B401" s="218"/>
      <c r="C401" s="219"/>
      <c r="D401" s="218"/>
      <c r="E401" s="219"/>
      <c r="F401" s="218"/>
      <c r="G401" s="219"/>
      <c r="H401" s="219"/>
      <c r="I401" s="224"/>
    </row>
    <row r="402" spans="1:9" ht="11.25" customHeight="1">
      <c r="C402" s="204">
        <f>SUM(B359:C400)</f>
        <v>802</v>
      </c>
      <c r="E402" s="204">
        <f>SUM(D359:E400)</f>
        <v>665</v>
      </c>
      <c r="G402" s="204">
        <f>SUM(C402-E402)</f>
        <v>137</v>
      </c>
    </row>
  </sheetData>
  <conditionalFormatting sqref="I5">
    <cfRule type="cellIs" dxfId="394" priority="442" operator="between">
      <formula>35.0001</formula>
      <formula>100</formula>
    </cfRule>
    <cfRule type="cellIs" dxfId="393" priority="443" stopIfTrue="1" operator="between">
      <formula>15.0001</formula>
      <formula>35</formula>
    </cfRule>
    <cfRule type="cellIs" dxfId="392" priority="444" operator="between">
      <formula>0</formula>
      <formula>15</formula>
    </cfRule>
  </conditionalFormatting>
  <conditionalFormatting sqref="I8">
    <cfRule type="cellIs" dxfId="391" priority="439" operator="between">
      <formula>35.0001</formula>
      <formula>100</formula>
    </cfRule>
    <cfRule type="cellIs" dxfId="390" priority="440" stopIfTrue="1" operator="between">
      <formula>15.0001</formula>
      <formula>35</formula>
    </cfRule>
    <cfRule type="cellIs" dxfId="389" priority="441" operator="between">
      <formula>0</formula>
      <formula>15</formula>
    </cfRule>
  </conditionalFormatting>
  <conditionalFormatting sqref="I11">
    <cfRule type="cellIs" dxfId="388" priority="436" operator="between">
      <formula>35.0001</formula>
      <formula>100</formula>
    </cfRule>
    <cfRule type="cellIs" dxfId="387" priority="437" stopIfTrue="1" operator="between">
      <formula>15.0001</formula>
      <formula>35</formula>
    </cfRule>
    <cfRule type="cellIs" dxfId="386" priority="438" operator="between">
      <formula>0</formula>
      <formula>15</formula>
    </cfRule>
  </conditionalFormatting>
  <conditionalFormatting sqref="I14">
    <cfRule type="cellIs" dxfId="385" priority="433" operator="between">
      <formula>35.0001</formula>
      <formula>100</formula>
    </cfRule>
    <cfRule type="cellIs" dxfId="384" priority="434" stopIfTrue="1" operator="between">
      <formula>15.0001</formula>
      <formula>35</formula>
    </cfRule>
    <cfRule type="cellIs" dxfId="383" priority="435" operator="between">
      <formula>0</formula>
      <formula>15</formula>
    </cfRule>
  </conditionalFormatting>
  <conditionalFormatting sqref="I17">
    <cfRule type="cellIs" dxfId="382" priority="430" operator="between">
      <formula>35.0001</formula>
      <formula>100</formula>
    </cfRule>
    <cfRule type="cellIs" dxfId="381" priority="431" stopIfTrue="1" operator="between">
      <formula>15.0001</formula>
      <formula>35</formula>
    </cfRule>
    <cfRule type="cellIs" dxfId="380" priority="432" operator="between">
      <formula>0</formula>
      <formula>15</formula>
    </cfRule>
  </conditionalFormatting>
  <conditionalFormatting sqref="I20">
    <cfRule type="cellIs" dxfId="379" priority="427" operator="between">
      <formula>35.0001</formula>
      <formula>100</formula>
    </cfRule>
    <cfRule type="cellIs" dxfId="378" priority="428" stopIfTrue="1" operator="between">
      <formula>15.0001</formula>
      <formula>35</formula>
    </cfRule>
    <cfRule type="cellIs" dxfId="377" priority="429" operator="between">
      <formula>0</formula>
      <formula>15</formula>
    </cfRule>
  </conditionalFormatting>
  <conditionalFormatting sqref="I25">
    <cfRule type="cellIs" dxfId="376" priority="424" operator="between">
      <formula>35.0001</formula>
      <formula>100</formula>
    </cfRule>
    <cfRule type="cellIs" dxfId="375" priority="425" stopIfTrue="1" operator="between">
      <formula>15.0001</formula>
      <formula>35</formula>
    </cfRule>
    <cfRule type="cellIs" dxfId="374" priority="426" operator="between">
      <formula>0</formula>
      <formula>15</formula>
    </cfRule>
  </conditionalFormatting>
  <conditionalFormatting sqref="I28">
    <cfRule type="cellIs" dxfId="373" priority="421" operator="between">
      <formula>35.0001</formula>
      <formula>100</formula>
    </cfRule>
    <cfRule type="cellIs" dxfId="372" priority="422" stopIfTrue="1" operator="between">
      <formula>15.0001</formula>
      <formula>35</formula>
    </cfRule>
    <cfRule type="cellIs" dxfId="371" priority="423" operator="between">
      <formula>0</formula>
      <formula>15</formula>
    </cfRule>
  </conditionalFormatting>
  <conditionalFormatting sqref="I34">
    <cfRule type="cellIs" dxfId="370" priority="418" operator="between">
      <formula>35.0001</formula>
      <formula>100</formula>
    </cfRule>
    <cfRule type="cellIs" dxfId="369" priority="419" stopIfTrue="1" operator="between">
      <formula>15.0001</formula>
      <formula>35</formula>
    </cfRule>
    <cfRule type="cellIs" dxfId="368" priority="420" operator="between">
      <formula>0</formula>
      <formula>15</formula>
    </cfRule>
  </conditionalFormatting>
  <conditionalFormatting sqref="I40">
    <cfRule type="cellIs" dxfId="367" priority="415" operator="between">
      <formula>35.0001</formula>
      <formula>100</formula>
    </cfRule>
    <cfRule type="cellIs" dxfId="366" priority="416" stopIfTrue="1" operator="between">
      <formula>15.0001</formula>
      <formula>35</formula>
    </cfRule>
    <cfRule type="cellIs" dxfId="365" priority="417" operator="between">
      <formula>0</formula>
      <formula>15</formula>
    </cfRule>
  </conditionalFormatting>
  <conditionalFormatting sqref="I43">
    <cfRule type="cellIs" dxfId="364" priority="412" operator="between">
      <formula>35.0001</formula>
      <formula>100</formula>
    </cfRule>
    <cfRule type="cellIs" dxfId="363" priority="413" stopIfTrue="1" operator="between">
      <formula>15.0001</formula>
      <formula>35</formula>
    </cfRule>
    <cfRule type="cellIs" dxfId="362" priority="414" operator="between">
      <formula>0</formula>
      <formula>15</formula>
    </cfRule>
  </conditionalFormatting>
  <conditionalFormatting sqref="I46">
    <cfRule type="cellIs" dxfId="361" priority="409" operator="between">
      <formula>35.0001</formula>
      <formula>100</formula>
    </cfRule>
    <cfRule type="cellIs" dxfId="360" priority="410" stopIfTrue="1" operator="between">
      <formula>15.0001</formula>
      <formula>35</formula>
    </cfRule>
    <cfRule type="cellIs" dxfId="359" priority="411" operator="between">
      <formula>0</formula>
      <formula>15</formula>
    </cfRule>
  </conditionalFormatting>
  <conditionalFormatting sqref="I49">
    <cfRule type="cellIs" dxfId="358" priority="406" operator="between">
      <formula>35.0001</formula>
      <formula>100</formula>
    </cfRule>
    <cfRule type="cellIs" dxfId="357" priority="407" stopIfTrue="1" operator="between">
      <formula>15.0001</formula>
      <formula>35</formula>
    </cfRule>
    <cfRule type="cellIs" dxfId="356" priority="408" operator="between">
      <formula>0</formula>
      <formula>15</formula>
    </cfRule>
  </conditionalFormatting>
  <conditionalFormatting sqref="I52">
    <cfRule type="cellIs" dxfId="355" priority="403" operator="between">
      <formula>35.0001</formula>
      <formula>100</formula>
    </cfRule>
    <cfRule type="cellIs" dxfId="354" priority="404" stopIfTrue="1" operator="between">
      <formula>15.0001</formula>
      <formula>35</formula>
    </cfRule>
    <cfRule type="cellIs" dxfId="353" priority="405" operator="between">
      <formula>0</formula>
      <formula>15</formula>
    </cfRule>
  </conditionalFormatting>
  <conditionalFormatting sqref="I55">
    <cfRule type="cellIs" dxfId="352" priority="400" operator="between">
      <formula>35.0001</formula>
      <formula>100</formula>
    </cfRule>
    <cfRule type="cellIs" dxfId="351" priority="401" stopIfTrue="1" operator="between">
      <formula>15.0001</formula>
      <formula>35</formula>
    </cfRule>
    <cfRule type="cellIs" dxfId="350" priority="402" operator="between">
      <formula>0</formula>
      <formula>15</formula>
    </cfRule>
  </conditionalFormatting>
  <conditionalFormatting sqref="I58">
    <cfRule type="cellIs" dxfId="349" priority="397" operator="between">
      <formula>35.0001</formula>
      <formula>100</formula>
    </cfRule>
    <cfRule type="cellIs" dxfId="348" priority="398" stopIfTrue="1" operator="between">
      <formula>15.0001</formula>
      <formula>35</formula>
    </cfRule>
    <cfRule type="cellIs" dxfId="347" priority="399" operator="between">
      <formula>0</formula>
      <formula>15</formula>
    </cfRule>
  </conditionalFormatting>
  <conditionalFormatting sqref="I64">
    <cfRule type="cellIs" dxfId="346" priority="394" operator="between">
      <formula>35.0001</formula>
      <formula>100</formula>
    </cfRule>
    <cfRule type="cellIs" dxfId="345" priority="395" stopIfTrue="1" operator="between">
      <formula>15.0001</formula>
      <formula>35</formula>
    </cfRule>
    <cfRule type="cellIs" dxfId="344" priority="396" operator="between">
      <formula>0</formula>
      <formula>15</formula>
    </cfRule>
  </conditionalFormatting>
  <conditionalFormatting sqref="I61">
    <cfRule type="cellIs" dxfId="343" priority="391" operator="between">
      <formula>35.0001</formula>
      <formula>100</formula>
    </cfRule>
    <cfRule type="cellIs" dxfId="342" priority="392" stopIfTrue="1" operator="between">
      <formula>15.0001</formula>
      <formula>35</formula>
    </cfRule>
    <cfRule type="cellIs" dxfId="341" priority="393" operator="between">
      <formula>0</formula>
      <formula>15</formula>
    </cfRule>
  </conditionalFormatting>
  <conditionalFormatting sqref="I70">
    <cfRule type="cellIs" dxfId="340" priority="388" operator="between">
      <formula>35.0001</formula>
      <formula>100</formula>
    </cfRule>
    <cfRule type="cellIs" dxfId="339" priority="389" stopIfTrue="1" operator="between">
      <formula>15.0001</formula>
      <formula>35</formula>
    </cfRule>
    <cfRule type="cellIs" dxfId="338" priority="390" operator="between">
      <formula>0</formula>
      <formula>15</formula>
    </cfRule>
  </conditionalFormatting>
  <conditionalFormatting sqref="I67">
    <cfRule type="cellIs" dxfId="337" priority="385" operator="between">
      <formula>35.0001</formula>
      <formula>100</formula>
    </cfRule>
    <cfRule type="cellIs" dxfId="336" priority="386" stopIfTrue="1" operator="between">
      <formula>15.0001</formula>
      <formula>35</formula>
    </cfRule>
    <cfRule type="cellIs" dxfId="335" priority="387" operator="between">
      <formula>0</formula>
      <formula>15</formula>
    </cfRule>
  </conditionalFormatting>
  <conditionalFormatting sqref="I73">
    <cfRule type="cellIs" dxfId="334" priority="382" operator="between">
      <formula>35.0001</formula>
      <formula>100</formula>
    </cfRule>
    <cfRule type="cellIs" dxfId="333" priority="383" stopIfTrue="1" operator="between">
      <formula>15.0001</formula>
      <formula>35</formula>
    </cfRule>
    <cfRule type="cellIs" dxfId="332" priority="384" operator="between">
      <formula>0</formula>
      <formula>15</formula>
    </cfRule>
  </conditionalFormatting>
  <conditionalFormatting sqref="I76">
    <cfRule type="cellIs" dxfId="331" priority="379" operator="between">
      <formula>35.0001</formula>
      <formula>100</formula>
    </cfRule>
    <cfRule type="cellIs" dxfId="330" priority="380" stopIfTrue="1" operator="between">
      <formula>15.0001</formula>
      <formula>35</formula>
    </cfRule>
    <cfRule type="cellIs" dxfId="329" priority="381" operator="between">
      <formula>0</formula>
      <formula>15</formula>
    </cfRule>
  </conditionalFormatting>
  <conditionalFormatting sqref="I79">
    <cfRule type="cellIs" dxfId="328" priority="376" operator="between">
      <formula>35.0001</formula>
      <formula>100</formula>
    </cfRule>
    <cfRule type="cellIs" dxfId="327" priority="377" stopIfTrue="1" operator="between">
      <formula>15.0001</formula>
      <formula>35</formula>
    </cfRule>
    <cfRule type="cellIs" dxfId="326" priority="378" operator="between">
      <formula>0</formula>
      <formula>15</formula>
    </cfRule>
  </conditionalFormatting>
  <conditionalFormatting sqref="I82">
    <cfRule type="cellIs" dxfId="325" priority="373" operator="between">
      <formula>35.0001</formula>
      <formula>100</formula>
    </cfRule>
    <cfRule type="cellIs" dxfId="324" priority="374" stopIfTrue="1" operator="between">
      <formula>15.0001</formula>
      <formula>35</formula>
    </cfRule>
    <cfRule type="cellIs" dxfId="323" priority="375" operator="between">
      <formula>0</formula>
      <formula>15</formula>
    </cfRule>
  </conditionalFormatting>
  <conditionalFormatting sqref="I91">
    <cfRule type="cellIs" dxfId="322" priority="370" operator="between">
      <formula>35.0001</formula>
      <formula>100</formula>
    </cfRule>
    <cfRule type="cellIs" dxfId="321" priority="371" stopIfTrue="1" operator="between">
      <formula>15.0001</formula>
      <formula>35</formula>
    </cfRule>
    <cfRule type="cellIs" dxfId="320" priority="372" operator="between">
      <formula>0</formula>
      <formula>15</formula>
    </cfRule>
  </conditionalFormatting>
  <conditionalFormatting sqref="I85">
    <cfRule type="cellIs" dxfId="319" priority="367" operator="between">
      <formula>35.0001</formula>
      <formula>100</formula>
    </cfRule>
    <cfRule type="cellIs" dxfId="318" priority="368" stopIfTrue="1" operator="between">
      <formula>15.0001</formula>
      <formula>35</formula>
    </cfRule>
    <cfRule type="cellIs" dxfId="317" priority="369" operator="between">
      <formula>0</formula>
      <formula>15</formula>
    </cfRule>
  </conditionalFormatting>
  <conditionalFormatting sqref="I88">
    <cfRule type="cellIs" dxfId="316" priority="364" operator="between">
      <formula>35.0001</formula>
      <formula>100</formula>
    </cfRule>
    <cfRule type="cellIs" dxfId="315" priority="365" stopIfTrue="1" operator="between">
      <formula>15.0001</formula>
      <formula>35</formula>
    </cfRule>
    <cfRule type="cellIs" dxfId="314" priority="366" operator="between">
      <formula>0</formula>
      <formula>15</formula>
    </cfRule>
  </conditionalFormatting>
  <conditionalFormatting sqref="I94">
    <cfRule type="cellIs" dxfId="313" priority="361" operator="between">
      <formula>35.0001</formula>
      <formula>100</formula>
    </cfRule>
    <cfRule type="cellIs" dxfId="312" priority="362" stopIfTrue="1" operator="between">
      <formula>15.0001</formula>
      <formula>35</formula>
    </cfRule>
    <cfRule type="cellIs" dxfId="311" priority="363" operator="between">
      <formula>0</formula>
      <formula>15</formula>
    </cfRule>
  </conditionalFormatting>
  <conditionalFormatting sqref="I97">
    <cfRule type="cellIs" dxfId="310" priority="358" operator="between">
      <formula>35.0001</formula>
      <formula>100</formula>
    </cfRule>
    <cfRule type="cellIs" dxfId="309" priority="359" stopIfTrue="1" operator="between">
      <formula>15.0001</formula>
      <formula>35</formula>
    </cfRule>
    <cfRule type="cellIs" dxfId="308" priority="360" operator="between">
      <formula>0</formula>
      <formula>15</formula>
    </cfRule>
  </conditionalFormatting>
  <conditionalFormatting sqref="I100">
    <cfRule type="cellIs" dxfId="307" priority="355" operator="between">
      <formula>35.0001</formula>
      <formula>100</formula>
    </cfRule>
    <cfRule type="cellIs" dxfId="306" priority="356" stopIfTrue="1" operator="between">
      <formula>15.0001</formula>
      <formula>35</formula>
    </cfRule>
    <cfRule type="cellIs" dxfId="305" priority="357" operator="between">
      <formula>0</formula>
      <formula>15</formula>
    </cfRule>
  </conditionalFormatting>
  <conditionalFormatting sqref="I103">
    <cfRule type="cellIs" dxfId="304" priority="352" operator="between">
      <formula>35.0001</formula>
      <formula>100</formula>
    </cfRule>
    <cfRule type="cellIs" dxfId="303" priority="353" stopIfTrue="1" operator="between">
      <formula>15.0001</formula>
      <formula>35</formula>
    </cfRule>
    <cfRule type="cellIs" dxfId="302" priority="354" operator="between">
      <formula>0</formula>
      <formula>15</formula>
    </cfRule>
  </conditionalFormatting>
  <conditionalFormatting sqref="I109">
    <cfRule type="cellIs" dxfId="301" priority="349" operator="between">
      <formula>35.0001</formula>
      <formula>100</formula>
    </cfRule>
    <cfRule type="cellIs" dxfId="300" priority="350" stopIfTrue="1" operator="between">
      <formula>15.0001</formula>
      <formula>35</formula>
    </cfRule>
    <cfRule type="cellIs" dxfId="299" priority="351" operator="between">
      <formula>0</formula>
      <formula>15</formula>
    </cfRule>
  </conditionalFormatting>
  <conditionalFormatting sqref="I112">
    <cfRule type="cellIs" dxfId="298" priority="346" operator="between">
      <formula>35.0001</formula>
      <formula>100</formula>
    </cfRule>
    <cfRule type="cellIs" dxfId="297" priority="347" stopIfTrue="1" operator="between">
      <formula>15.0001</formula>
      <formula>35</formula>
    </cfRule>
    <cfRule type="cellIs" dxfId="296" priority="348" operator="between">
      <formula>0</formula>
      <formula>15</formula>
    </cfRule>
  </conditionalFormatting>
  <conditionalFormatting sqref="I115">
    <cfRule type="cellIs" dxfId="295" priority="343" operator="between">
      <formula>35.0001</formula>
      <formula>100</formula>
    </cfRule>
    <cfRule type="cellIs" dxfId="294" priority="344" stopIfTrue="1" operator="between">
      <formula>15.0001</formula>
      <formula>35</formula>
    </cfRule>
    <cfRule type="cellIs" dxfId="293" priority="345" operator="between">
      <formula>0</formula>
      <formula>15</formula>
    </cfRule>
  </conditionalFormatting>
  <conditionalFormatting sqref="I118">
    <cfRule type="cellIs" dxfId="292" priority="340" operator="between">
      <formula>35.0001</formula>
      <formula>100</formula>
    </cfRule>
    <cfRule type="cellIs" dxfId="291" priority="341" stopIfTrue="1" operator="between">
      <formula>15.0001</formula>
      <formula>35</formula>
    </cfRule>
    <cfRule type="cellIs" dxfId="290" priority="342" operator="between">
      <formula>0</formula>
      <formula>15</formula>
    </cfRule>
  </conditionalFormatting>
  <conditionalFormatting sqref="I121">
    <cfRule type="cellIs" dxfId="289" priority="337" operator="between">
      <formula>35.0001</formula>
      <formula>100</formula>
    </cfRule>
    <cfRule type="cellIs" dxfId="288" priority="338" stopIfTrue="1" operator="between">
      <formula>15.0001</formula>
      <formula>35</formula>
    </cfRule>
    <cfRule type="cellIs" dxfId="287" priority="339" operator="between">
      <formula>0</formula>
      <formula>15</formula>
    </cfRule>
  </conditionalFormatting>
  <conditionalFormatting sqref="I127">
    <cfRule type="cellIs" dxfId="286" priority="334" operator="between">
      <formula>35.0001</formula>
      <formula>100</formula>
    </cfRule>
    <cfRule type="cellIs" dxfId="285" priority="335" stopIfTrue="1" operator="between">
      <formula>15.0001</formula>
      <formula>35</formula>
    </cfRule>
    <cfRule type="cellIs" dxfId="284" priority="336" operator="between">
      <formula>0</formula>
      <formula>15</formula>
    </cfRule>
  </conditionalFormatting>
  <conditionalFormatting sqref="I130">
    <cfRule type="cellIs" dxfId="283" priority="331" operator="between">
      <formula>35.0001</formula>
      <formula>100</formula>
    </cfRule>
    <cfRule type="cellIs" dxfId="282" priority="332" stopIfTrue="1" operator="between">
      <formula>15.0001</formula>
      <formula>35</formula>
    </cfRule>
    <cfRule type="cellIs" dxfId="281" priority="333" operator="between">
      <formula>0</formula>
      <formula>15</formula>
    </cfRule>
  </conditionalFormatting>
  <conditionalFormatting sqref="I133">
    <cfRule type="cellIs" dxfId="280" priority="328" operator="between">
      <formula>35.0001</formula>
      <formula>100</formula>
    </cfRule>
    <cfRule type="cellIs" dxfId="279" priority="329" stopIfTrue="1" operator="between">
      <formula>15.0001</formula>
      <formula>35</formula>
    </cfRule>
    <cfRule type="cellIs" dxfId="278" priority="330" operator="between">
      <formula>0</formula>
      <formula>15</formula>
    </cfRule>
  </conditionalFormatting>
  <conditionalFormatting sqref="I136">
    <cfRule type="cellIs" dxfId="277" priority="325" operator="between">
      <formula>35.0001</formula>
      <formula>100</formula>
    </cfRule>
    <cfRule type="cellIs" dxfId="276" priority="326" stopIfTrue="1" operator="between">
      <formula>15.0001</formula>
      <formula>35</formula>
    </cfRule>
    <cfRule type="cellIs" dxfId="275" priority="327" operator="between">
      <formula>0</formula>
      <formula>15</formula>
    </cfRule>
  </conditionalFormatting>
  <conditionalFormatting sqref="I142">
    <cfRule type="cellIs" dxfId="274" priority="322" operator="between">
      <formula>35.0001</formula>
      <formula>100</formula>
    </cfRule>
    <cfRule type="cellIs" dxfId="273" priority="323" stopIfTrue="1" operator="between">
      <formula>15.0001</formula>
      <formula>35</formula>
    </cfRule>
    <cfRule type="cellIs" dxfId="272" priority="324" operator="between">
      <formula>0</formula>
      <formula>15</formula>
    </cfRule>
  </conditionalFormatting>
  <conditionalFormatting sqref="I150">
    <cfRule type="cellIs" dxfId="271" priority="319" operator="between">
      <formula>35.0001</formula>
      <formula>100</formula>
    </cfRule>
    <cfRule type="cellIs" dxfId="270" priority="320" stopIfTrue="1" operator="between">
      <formula>15.0001</formula>
      <formula>35</formula>
    </cfRule>
    <cfRule type="cellIs" dxfId="269" priority="321" operator="between">
      <formula>0</formula>
      <formula>15</formula>
    </cfRule>
  </conditionalFormatting>
  <conditionalFormatting sqref="I161">
    <cfRule type="cellIs" dxfId="268" priority="316" operator="between">
      <formula>35.0001</formula>
      <formula>100</formula>
    </cfRule>
    <cfRule type="cellIs" dxfId="267" priority="317" stopIfTrue="1" operator="between">
      <formula>15.0001</formula>
      <formula>35</formula>
    </cfRule>
    <cfRule type="cellIs" dxfId="266" priority="318" operator="between">
      <formula>0</formula>
      <formula>15</formula>
    </cfRule>
  </conditionalFormatting>
  <conditionalFormatting sqref="I158">
    <cfRule type="cellIs" dxfId="265" priority="313" operator="between">
      <formula>35.0001</formula>
      <formula>100</formula>
    </cfRule>
    <cfRule type="cellIs" dxfId="264" priority="314" stopIfTrue="1" operator="between">
      <formula>15.0001</formula>
      <formula>35</formula>
    </cfRule>
    <cfRule type="cellIs" dxfId="263" priority="315" operator="between">
      <formula>0</formula>
      <formula>15</formula>
    </cfRule>
  </conditionalFormatting>
  <conditionalFormatting sqref="I164">
    <cfRule type="cellIs" dxfId="262" priority="310" operator="between">
      <formula>35.0001</formula>
      <formula>100</formula>
    </cfRule>
    <cfRule type="cellIs" dxfId="261" priority="311" stopIfTrue="1" operator="between">
      <formula>15.0001</formula>
      <formula>35</formula>
    </cfRule>
    <cfRule type="cellIs" dxfId="260" priority="312" operator="between">
      <formula>0</formula>
      <formula>15</formula>
    </cfRule>
  </conditionalFormatting>
  <conditionalFormatting sqref="I167">
    <cfRule type="cellIs" dxfId="259" priority="307" operator="between">
      <formula>35.0001</formula>
      <formula>100</formula>
    </cfRule>
    <cfRule type="cellIs" dxfId="258" priority="308" stopIfTrue="1" operator="between">
      <formula>15.0001</formula>
      <formula>35</formula>
    </cfRule>
    <cfRule type="cellIs" dxfId="257" priority="309" operator="between">
      <formula>0</formula>
      <formula>15</formula>
    </cfRule>
  </conditionalFormatting>
  <conditionalFormatting sqref="I170">
    <cfRule type="cellIs" dxfId="256" priority="304" operator="between">
      <formula>35.0001</formula>
      <formula>100</formula>
    </cfRule>
    <cfRule type="cellIs" dxfId="255" priority="305" stopIfTrue="1" operator="between">
      <formula>15.0001</formula>
      <formula>35</formula>
    </cfRule>
    <cfRule type="cellIs" dxfId="254" priority="306" operator="between">
      <formula>0</formula>
      <formula>15</formula>
    </cfRule>
  </conditionalFormatting>
  <conditionalFormatting sqref="I173">
    <cfRule type="cellIs" dxfId="253" priority="301" operator="between">
      <formula>35.0001</formula>
      <formula>100</formula>
    </cfRule>
    <cfRule type="cellIs" dxfId="252" priority="302" stopIfTrue="1" operator="between">
      <formula>15.0001</formula>
      <formula>35</formula>
    </cfRule>
    <cfRule type="cellIs" dxfId="251" priority="303" operator="between">
      <formula>0</formula>
      <formula>15</formula>
    </cfRule>
  </conditionalFormatting>
  <conditionalFormatting sqref="I179">
    <cfRule type="cellIs" dxfId="250" priority="298" operator="between">
      <formula>35.0001</formula>
      <formula>100</formula>
    </cfRule>
    <cfRule type="cellIs" dxfId="249" priority="299" stopIfTrue="1" operator="between">
      <formula>15.0001</formula>
      <formula>35</formula>
    </cfRule>
    <cfRule type="cellIs" dxfId="248" priority="300" operator="between">
      <formula>0</formula>
      <formula>15</formula>
    </cfRule>
  </conditionalFormatting>
  <conditionalFormatting sqref="I176">
    <cfRule type="cellIs" dxfId="247" priority="295" operator="between">
      <formula>35.0001</formula>
      <formula>100</formula>
    </cfRule>
    <cfRule type="cellIs" dxfId="246" priority="296" stopIfTrue="1" operator="between">
      <formula>15.0001</formula>
      <formula>35</formula>
    </cfRule>
    <cfRule type="cellIs" dxfId="245" priority="297" operator="between">
      <formula>0</formula>
      <formula>15</formula>
    </cfRule>
  </conditionalFormatting>
  <conditionalFormatting sqref="I200">
    <cfRule type="cellIs" dxfId="244" priority="274" operator="between">
      <formula>35.0001</formula>
      <formula>100</formula>
    </cfRule>
    <cfRule type="cellIs" dxfId="243" priority="275" stopIfTrue="1" operator="between">
      <formula>15.0001</formula>
      <formula>35</formula>
    </cfRule>
    <cfRule type="cellIs" dxfId="242" priority="276" operator="between">
      <formula>0</formula>
      <formula>15</formula>
    </cfRule>
  </conditionalFormatting>
  <conditionalFormatting sqref="I203">
    <cfRule type="cellIs" dxfId="241" priority="271" operator="between">
      <formula>35.0001</formula>
      <formula>100</formula>
    </cfRule>
    <cfRule type="cellIs" dxfId="240" priority="272" stopIfTrue="1" operator="between">
      <formula>15.0001</formula>
      <formula>35</formula>
    </cfRule>
    <cfRule type="cellIs" dxfId="239" priority="273" operator="between">
      <formula>0</formula>
      <formula>15</formula>
    </cfRule>
  </conditionalFormatting>
  <conditionalFormatting sqref="I182">
    <cfRule type="cellIs" dxfId="238" priority="286" operator="between">
      <formula>35.0001</formula>
      <formula>100</formula>
    </cfRule>
    <cfRule type="cellIs" dxfId="237" priority="287" stopIfTrue="1" operator="between">
      <formula>15.0001</formula>
      <formula>35</formula>
    </cfRule>
    <cfRule type="cellIs" dxfId="236" priority="288" operator="between">
      <formula>0</formula>
      <formula>15</formula>
    </cfRule>
  </conditionalFormatting>
  <conditionalFormatting sqref="I206">
    <cfRule type="cellIs" dxfId="235" priority="268" operator="between">
      <formula>35.0001</formula>
      <formula>100</formula>
    </cfRule>
    <cfRule type="cellIs" dxfId="234" priority="269" stopIfTrue="1" operator="between">
      <formula>15.0001</formula>
      <formula>35</formula>
    </cfRule>
    <cfRule type="cellIs" dxfId="233" priority="270" operator="between">
      <formula>0</formula>
      <formula>15</formula>
    </cfRule>
  </conditionalFormatting>
  <conditionalFormatting sqref="I194">
    <cfRule type="cellIs" dxfId="232" priority="280" operator="between">
      <formula>35.0001</formula>
      <formula>100</formula>
    </cfRule>
    <cfRule type="cellIs" dxfId="231" priority="281" stopIfTrue="1" operator="between">
      <formula>15.0001</formula>
      <formula>35</formula>
    </cfRule>
    <cfRule type="cellIs" dxfId="230" priority="282" operator="between">
      <formula>0</formula>
      <formula>15</formula>
    </cfRule>
  </conditionalFormatting>
  <conditionalFormatting sqref="I197">
    <cfRule type="cellIs" dxfId="229" priority="277" operator="between">
      <formula>35.0001</formula>
      <formula>100</formula>
    </cfRule>
    <cfRule type="cellIs" dxfId="228" priority="278" stopIfTrue="1" operator="between">
      <formula>15.0001</formula>
      <formula>35</formula>
    </cfRule>
    <cfRule type="cellIs" dxfId="227" priority="279" operator="between">
      <formula>0</formula>
      <formula>15</formula>
    </cfRule>
  </conditionalFormatting>
  <conditionalFormatting sqref="I215">
    <cfRule type="cellIs" dxfId="226" priority="262" operator="between">
      <formula>35.0001</formula>
      <formula>100</formula>
    </cfRule>
    <cfRule type="cellIs" dxfId="225" priority="263" stopIfTrue="1" operator="between">
      <formula>15.0001</formula>
      <formula>35</formula>
    </cfRule>
    <cfRule type="cellIs" dxfId="224" priority="264" operator="between">
      <formula>0</formula>
      <formula>15</formula>
    </cfRule>
  </conditionalFormatting>
  <conditionalFormatting sqref="I218">
    <cfRule type="cellIs" dxfId="223" priority="259" operator="between">
      <formula>35.0001</formula>
      <formula>100</formula>
    </cfRule>
    <cfRule type="cellIs" dxfId="222" priority="260" stopIfTrue="1" operator="between">
      <formula>15.0001</formula>
      <formula>35</formula>
    </cfRule>
    <cfRule type="cellIs" dxfId="221" priority="261" operator="between">
      <formula>0</formula>
      <formula>15</formula>
    </cfRule>
  </conditionalFormatting>
  <conditionalFormatting sqref="I221">
    <cfRule type="cellIs" dxfId="220" priority="253" operator="between">
      <formula>35.0001</formula>
      <formula>100</formula>
    </cfRule>
    <cfRule type="cellIs" dxfId="219" priority="254" stopIfTrue="1" operator="between">
      <formula>15.0001</formula>
      <formula>35</formula>
    </cfRule>
    <cfRule type="cellIs" dxfId="218" priority="255" operator="between">
      <formula>0</formula>
      <formula>15</formula>
    </cfRule>
  </conditionalFormatting>
  <conditionalFormatting sqref="I224">
    <cfRule type="cellIs" dxfId="217" priority="247" operator="between">
      <formula>35.0001</formula>
      <formula>100</formula>
    </cfRule>
    <cfRule type="cellIs" dxfId="216" priority="248" stopIfTrue="1" operator="between">
      <formula>15.0001</formula>
      <formula>35</formula>
    </cfRule>
    <cfRule type="cellIs" dxfId="215" priority="249" operator="between">
      <formula>0</formula>
      <formula>15</formula>
    </cfRule>
  </conditionalFormatting>
  <conditionalFormatting sqref="I227">
    <cfRule type="cellIs" dxfId="214" priority="241" operator="between">
      <formula>35.0001</formula>
      <formula>100</formula>
    </cfRule>
    <cfRule type="cellIs" dxfId="213" priority="242" stopIfTrue="1" operator="between">
      <formula>15.0001</formula>
      <formula>35</formula>
    </cfRule>
    <cfRule type="cellIs" dxfId="212" priority="243" operator="between">
      <formula>0</formula>
      <formula>15</formula>
    </cfRule>
  </conditionalFormatting>
  <conditionalFormatting sqref="I230">
    <cfRule type="cellIs" dxfId="211" priority="238" operator="between">
      <formula>35.0001</formula>
      <formula>100</formula>
    </cfRule>
    <cfRule type="cellIs" dxfId="210" priority="239" stopIfTrue="1" operator="between">
      <formula>15.0001</formula>
      <formula>35</formula>
    </cfRule>
    <cfRule type="cellIs" dxfId="209" priority="240" operator="between">
      <formula>0</formula>
      <formula>15</formula>
    </cfRule>
  </conditionalFormatting>
  <conditionalFormatting sqref="I233">
    <cfRule type="cellIs" dxfId="208" priority="235" operator="between">
      <formula>35.0001</formula>
      <formula>100</formula>
    </cfRule>
    <cfRule type="cellIs" dxfId="207" priority="236" stopIfTrue="1" operator="between">
      <formula>15.0001</formula>
      <formula>35</formula>
    </cfRule>
    <cfRule type="cellIs" dxfId="206" priority="237" operator="between">
      <formula>0</formula>
      <formula>15</formula>
    </cfRule>
  </conditionalFormatting>
  <conditionalFormatting sqref="I238">
    <cfRule type="cellIs" dxfId="205" priority="232" operator="between">
      <formula>35.0001</formula>
      <formula>100</formula>
    </cfRule>
    <cfRule type="cellIs" dxfId="204" priority="233" stopIfTrue="1" operator="between">
      <formula>15.0001</formula>
      <formula>35</formula>
    </cfRule>
    <cfRule type="cellIs" dxfId="203" priority="234" operator="between">
      <formula>0</formula>
      <formula>15</formula>
    </cfRule>
  </conditionalFormatting>
  <conditionalFormatting sqref="I247">
    <cfRule type="cellIs" dxfId="202" priority="229" operator="between">
      <formula>35.0001</formula>
      <formula>100</formula>
    </cfRule>
    <cfRule type="cellIs" dxfId="201" priority="230" stopIfTrue="1" operator="between">
      <formula>15.0001</formula>
      <formula>35</formula>
    </cfRule>
    <cfRule type="cellIs" dxfId="200" priority="231" operator="between">
      <formula>0</formula>
      <formula>15</formula>
    </cfRule>
  </conditionalFormatting>
  <conditionalFormatting sqref="I250">
    <cfRule type="cellIs" dxfId="199" priority="226" operator="between">
      <formula>35.0001</formula>
      <formula>100</formula>
    </cfRule>
    <cfRule type="cellIs" dxfId="198" priority="227" stopIfTrue="1" operator="between">
      <formula>15.0001</formula>
      <formula>35</formula>
    </cfRule>
    <cfRule type="cellIs" dxfId="197" priority="228" operator="between">
      <formula>0</formula>
      <formula>15</formula>
    </cfRule>
  </conditionalFormatting>
  <conditionalFormatting sqref="I259">
    <cfRule type="cellIs" dxfId="196" priority="223" operator="between">
      <formula>35.0001</formula>
      <formula>100</formula>
    </cfRule>
    <cfRule type="cellIs" dxfId="195" priority="224" stopIfTrue="1" operator="between">
      <formula>15.0001</formula>
      <formula>35</formula>
    </cfRule>
    <cfRule type="cellIs" dxfId="194" priority="225" operator="between">
      <formula>0</formula>
      <formula>15</formula>
    </cfRule>
  </conditionalFormatting>
  <conditionalFormatting sqref="I256">
    <cfRule type="cellIs" dxfId="193" priority="220" operator="between">
      <formula>35.0001</formula>
      <formula>100</formula>
    </cfRule>
    <cfRule type="cellIs" dxfId="192" priority="221" stopIfTrue="1" operator="between">
      <formula>15.0001</formula>
      <formula>35</formula>
    </cfRule>
    <cfRule type="cellIs" dxfId="191" priority="222" operator="between">
      <formula>0</formula>
      <formula>15</formula>
    </cfRule>
  </conditionalFormatting>
  <conditionalFormatting sqref="I262">
    <cfRule type="cellIs" dxfId="190" priority="217" operator="between">
      <formula>35.0001</formula>
      <formula>100</formula>
    </cfRule>
    <cfRule type="cellIs" dxfId="189" priority="218" stopIfTrue="1" operator="between">
      <formula>15.0001</formula>
      <formula>35</formula>
    </cfRule>
    <cfRule type="cellIs" dxfId="188" priority="219" operator="between">
      <formula>0</formula>
      <formula>15</formula>
    </cfRule>
  </conditionalFormatting>
  <conditionalFormatting sqref="I253">
    <cfRule type="cellIs" dxfId="187" priority="214" operator="between">
      <formula>35.0001</formula>
      <formula>100</formula>
    </cfRule>
    <cfRule type="cellIs" dxfId="186" priority="215" stopIfTrue="1" operator="between">
      <formula>15.0001</formula>
      <formula>35</formula>
    </cfRule>
    <cfRule type="cellIs" dxfId="185" priority="216" operator="between">
      <formula>0</formula>
      <formula>15</formula>
    </cfRule>
  </conditionalFormatting>
  <conditionalFormatting sqref="I271">
    <cfRule type="cellIs" dxfId="184" priority="205" operator="between">
      <formula>35.0001</formula>
      <formula>100</formula>
    </cfRule>
    <cfRule type="cellIs" dxfId="183" priority="206" stopIfTrue="1" operator="between">
      <formula>15.0001</formula>
      <formula>35</formula>
    </cfRule>
    <cfRule type="cellIs" dxfId="182" priority="207" operator="between">
      <formula>0</formula>
      <formula>15</formula>
    </cfRule>
  </conditionalFormatting>
  <conditionalFormatting sqref="I268">
    <cfRule type="cellIs" dxfId="181" priority="208" operator="between">
      <formula>35.0001</formula>
      <formula>100</formula>
    </cfRule>
    <cfRule type="cellIs" dxfId="180" priority="209" stopIfTrue="1" operator="between">
      <formula>15.0001</formula>
      <formula>35</formula>
    </cfRule>
    <cfRule type="cellIs" dxfId="179" priority="210" operator="between">
      <formula>0</formula>
      <formula>15</formula>
    </cfRule>
  </conditionalFormatting>
  <conditionalFormatting sqref="I274">
    <cfRule type="cellIs" dxfId="178" priority="202" operator="between">
      <formula>35.0001</formula>
      <formula>100</formula>
    </cfRule>
    <cfRule type="cellIs" dxfId="177" priority="203" stopIfTrue="1" operator="between">
      <formula>15.0001</formula>
      <formula>35</formula>
    </cfRule>
    <cfRule type="cellIs" dxfId="176" priority="204" operator="between">
      <formula>0</formula>
      <formula>15</formula>
    </cfRule>
  </conditionalFormatting>
  <conditionalFormatting sqref="I280">
    <cfRule type="cellIs" dxfId="175" priority="199" operator="between">
      <formula>35.0001</formula>
      <formula>100</formula>
    </cfRule>
    <cfRule type="cellIs" dxfId="174" priority="200" stopIfTrue="1" operator="between">
      <formula>15.0001</formula>
      <formula>35</formula>
    </cfRule>
    <cfRule type="cellIs" dxfId="173" priority="201" operator="between">
      <formula>0</formula>
      <formula>15</formula>
    </cfRule>
  </conditionalFormatting>
  <conditionalFormatting sqref="I283">
    <cfRule type="cellIs" dxfId="172" priority="196" operator="between">
      <formula>35.0001</formula>
      <formula>100</formula>
    </cfRule>
    <cfRule type="cellIs" dxfId="171" priority="197" stopIfTrue="1" operator="between">
      <formula>15.0001</formula>
      <formula>35</formula>
    </cfRule>
    <cfRule type="cellIs" dxfId="170" priority="198" operator="between">
      <formula>0</formula>
      <formula>15</formula>
    </cfRule>
  </conditionalFormatting>
  <conditionalFormatting sqref="I277">
    <cfRule type="cellIs" dxfId="169" priority="193" operator="between">
      <formula>35.0001</formula>
      <formula>100</formula>
    </cfRule>
    <cfRule type="cellIs" dxfId="168" priority="194" stopIfTrue="1" operator="between">
      <formula>15.0001</formula>
      <formula>35</formula>
    </cfRule>
    <cfRule type="cellIs" dxfId="167" priority="195" operator="between">
      <formula>0</formula>
      <formula>15</formula>
    </cfRule>
  </conditionalFormatting>
  <conditionalFormatting sqref="I289">
    <cfRule type="cellIs" dxfId="166" priority="187" operator="between">
      <formula>35.0001</formula>
      <formula>100</formula>
    </cfRule>
    <cfRule type="cellIs" dxfId="165" priority="188" stopIfTrue="1" operator="between">
      <formula>15.0001</formula>
      <formula>35</formula>
    </cfRule>
    <cfRule type="cellIs" dxfId="164" priority="189" operator="between">
      <formula>0</formula>
      <formula>15</formula>
    </cfRule>
  </conditionalFormatting>
  <conditionalFormatting sqref="I292">
    <cfRule type="cellIs" dxfId="163" priority="184" operator="between">
      <formula>35.0001</formula>
      <formula>100</formula>
    </cfRule>
    <cfRule type="cellIs" dxfId="162" priority="185" stopIfTrue="1" operator="between">
      <formula>15.0001</formula>
      <formula>35</formula>
    </cfRule>
    <cfRule type="cellIs" dxfId="161" priority="186" operator="between">
      <formula>0</formula>
      <formula>15</formula>
    </cfRule>
  </conditionalFormatting>
  <conditionalFormatting sqref="I295">
    <cfRule type="cellIs" dxfId="160" priority="181" operator="between">
      <formula>35.0001</formula>
      <formula>100</formula>
    </cfRule>
    <cfRule type="cellIs" dxfId="159" priority="182" stopIfTrue="1" operator="between">
      <formula>15.0001</formula>
      <formula>35</formula>
    </cfRule>
    <cfRule type="cellIs" dxfId="158" priority="183" operator="between">
      <formula>0</formula>
      <formula>15</formula>
    </cfRule>
  </conditionalFormatting>
  <conditionalFormatting sqref="I300">
    <cfRule type="cellIs" dxfId="157" priority="178" operator="between">
      <formula>35.0001</formula>
      <formula>100</formula>
    </cfRule>
    <cfRule type="cellIs" dxfId="156" priority="179" stopIfTrue="1" operator="between">
      <formula>15.0001</formula>
      <formula>35</formula>
    </cfRule>
    <cfRule type="cellIs" dxfId="155" priority="180" operator="between">
      <formula>0</formula>
      <formula>15</formula>
    </cfRule>
  </conditionalFormatting>
  <conditionalFormatting sqref="I303">
    <cfRule type="cellIs" dxfId="154" priority="175" operator="between">
      <formula>35.0001</formula>
      <formula>100</formula>
    </cfRule>
    <cfRule type="cellIs" dxfId="153" priority="176" stopIfTrue="1" operator="between">
      <formula>15.0001</formula>
      <formula>35</formula>
    </cfRule>
    <cfRule type="cellIs" dxfId="152" priority="177" operator="between">
      <formula>0</formula>
      <formula>15</formula>
    </cfRule>
  </conditionalFormatting>
  <conditionalFormatting sqref="I306">
    <cfRule type="cellIs" dxfId="151" priority="172" operator="between">
      <formula>35.0001</formula>
      <formula>100</formula>
    </cfRule>
    <cfRule type="cellIs" dxfId="150" priority="173" stopIfTrue="1" operator="between">
      <formula>15.0001</formula>
      <formula>35</formula>
    </cfRule>
    <cfRule type="cellIs" dxfId="149" priority="174" operator="between">
      <formula>0</formula>
      <formula>15</formula>
    </cfRule>
  </conditionalFormatting>
  <conditionalFormatting sqref="I309">
    <cfRule type="cellIs" dxfId="148" priority="169" operator="between">
      <formula>35.0001</formula>
      <formula>100</formula>
    </cfRule>
    <cfRule type="cellIs" dxfId="147" priority="170" stopIfTrue="1" operator="between">
      <formula>15.0001</formula>
      <formula>35</formula>
    </cfRule>
    <cfRule type="cellIs" dxfId="146" priority="171" operator="between">
      <formula>0</formula>
      <formula>15</formula>
    </cfRule>
  </conditionalFormatting>
  <conditionalFormatting sqref="I315">
    <cfRule type="cellIs" dxfId="145" priority="166" operator="between">
      <formula>35.0001</formula>
      <formula>100</formula>
    </cfRule>
    <cfRule type="cellIs" dxfId="144" priority="167" stopIfTrue="1" operator="between">
      <formula>15.0001</formula>
      <formula>35</formula>
    </cfRule>
    <cfRule type="cellIs" dxfId="143" priority="168" operator="between">
      <formula>0</formula>
      <formula>15</formula>
    </cfRule>
  </conditionalFormatting>
  <conditionalFormatting sqref="I318">
    <cfRule type="cellIs" dxfId="142" priority="163" operator="between">
      <formula>35.0001</formula>
      <formula>100</formula>
    </cfRule>
    <cfRule type="cellIs" dxfId="141" priority="164" stopIfTrue="1" operator="between">
      <formula>15.0001</formula>
      <formula>35</formula>
    </cfRule>
    <cfRule type="cellIs" dxfId="140" priority="165" operator="between">
      <formula>0</formula>
      <formula>15</formula>
    </cfRule>
  </conditionalFormatting>
  <conditionalFormatting sqref="I321">
    <cfRule type="cellIs" dxfId="139" priority="160" operator="between">
      <formula>35.0001</formula>
      <formula>100</formula>
    </cfRule>
    <cfRule type="cellIs" dxfId="138" priority="161" stopIfTrue="1" operator="between">
      <formula>15.0001</formula>
      <formula>35</formula>
    </cfRule>
    <cfRule type="cellIs" dxfId="137" priority="162" operator="between">
      <formula>0</formula>
      <formula>15</formula>
    </cfRule>
  </conditionalFormatting>
  <conditionalFormatting sqref="I324">
    <cfRule type="cellIs" dxfId="136" priority="157" operator="between">
      <formula>35.0001</formula>
      <formula>100</formula>
    </cfRule>
    <cfRule type="cellIs" dxfId="135" priority="158" stopIfTrue="1" operator="between">
      <formula>15.0001</formula>
      <formula>35</formula>
    </cfRule>
    <cfRule type="cellIs" dxfId="134" priority="159" operator="between">
      <formula>0</formula>
      <formula>15</formula>
    </cfRule>
  </conditionalFormatting>
  <conditionalFormatting sqref="I327">
    <cfRule type="cellIs" dxfId="133" priority="154" operator="between">
      <formula>35.0001</formula>
      <formula>100</formula>
    </cfRule>
    <cfRule type="cellIs" dxfId="132" priority="155" stopIfTrue="1" operator="between">
      <formula>15.0001</formula>
      <formula>35</formula>
    </cfRule>
    <cfRule type="cellIs" dxfId="131" priority="156" operator="between">
      <formula>0</formula>
      <formula>15</formula>
    </cfRule>
  </conditionalFormatting>
  <conditionalFormatting sqref="I335">
    <cfRule type="cellIs" dxfId="130" priority="151" operator="between">
      <formula>35.0001</formula>
      <formula>100</formula>
    </cfRule>
    <cfRule type="cellIs" dxfId="129" priority="152" stopIfTrue="1" operator="between">
      <formula>15.0001</formula>
      <formula>35</formula>
    </cfRule>
    <cfRule type="cellIs" dxfId="128" priority="153" operator="between">
      <formula>0</formula>
      <formula>15</formula>
    </cfRule>
  </conditionalFormatting>
  <conditionalFormatting sqref="I344">
    <cfRule type="cellIs" dxfId="127" priority="148" operator="between">
      <formula>35.0001</formula>
      <formula>100</formula>
    </cfRule>
    <cfRule type="cellIs" dxfId="126" priority="149" stopIfTrue="1" operator="between">
      <formula>15.0001</formula>
      <formula>35</formula>
    </cfRule>
    <cfRule type="cellIs" dxfId="125" priority="150" operator="between">
      <formula>0</formula>
      <formula>15</formula>
    </cfRule>
  </conditionalFormatting>
  <conditionalFormatting sqref="I349">
    <cfRule type="cellIs" dxfId="124" priority="145" operator="between">
      <formula>35.0001</formula>
      <formula>100</formula>
    </cfRule>
    <cfRule type="cellIs" dxfId="123" priority="146" stopIfTrue="1" operator="between">
      <formula>15.0001</formula>
      <formula>35</formula>
    </cfRule>
    <cfRule type="cellIs" dxfId="122" priority="147" operator="between">
      <formula>0</formula>
      <formula>15</formula>
    </cfRule>
  </conditionalFormatting>
  <conditionalFormatting sqref="I354">
    <cfRule type="cellIs" dxfId="121" priority="142" operator="between">
      <formula>35.0001</formula>
      <formula>100</formula>
    </cfRule>
    <cfRule type="cellIs" dxfId="120" priority="143" stopIfTrue="1" operator="between">
      <formula>15.0001</formula>
      <formula>35</formula>
    </cfRule>
    <cfRule type="cellIs" dxfId="119" priority="144" operator="between">
      <formula>0</formula>
      <formula>15</formula>
    </cfRule>
  </conditionalFormatting>
  <conditionalFormatting sqref="I185">
    <cfRule type="cellIs" dxfId="118" priority="139" operator="between">
      <formula>35.0001</formula>
      <formula>100</formula>
    </cfRule>
    <cfRule type="cellIs" dxfId="117" priority="140" stopIfTrue="1" operator="between">
      <formula>15.0001</formula>
      <formula>35</formula>
    </cfRule>
    <cfRule type="cellIs" dxfId="116" priority="141" operator="between">
      <formula>0</formula>
      <formula>15</formula>
    </cfRule>
  </conditionalFormatting>
  <conditionalFormatting sqref="I188">
    <cfRule type="cellIs" dxfId="115" priority="136" operator="between">
      <formula>35.0001</formula>
      <formula>100</formula>
    </cfRule>
    <cfRule type="cellIs" dxfId="114" priority="137" stopIfTrue="1" operator="between">
      <formula>15.0001</formula>
      <formula>35</formula>
    </cfRule>
    <cfRule type="cellIs" dxfId="113" priority="138" operator="between">
      <formula>0</formula>
      <formula>15</formula>
    </cfRule>
  </conditionalFormatting>
  <conditionalFormatting sqref="I191">
    <cfRule type="cellIs" dxfId="112" priority="133" operator="between">
      <formula>35.0001</formula>
      <formula>100</formula>
    </cfRule>
    <cfRule type="cellIs" dxfId="111" priority="134" stopIfTrue="1" operator="between">
      <formula>15.0001</formula>
      <formula>35</formula>
    </cfRule>
    <cfRule type="cellIs" dxfId="110" priority="135" operator="between">
      <formula>0</formula>
      <formula>15</formula>
    </cfRule>
  </conditionalFormatting>
  <conditionalFormatting sqref="I209">
    <cfRule type="cellIs" dxfId="109" priority="130" operator="between">
      <formula>35.0001</formula>
      <formula>100</formula>
    </cfRule>
    <cfRule type="cellIs" dxfId="108" priority="131" stopIfTrue="1" operator="between">
      <formula>15.0001</formula>
      <formula>35</formula>
    </cfRule>
    <cfRule type="cellIs" dxfId="107" priority="132" operator="between">
      <formula>0</formula>
      <formula>15</formula>
    </cfRule>
  </conditionalFormatting>
  <conditionalFormatting sqref="I265">
    <cfRule type="cellIs" dxfId="106" priority="127" operator="between">
      <formula>35.0001</formula>
      <formula>100</formula>
    </cfRule>
    <cfRule type="cellIs" dxfId="105" priority="128" stopIfTrue="1" operator="between">
      <formula>15.0001</formula>
      <formula>35</formula>
    </cfRule>
    <cfRule type="cellIs" dxfId="104" priority="129" operator="between">
      <formula>0</formula>
      <formula>15</formula>
    </cfRule>
  </conditionalFormatting>
  <conditionalFormatting sqref="I286">
    <cfRule type="cellIs" dxfId="103" priority="124" operator="between">
      <formula>35.0001</formula>
      <formula>100</formula>
    </cfRule>
    <cfRule type="cellIs" dxfId="102" priority="125" stopIfTrue="1" operator="between">
      <formula>15.0001</formula>
      <formula>35</formula>
    </cfRule>
    <cfRule type="cellIs" dxfId="101" priority="126" operator="between">
      <formula>0</formula>
      <formula>15</formula>
    </cfRule>
  </conditionalFormatting>
  <conditionalFormatting sqref="I155">
    <cfRule type="cellIs" dxfId="100" priority="121" operator="between">
      <formula>35.0001</formula>
      <formula>100</formula>
    </cfRule>
    <cfRule type="cellIs" dxfId="99" priority="122" stopIfTrue="1" operator="between">
      <formula>15.0001</formula>
      <formula>35</formula>
    </cfRule>
    <cfRule type="cellIs" dxfId="98" priority="123" operator="between">
      <formula>0</formula>
      <formula>15</formula>
    </cfRule>
  </conditionalFormatting>
  <conditionalFormatting sqref="I244">
    <cfRule type="cellIs" dxfId="97" priority="118" operator="between">
      <formula>35.0001</formula>
      <formula>100</formula>
    </cfRule>
    <cfRule type="cellIs" dxfId="96" priority="119" stopIfTrue="1" operator="between">
      <formula>15.0001</formula>
      <formula>35</formula>
    </cfRule>
    <cfRule type="cellIs" dxfId="95" priority="120" operator="between">
      <formula>0</formula>
      <formula>15</formula>
    </cfRule>
  </conditionalFormatting>
  <conditionalFormatting sqref="I241">
    <cfRule type="cellIs" dxfId="94" priority="115" operator="between">
      <formula>35.0001</formula>
      <formula>100</formula>
    </cfRule>
    <cfRule type="cellIs" dxfId="93" priority="116" stopIfTrue="1" operator="between">
      <formula>15.0001</formula>
      <formula>35</formula>
    </cfRule>
    <cfRule type="cellIs" dxfId="92" priority="117" operator="between">
      <formula>0</formula>
      <formula>15</formula>
    </cfRule>
  </conditionalFormatting>
  <conditionalFormatting sqref="I31">
    <cfRule type="cellIs" dxfId="91" priority="112" operator="between">
      <formula>35.0001</formula>
      <formula>100</formula>
    </cfRule>
    <cfRule type="cellIs" dxfId="90" priority="113" stopIfTrue="1" operator="between">
      <formula>15.0001</formula>
      <formula>35</formula>
    </cfRule>
    <cfRule type="cellIs" dxfId="89" priority="114" operator="between">
      <formula>0</formula>
      <formula>15</formula>
    </cfRule>
  </conditionalFormatting>
  <conditionalFormatting sqref="I1:I103 F84:F103 F126:F137 I126:I137 I141:I145 F141:F145 F149:F210 I149:I210 I214:I310 F214:F310 F314:F328 I314:I328 I332:I336 F332:F336 F343:F355 I343:I355 F105:F122 I105:I122 I358:I360 F358:F360 I401:I1048576 F401:F1048576 I368:I371 F368:F371">
    <cfRule type="cellIs" dxfId="88" priority="111" operator="lessThan">
      <formula>0</formula>
    </cfRule>
  </conditionalFormatting>
  <conditionalFormatting sqref="F1:F83">
    <cfRule type="cellIs" dxfId="87" priority="110" operator="lessThan">
      <formula>0</formula>
    </cfRule>
  </conditionalFormatting>
  <conditionalFormatting sqref="I124">
    <cfRule type="cellIs" dxfId="86" priority="107" operator="between">
      <formula>35.0001</formula>
      <formula>100</formula>
    </cfRule>
    <cfRule type="cellIs" dxfId="85" priority="108" stopIfTrue="1" operator="between">
      <formula>15.0001</formula>
      <formula>35</formula>
    </cfRule>
    <cfRule type="cellIs" dxfId="84" priority="109" operator="between">
      <formula>0</formula>
      <formula>15</formula>
    </cfRule>
  </conditionalFormatting>
  <conditionalFormatting sqref="F123:F125 I123:I125">
    <cfRule type="cellIs" dxfId="83" priority="106" operator="lessThan">
      <formula>0</formula>
    </cfRule>
  </conditionalFormatting>
  <conditionalFormatting sqref="I139">
    <cfRule type="cellIs" dxfId="82" priority="103" operator="between">
      <formula>35.0001</formula>
      <formula>100</formula>
    </cfRule>
    <cfRule type="cellIs" dxfId="81" priority="104" stopIfTrue="1" operator="between">
      <formula>15.0001</formula>
      <formula>35</formula>
    </cfRule>
    <cfRule type="cellIs" dxfId="80" priority="105" operator="between">
      <formula>0</formula>
      <formula>15</formula>
    </cfRule>
  </conditionalFormatting>
  <conditionalFormatting sqref="I138:I140 F138:F140">
    <cfRule type="cellIs" dxfId="79" priority="102" operator="lessThan">
      <formula>0</formula>
    </cfRule>
  </conditionalFormatting>
  <conditionalFormatting sqref="I147">
    <cfRule type="cellIs" dxfId="78" priority="99" operator="between">
      <formula>35.0001</formula>
      <formula>100</formula>
    </cfRule>
    <cfRule type="cellIs" dxfId="77" priority="100" stopIfTrue="1" operator="between">
      <formula>15.0001</formula>
      <formula>35</formula>
    </cfRule>
    <cfRule type="cellIs" dxfId="76" priority="101" operator="between">
      <formula>0</formula>
      <formula>15</formula>
    </cfRule>
  </conditionalFormatting>
  <conditionalFormatting sqref="F146:F148 I146:I148">
    <cfRule type="cellIs" dxfId="75" priority="98" operator="lessThan">
      <formula>0</formula>
    </cfRule>
  </conditionalFormatting>
  <conditionalFormatting sqref="I212">
    <cfRule type="cellIs" dxfId="74" priority="95" operator="between">
      <formula>35.0001</formula>
      <formula>100</formula>
    </cfRule>
    <cfRule type="cellIs" dxfId="73" priority="96" stopIfTrue="1" operator="between">
      <formula>15.0001</formula>
      <formula>35</formula>
    </cfRule>
    <cfRule type="cellIs" dxfId="72" priority="97" operator="between">
      <formula>0</formula>
      <formula>15</formula>
    </cfRule>
  </conditionalFormatting>
  <conditionalFormatting sqref="I211:I213 F211:F213">
    <cfRule type="cellIs" dxfId="71" priority="94" operator="lessThan">
      <formula>0</formula>
    </cfRule>
  </conditionalFormatting>
  <conditionalFormatting sqref="I312">
    <cfRule type="cellIs" dxfId="70" priority="91" operator="between">
      <formula>35.0001</formula>
      <formula>100</formula>
    </cfRule>
    <cfRule type="cellIs" dxfId="69" priority="92" stopIfTrue="1" operator="between">
      <formula>15.0001</formula>
      <formula>35</formula>
    </cfRule>
    <cfRule type="cellIs" dxfId="68" priority="93" operator="between">
      <formula>0</formula>
      <formula>15</formula>
    </cfRule>
  </conditionalFormatting>
  <conditionalFormatting sqref="F311:F313 I311:I313">
    <cfRule type="cellIs" dxfId="67" priority="90" operator="lessThan">
      <formula>0</formula>
    </cfRule>
  </conditionalFormatting>
  <conditionalFormatting sqref="I330">
    <cfRule type="cellIs" dxfId="66" priority="87" operator="between">
      <formula>35.0001</formula>
      <formula>100</formula>
    </cfRule>
    <cfRule type="cellIs" dxfId="65" priority="88" stopIfTrue="1" operator="between">
      <formula>15.0001</formula>
      <formula>35</formula>
    </cfRule>
    <cfRule type="cellIs" dxfId="64" priority="89" operator="between">
      <formula>0</formula>
      <formula>15</formula>
    </cfRule>
  </conditionalFormatting>
  <conditionalFormatting sqref="I329:I331 F329:F331">
    <cfRule type="cellIs" dxfId="63" priority="86" operator="lessThan">
      <formula>0</formula>
    </cfRule>
  </conditionalFormatting>
  <conditionalFormatting sqref="I338">
    <cfRule type="cellIs" dxfId="62" priority="83" operator="between">
      <formula>35.0001</formula>
      <formula>100</formula>
    </cfRule>
    <cfRule type="cellIs" dxfId="61" priority="84" stopIfTrue="1" operator="between">
      <formula>15.0001</formula>
      <formula>35</formula>
    </cfRule>
    <cfRule type="cellIs" dxfId="60" priority="85" operator="between">
      <formula>0</formula>
      <formula>15</formula>
    </cfRule>
  </conditionalFormatting>
  <conditionalFormatting sqref="I337:I339 F337:F339">
    <cfRule type="cellIs" dxfId="59" priority="82" operator="lessThan">
      <formula>0</formula>
    </cfRule>
  </conditionalFormatting>
  <conditionalFormatting sqref="I341">
    <cfRule type="cellIs" dxfId="58" priority="79" operator="between">
      <formula>35.0001</formula>
      <formula>100</formula>
    </cfRule>
    <cfRule type="cellIs" dxfId="57" priority="80" stopIfTrue="1" operator="between">
      <formula>15.0001</formula>
      <formula>35</formula>
    </cfRule>
    <cfRule type="cellIs" dxfId="56" priority="81" operator="between">
      <formula>0</formula>
      <formula>15</formula>
    </cfRule>
  </conditionalFormatting>
  <conditionalFormatting sqref="F340:F342 I340:I342">
    <cfRule type="cellIs" dxfId="55" priority="78" operator="lessThan">
      <formula>0</formula>
    </cfRule>
  </conditionalFormatting>
  <conditionalFormatting sqref="I357">
    <cfRule type="cellIs" dxfId="54" priority="75" operator="between">
      <formula>35.0001</formula>
      <formula>100</formula>
    </cfRule>
    <cfRule type="cellIs" dxfId="53" priority="76" stopIfTrue="1" operator="between">
      <formula>15.0001</formula>
      <formula>35</formula>
    </cfRule>
    <cfRule type="cellIs" dxfId="52" priority="77" operator="between">
      <formula>0</formula>
      <formula>15</formula>
    </cfRule>
  </conditionalFormatting>
  <conditionalFormatting sqref="F356:F357 I356:I357">
    <cfRule type="cellIs" dxfId="51" priority="74" operator="lessThan">
      <formula>0</formula>
    </cfRule>
  </conditionalFormatting>
  <conditionalFormatting sqref="I364">
    <cfRule type="cellIs" dxfId="50" priority="71" operator="between">
      <formula>35.0001</formula>
      <formula>100</formula>
    </cfRule>
    <cfRule type="cellIs" dxfId="49" priority="72" stopIfTrue="1" operator="between">
      <formula>15.0001</formula>
      <formula>35</formula>
    </cfRule>
    <cfRule type="cellIs" dxfId="48" priority="73" operator="between">
      <formula>0</formula>
      <formula>15</formula>
    </cfRule>
  </conditionalFormatting>
  <conditionalFormatting sqref="I370">
    <cfRule type="cellIs" dxfId="47" priority="68" operator="between">
      <formula>35.0001</formula>
      <formula>100</formula>
    </cfRule>
    <cfRule type="cellIs" dxfId="46" priority="69" stopIfTrue="1" operator="between">
      <formula>15.0001</formula>
      <formula>35</formula>
    </cfRule>
    <cfRule type="cellIs" dxfId="45" priority="70" operator="between">
      <formula>0</formula>
      <formula>15</formula>
    </cfRule>
  </conditionalFormatting>
  <conditionalFormatting sqref="F361:F365 I361:I365">
    <cfRule type="cellIs" dxfId="44" priority="67" operator="lessThan">
      <formula>0</formula>
    </cfRule>
  </conditionalFormatting>
  <conditionalFormatting sqref="I373">
    <cfRule type="cellIs" dxfId="43" priority="64" operator="between">
      <formula>35.0001</formula>
      <formula>100</formula>
    </cfRule>
    <cfRule type="cellIs" dxfId="42" priority="65" stopIfTrue="1" operator="between">
      <formula>15.0001</formula>
      <formula>35</formula>
    </cfRule>
    <cfRule type="cellIs" dxfId="41" priority="66" operator="between">
      <formula>0</formula>
      <formula>15</formula>
    </cfRule>
  </conditionalFormatting>
  <conditionalFormatting sqref="F372:F374 I372:I374">
    <cfRule type="cellIs" dxfId="40" priority="63" operator="lessThan">
      <formula>0</formula>
    </cfRule>
  </conditionalFormatting>
  <conditionalFormatting sqref="I367">
    <cfRule type="cellIs" dxfId="39" priority="60" operator="between">
      <formula>35.0001</formula>
      <formula>100</formula>
    </cfRule>
    <cfRule type="cellIs" dxfId="38" priority="61" stopIfTrue="1" operator="between">
      <formula>15.0001</formula>
      <formula>35</formula>
    </cfRule>
    <cfRule type="cellIs" dxfId="37" priority="62" operator="between">
      <formula>0</formula>
      <formula>15</formula>
    </cfRule>
  </conditionalFormatting>
  <conditionalFormatting sqref="F366:F367 I366:I367">
    <cfRule type="cellIs" dxfId="36" priority="59" operator="lessThan">
      <formula>0</formula>
    </cfRule>
  </conditionalFormatting>
  <conditionalFormatting sqref="I376">
    <cfRule type="cellIs" dxfId="35" priority="56" operator="between">
      <formula>35.0001</formula>
      <formula>100</formula>
    </cfRule>
    <cfRule type="cellIs" dxfId="34" priority="57" stopIfTrue="1" operator="between">
      <formula>15.0001</formula>
      <formula>35</formula>
    </cfRule>
    <cfRule type="cellIs" dxfId="33" priority="58" operator="between">
      <formula>0</formula>
      <formula>15</formula>
    </cfRule>
  </conditionalFormatting>
  <conditionalFormatting sqref="I375:I377 F375:F377">
    <cfRule type="cellIs" dxfId="32" priority="55" operator="lessThan">
      <formula>0</formula>
    </cfRule>
  </conditionalFormatting>
  <conditionalFormatting sqref="I379">
    <cfRule type="cellIs" dxfId="31" priority="52" operator="between">
      <formula>35.0001</formula>
      <formula>100</formula>
    </cfRule>
    <cfRule type="cellIs" dxfId="30" priority="53" stopIfTrue="1" operator="between">
      <formula>15.0001</formula>
      <formula>35</formula>
    </cfRule>
    <cfRule type="cellIs" dxfId="29" priority="54" operator="between">
      <formula>0</formula>
      <formula>15</formula>
    </cfRule>
  </conditionalFormatting>
  <conditionalFormatting sqref="F378:F380 I378:I380">
    <cfRule type="cellIs" dxfId="28" priority="51" operator="lessThan">
      <formula>0</formula>
    </cfRule>
  </conditionalFormatting>
  <conditionalFormatting sqref="I382">
    <cfRule type="cellIs" dxfId="27" priority="48" operator="between">
      <formula>35.0001</formula>
      <formula>100</formula>
    </cfRule>
    <cfRule type="cellIs" dxfId="26" priority="49" stopIfTrue="1" operator="between">
      <formula>15.0001</formula>
      <formula>35</formula>
    </cfRule>
    <cfRule type="cellIs" dxfId="25" priority="50" operator="between">
      <formula>0</formula>
      <formula>15</formula>
    </cfRule>
  </conditionalFormatting>
  <conditionalFormatting sqref="I381:I383 F381:F383">
    <cfRule type="cellIs" dxfId="24" priority="47" operator="lessThan">
      <formula>0</formula>
    </cfRule>
  </conditionalFormatting>
  <conditionalFormatting sqref="I385">
    <cfRule type="cellIs" dxfId="23" priority="44" operator="between">
      <formula>35.0001</formula>
      <formula>100</formula>
    </cfRule>
    <cfRule type="cellIs" dxfId="22" priority="45" stopIfTrue="1" operator="between">
      <formula>15.0001</formula>
      <formula>35</formula>
    </cfRule>
    <cfRule type="cellIs" dxfId="21" priority="46" operator="between">
      <formula>0</formula>
      <formula>15</formula>
    </cfRule>
  </conditionalFormatting>
  <conditionalFormatting sqref="F384:F386 I384:I386">
    <cfRule type="cellIs" dxfId="20" priority="43" operator="lessThan">
      <formula>0</formula>
    </cfRule>
  </conditionalFormatting>
  <conditionalFormatting sqref="I388">
    <cfRule type="cellIs" dxfId="19" priority="40" operator="between">
      <formula>35.0001</formula>
      <formula>100</formula>
    </cfRule>
    <cfRule type="cellIs" dxfId="18" priority="41" stopIfTrue="1" operator="between">
      <formula>15.0001</formula>
      <formula>35</formula>
    </cfRule>
    <cfRule type="cellIs" dxfId="17" priority="42" operator="between">
      <formula>0</formula>
      <formula>15</formula>
    </cfRule>
  </conditionalFormatting>
  <conditionalFormatting sqref="I387:I389 F387:F389">
    <cfRule type="cellIs" dxfId="16" priority="39" operator="lessThan">
      <formula>0</formula>
    </cfRule>
  </conditionalFormatting>
  <conditionalFormatting sqref="I391">
    <cfRule type="cellIs" dxfId="15" priority="36" operator="between">
      <formula>35.0001</formula>
      <formula>100</formula>
    </cfRule>
    <cfRule type="cellIs" dxfId="14" priority="37" stopIfTrue="1" operator="between">
      <formula>15.0001</formula>
      <formula>35</formula>
    </cfRule>
    <cfRule type="cellIs" dxfId="13" priority="38" operator="between">
      <formula>0</formula>
      <formula>15</formula>
    </cfRule>
  </conditionalFormatting>
  <conditionalFormatting sqref="F390:F392 I390:I392">
    <cfRule type="cellIs" dxfId="12" priority="35" operator="lessThan">
      <formula>0</formula>
    </cfRule>
  </conditionalFormatting>
  <conditionalFormatting sqref="I394">
    <cfRule type="cellIs" dxfId="11" priority="32" operator="between">
      <formula>35.0001</formula>
      <formula>100</formula>
    </cfRule>
    <cfRule type="cellIs" dxfId="10" priority="33" stopIfTrue="1" operator="between">
      <formula>15.0001</formula>
      <formula>35</formula>
    </cfRule>
    <cfRule type="cellIs" dxfId="9" priority="34" operator="between">
      <formula>0</formula>
      <formula>15</formula>
    </cfRule>
  </conditionalFormatting>
  <conditionalFormatting sqref="I393:I395 F393:F395">
    <cfRule type="cellIs" dxfId="8" priority="31" operator="lessThan">
      <formula>0</formula>
    </cfRule>
  </conditionalFormatting>
  <conditionalFormatting sqref="I397">
    <cfRule type="cellIs" dxfId="7" priority="24" operator="between">
      <formula>35.0001</formula>
      <formula>100</formula>
    </cfRule>
    <cfRule type="cellIs" dxfId="6" priority="25" stopIfTrue="1" operator="between">
      <formula>15.0001</formula>
      <formula>35</formula>
    </cfRule>
    <cfRule type="cellIs" dxfId="5" priority="26" operator="between">
      <formula>0</formula>
      <formula>15</formula>
    </cfRule>
  </conditionalFormatting>
  <conditionalFormatting sqref="I396:I398 F396:F398">
    <cfRule type="cellIs" dxfId="4" priority="23" operator="lessThan">
      <formula>0</formula>
    </cfRule>
  </conditionalFormatting>
  <conditionalFormatting sqref="I400">
    <cfRule type="cellIs" dxfId="3" priority="20" operator="between">
      <formula>35.0001</formula>
      <formula>100</formula>
    </cfRule>
    <cfRule type="cellIs" dxfId="2" priority="21" stopIfTrue="1" operator="between">
      <formula>15.0001</formula>
      <formula>35</formula>
    </cfRule>
    <cfRule type="cellIs" dxfId="1" priority="22" operator="between">
      <formula>0</formula>
      <formula>15</formula>
    </cfRule>
  </conditionalFormatting>
  <conditionalFormatting sqref="F399:F400 I399:I400">
    <cfRule type="cellIs" dxfId="0" priority="19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25"/>
  <sheetViews>
    <sheetView zoomScale="110" zoomScaleNormal="110" workbookViewId="0">
      <selection sqref="A1:XFD1"/>
    </sheetView>
  </sheetViews>
  <sheetFormatPr defaultRowHeight="15"/>
  <cols>
    <col min="1" max="1" width="24" customWidth="1"/>
    <col min="2" max="2" width="14.7109375" customWidth="1"/>
    <col min="3" max="8" width="14.7109375" style="191" customWidth="1"/>
    <col min="9" max="10" width="14.7109375" customWidth="1"/>
    <col min="11" max="11" width="2.5703125" customWidth="1"/>
    <col min="12" max="12" width="14.5703125" customWidth="1"/>
  </cols>
  <sheetData>
    <row r="1" spans="1:12" s="118" customFormat="1" ht="62.25" customHeight="1">
      <c r="A1" s="192" t="s">
        <v>1713</v>
      </c>
      <c r="B1" s="116" t="s">
        <v>359</v>
      </c>
      <c r="C1" s="116" t="s">
        <v>793</v>
      </c>
      <c r="D1" s="116" t="s">
        <v>794</v>
      </c>
      <c r="E1" s="116" t="s">
        <v>797</v>
      </c>
      <c r="F1" s="116" t="s">
        <v>796</v>
      </c>
      <c r="G1" s="116" t="s">
        <v>859</v>
      </c>
      <c r="H1" s="116" t="s">
        <v>795</v>
      </c>
      <c r="I1" s="117" t="s">
        <v>798</v>
      </c>
      <c r="J1" s="421" t="s">
        <v>799</v>
      </c>
      <c r="K1" s="421"/>
      <c r="L1" s="117" t="s">
        <v>801</v>
      </c>
    </row>
    <row r="2" spans="1:12">
      <c r="A2" s="422" t="s">
        <v>815</v>
      </c>
      <c r="B2" s="425" t="s">
        <v>805</v>
      </c>
      <c r="C2" s="119">
        <v>1</v>
      </c>
      <c r="D2" s="120">
        <v>1.22</v>
      </c>
      <c r="E2" s="121">
        <v>1</v>
      </c>
      <c r="F2" s="120">
        <v>15</v>
      </c>
      <c r="G2" s="122"/>
      <c r="H2" s="123">
        <f>SUM((C2*D2)*E2)+F2</f>
        <v>16.22</v>
      </c>
      <c r="I2" s="45">
        <f>SUM(H2-(C2*D2))</f>
        <v>14.999999999999998</v>
      </c>
      <c r="J2" s="46">
        <f>SUM(I2*100)/H2</f>
        <v>92.478421701602954</v>
      </c>
      <c r="K2" s="47" t="s">
        <v>800</v>
      </c>
      <c r="L2" s="427" t="s">
        <v>803</v>
      </c>
    </row>
    <row r="3" spans="1:12">
      <c r="A3" s="423"/>
      <c r="B3" s="439"/>
      <c r="C3" s="124">
        <v>5</v>
      </c>
      <c r="D3" s="125">
        <v>1.22</v>
      </c>
      <c r="E3" s="126">
        <v>1</v>
      </c>
      <c r="F3" s="125">
        <v>15</v>
      </c>
      <c r="G3" s="127"/>
      <c r="H3" s="128">
        <f t="shared" ref="H3:H16" si="0">SUM((C3*D3)*E3)+F3</f>
        <v>21.1</v>
      </c>
      <c r="I3" s="48">
        <f t="shared" ref="I3:I22" si="1">SUM(H3-(C3*D3))</f>
        <v>15.000000000000002</v>
      </c>
      <c r="J3" s="49">
        <f t="shared" ref="J3:J22" si="2">SUM(I3*100)/H3</f>
        <v>71.090047393364941</v>
      </c>
      <c r="K3" s="50" t="s">
        <v>800</v>
      </c>
      <c r="L3" s="441"/>
    </row>
    <row r="4" spans="1:12">
      <c r="A4" s="423"/>
      <c r="B4" s="426"/>
      <c r="C4" s="129">
        <v>9.99</v>
      </c>
      <c r="D4" s="130">
        <v>1.22</v>
      </c>
      <c r="E4" s="131">
        <v>1</v>
      </c>
      <c r="F4" s="130">
        <v>15</v>
      </c>
      <c r="G4" s="132"/>
      <c r="H4" s="133">
        <f t="shared" si="0"/>
        <v>27.187799999999999</v>
      </c>
      <c r="I4" s="51">
        <f t="shared" si="1"/>
        <v>15</v>
      </c>
      <c r="J4" s="52">
        <f t="shared" si="2"/>
        <v>55.171805000772409</v>
      </c>
      <c r="K4" s="53" t="s">
        <v>800</v>
      </c>
      <c r="L4" s="428"/>
    </row>
    <row r="5" spans="1:12">
      <c r="A5" s="423"/>
      <c r="B5" s="429" t="s">
        <v>806</v>
      </c>
      <c r="C5" s="134">
        <v>10</v>
      </c>
      <c r="D5" s="135">
        <v>1.22</v>
      </c>
      <c r="E5" s="136">
        <v>2.2000000000000002</v>
      </c>
      <c r="F5" s="136"/>
      <c r="G5" s="137"/>
      <c r="H5" s="138">
        <f t="shared" si="0"/>
        <v>26.84</v>
      </c>
      <c r="I5" s="45">
        <f t="shared" si="1"/>
        <v>14.64</v>
      </c>
      <c r="J5" s="46">
        <f t="shared" si="2"/>
        <v>54.545454545454547</v>
      </c>
      <c r="K5" s="47" t="s">
        <v>800</v>
      </c>
      <c r="L5" s="427" t="s">
        <v>802</v>
      </c>
    </row>
    <row r="6" spans="1:12">
      <c r="A6" s="423"/>
      <c r="B6" s="430"/>
      <c r="C6" s="139">
        <v>14.99</v>
      </c>
      <c r="D6" s="140">
        <v>1.22</v>
      </c>
      <c r="E6" s="141">
        <v>2.2000000000000002</v>
      </c>
      <c r="F6" s="141"/>
      <c r="G6" s="142"/>
      <c r="H6" s="143">
        <f t="shared" si="0"/>
        <v>40.233160000000005</v>
      </c>
      <c r="I6" s="48">
        <f t="shared" si="1"/>
        <v>21.945360000000004</v>
      </c>
      <c r="J6" s="49">
        <f t="shared" si="2"/>
        <v>54.545454545454554</v>
      </c>
      <c r="K6" s="50" t="s">
        <v>800</v>
      </c>
      <c r="L6" s="441"/>
    </row>
    <row r="7" spans="1:12">
      <c r="A7" s="423"/>
      <c r="B7" s="429" t="s">
        <v>807</v>
      </c>
      <c r="C7" s="134">
        <v>15</v>
      </c>
      <c r="D7" s="135">
        <v>1.22</v>
      </c>
      <c r="E7" s="136">
        <v>2.1</v>
      </c>
      <c r="F7" s="136"/>
      <c r="G7" s="137"/>
      <c r="H7" s="138">
        <f t="shared" si="0"/>
        <v>38.43</v>
      </c>
      <c r="I7" s="48">
        <f t="shared" si="1"/>
        <v>20.13</v>
      </c>
      <c r="J7" s="49">
        <f t="shared" si="2"/>
        <v>52.38095238095238</v>
      </c>
      <c r="K7" s="50" t="s">
        <v>800</v>
      </c>
      <c r="L7" s="441"/>
    </row>
    <row r="8" spans="1:12">
      <c r="A8" s="423"/>
      <c r="B8" s="430"/>
      <c r="C8" s="139">
        <v>19.989999999999998</v>
      </c>
      <c r="D8" s="140">
        <v>1.22</v>
      </c>
      <c r="E8" s="141">
        <v>2.1</v>
      </c>
      <c r="F8" s="141"/>
      <c r="G8" s="142"/>
      <c r="H8" s="143">
        <f t="shared" si="0"/>
        <v>51.214379999999998</v>
      </c>
      <c r="I8" s="51">
        <f t="shared" si="1"/>
        <v>26.82658</v>
      </c>
      <c r="J8" s="52">
        <f t="shared" si="2"/>
        <v>52.38095238095238</v>
      </c>
      <c r="K8" s="53" t="s">
        <v>800</v>
      </c>
      <c r="L8" s="428"/>
    </row>
    <row r="9" spans="1:12">
      <c r="A9" s="423"/>
      <c r="B9" s="431" t="s">
        <v>808</v>
      </c>
      <c r="C9" s="144">
        <v>20</v>
      </c>
      <c r="D9" s="145">
        <v>1.22</v>
      </c>
      <c r="E9" s="146">
        <v>2</v>
      </c>
      <c r="F9" s="146"/>
      <c r="G9" s="147"/>
      <c r="H9" s="148">
        <f t="shared" si="0"/>
        <v>48.8</v>
      </c>
      <c r="I9" s="45">
        <f t="shared" si="1"/>
        <v>24.4</v>
      </c>
      <c r="J9" s="46">
        <f t="shared" si="2"/>
        <v>50</v>
      </c>
      <c r="K9" s="47" t="s">
        <v>800</v>
      </c>
      <c r="L9" s="427" t="s">
        <v>804</v>
      </c>
    </row>
    <row r="10" spans="1:12">
      <c r="A10" s="423"/>
      <c r="B10" s="432"/>
      <c r="C10" s="149">
        <v>29.99</v>
      </c>
      <c r="D10" s="150">
        <v>1.22</v>
      </c>
      <c r="E10" s="151">
        <v>2</v>
      </c>
      <c r="F10" s="151"/>
      <c r="G10" s="152"/>
      <c r="H10" s="153">
        <f t="shared" si="0"/>
        <v>73.175599999999989</v>
      </c>
      <c r="I10" s="48">
        <f t="shared" si="1"/>
        <v>36.587799999999994</v>
      </c>
      <c r="J10" s="49">
        <f t="shared" si="2"/>
        <v>50</v>
      </c>
      <c r="K10" s="50" t="s">
        <v>800</v>
      </c>
      <c r="L10" s="441"/>
    </row>
    <row r="11" spans="1:12">
      <c r="A11" s="423"/>
      <c r="B11" s="431" t="s">
        <v>809</v>
      </c>
      <c r="C11" s="144">
        <v>30</v>
      </c>
      <c r="D11" s="145">
        <v>1.22</v>
      </c>
      <c r="E11" s="146">
        <v>1.9</v>
      </c>
      <c r="F11" s="146"/>
      <c r="G11" s="154"/>
      <c r="H11" s="148">
        <f t="shared" si="0"/>
        <v>69.540000000000006</v>
      </c>
      <c r="I11" s="48">
        <f t="shared" si="1"/>
        <v>32.940000000000005</v>
      </c>
      <c r="J11" s="49">
        <f t="shared" si="2"/>
        <v>47.368421052631582</v>
      </c>
      <c r="K11" s="50" t="s">
        <v>800</v>
      </c>
      <c r="L11" s="441"/>
    </row>
    <row r="12" spans="1:12">
      <c r="A12" s="423"/>
      <c r="B12" s="432"/>
      <c r="C12" s="149">
        <v>39.99</v>
      </c>
      <c r="D12" s="150">
        <v>1.22</v>
      </c>
      <c r="E12" s="151">
        <v>1.9</v>
      </c>
      <c r="F12" s="151"/>
      <c r="G12" s="155"/>
      <c r="H12" s="153">
        <f t="shared" si="0"/>
        <v>92.696820000000002</v>
      </c>
      <c r="I12" s="48">
        <f t="shared" si="1"/>
        <v>43.909019999999998</v>
      </c>
      <c r="J12" s="49">
        <f t="shared" si="2"/>
        <v>47.368421052631575</v>
      </c>
      <c r="K12" s="50" t="s">
        <v>800</v>
      </c>
      <c r="L12" s="441"/>
    </row>
    <row r="13" spans="1:12">
      <c r="A13" s="423"/>
      <c r="B13" s="431" t="s">
        <v>810</v>
      </c>
      <c r="C13" s="144">
        <v>40</v>
      </c>
      <c r="D13" s="145">
        <v>1.22</v>
      </c>
      <c r="E13" s="146">
        <v>1.8</v>
      </c>
      <c r="F13" s="146"/>
      <c r="G13" s="154"/>
      <c r="H13" s="148">
        <f t="shared" si="0"/>
        <v>87.84</v>
      </c>
      <c r="I13" s="48">
        <f t="shared" si="1"/>
        <v>39.040000000000006</v>
      </c>
      <c r="J13" s="49">
        <f t="shared" si="2"/>
        <v>44.44444444444445</v>
      </c>
      <c r="K13" s="50" t="s">
        <v>800</v>
      </c>
      <c r="L13" s="441"/>
    </row>
    <row r="14" spans="1:12">
      <c r="A14" s="423"/>
      <c r="B14" s="432"/>
      <c r="C14" s="149">
        <v>49.99</v>
      </c>
      <c r="D14" s="150">
        <v>1.22</v>
      </c>
      <c r="E14" s="151">
        <v>1.8</v>
      </c>
      <c r="F14" s="151"/>
      <c r="G14" s="155"/>
      <c r="H14" s="153">
        <f t="shared" si="0"/>
        <v>109.77804</v>
      </c>
      <c r="I14" s="48">
        <f t="shared" si="1"/>
        <v>48.790240000000004</v>
      </c>
      <c r="J14" s="49">
        <f t="shared" si="2"/>
        <v>44.444444444444443</v>
      </c>
      <c r="K14" s="50" t="s">
        <v>800</v>
      </c>
      <c r="L14" s="441"/>
    </row>
    <row r="15" spans="1:12">
      <c r="A15" s="423"/>
      <c r="B15" s="431" t="s">
        <v>811</v>
      </c>
      <c r="C15" s="144">
        <v>50</v>
      </c>
      <c r="D15" s="145">
        <v>1.22</v>
      </c>
      <c r="E15" s="146">
        <v>1.7</v>
      </c>
      <c r="F15" s="146"/>
      <c r="G15" s="154"/>
      <c r="H15" s="148">
        <f t="shared" si="0"/>
        <v>103.7</v>
      </c>
      <c r="I15" s="48">
        <f t="shared" si="1"/>
        <v>42.7</v>
      </c>
      <c r="J15" s="49">
        <f t="shared" si="2"/>
        <v>41.17647058823529</v>
      </c>
      <c r="K15" s="50" t="s">
        <v>800</v>
      </c>
      <c r="L15" s="441"/>
    </row>
    <row r="16" spans="1:12">
      <c r="A16" s="423"/>
      <c r="B16" s="432"/>
      <c r="C16" s="149">
        <v>74.989999999999995</v>
      </c>
      <c r="D16" s="150">
        <v>1.22</v>
      </c>
      <c r="E16" s="151">
        <v>1.7</v>
      </c>
      <c r="F16" s="151"/>
      <c r="G16" s="155"/>
      <c r="H16" s="153">
        <f t="shared" si="0"/>
        <v>155.52925999999999</v>
      </c>
      <c r="I16" s="51">
        <f t="shared" si="1"/>
        <v>64.041460000000001</v>
      </c>
      <c r="J16" s="52">
        <f t="shared" si="2"/>
        <v>41.176470588235297</v>
      </c>
      <c r="K16" s="53" t="s">
        <v>800</v>
      </c>
      <c r="L16" s="428"/>
    </row>
    <row r="17" spans="1:12">
      <c r="A17" s="423"/>
      <c r="B17" s="436" t="s">
        <v>812</v>
      </c>
      <c r="C17" s="156">
        <v>75</v>
      </c>
      <c r="D17" s="157">
        <v>1.22</v>
      </c>
      <c r="E17" s="158">
        <v>1.6</v>
      </c>
      <c r="F17" s="158"/>
      <c r="G17" s="159"/>
      <c r="H17" s="160">
        <f t="shared" ref="H17:H22" si="3">SUM((C17*D17)*E17)+F17</f>
        <v>146.4</v>
      </c>
      <c r="I17" s="45">
        <f t="shared" si="1"/>
        <v>54.900000000000006</v>
      </c>
      <c r="J17" s="46">
        <f t="shared" si="2"/>
        <v>37.500000000000007</v>
      </c>
      <c r="K17" s="47" t="s">
        <v>800</v>
      </c>
      <c r="L17" s="427" t="s">
        <v>814</v>
      </c>
    </row>
    <row r="18" spans="1:12">
      <c r="A18" s="423"/>
      <c r="B18" s="438"/>
      <c r="C18" s="161">
        <v>99.99</v>
      </c>
      <c r="D18" s="162">
        <v>1.22</v>
      </c>
      <c r="E18" s="163">
        <v>1.6</v>
      </c>
      <c r="F18" s="163"/>
      <c r="G18" s="164"/>
      <c r="H18" s="165">
        <f t="shared" si="3"/>
        <v>195.18047999999999</v>
      </c>
      <c r="I18" s="48">
        <f t="shared" si="1"/>
        <v>73.192679999999996</v>
      </c>
      <c r="J18" s="49">
        <f t="shared" si="2"/>
        <v>37.5</v>
      </c>
      <c r="K18" s="50" t="s">
        <v>800</v>
      </c>
      <c r="L18" s="441"/>
    </row>
    <row r="19" spans="1:12">
      <c r="A19" s="442"/>
      <c r="B19" s="436" t="s">
        <v>816</v>
      </c>
      <c r="C19" s="156">
        <v>100</v>
      </c>
      <c r="D19" s="157">
        <v>1.22</v>
      </c>
      <c r="E19" s="158">
        <v>1.5</v>
      </c>
      <c r="F19" s="158"/>
      <c r="G19" s="159"/>
      <c r="H19" s="160">
        <f t="shared" si="3"/>
        <v>183</v>
      </c>
      <c r="I19" s="54">
        <f t="shared" si="1"/>
        <v>61</v>
      </c>
      <c r="J19" s="49">
        <f t="shared" si="2"/>
        <v>33.333333333333336</v>
      </c>
      <c r="K19" s="50" t="s">
        <v>800</v>
      </c>
      <c r="L19" s="441"/>
    </row>
    <row r="20" spans="1:12">
      <c r="A20" s="442"/>
      <c r="B20" s="437"/>
      <c r="C20" s="166">
        <v>149.99</v>
      </c>
      <c r="D20" s="167">
        <v>1.22</v>
      </c>
      <c r="E20" s="168">
        <v>1.5</v>
      </c>
      <c r="F20" s="168"/>
      <c r="G20" s="169"/>
      <c r="H20" s="170">
        <f t="shared" si="3"/>
        <v>274.48169999999999</v>
      </c>
      <c r="I20" s="54">
        <f>SUM(H20-(C20*D20))</f>
        <v>91.493899999999996</v>
      </c>
      <c r="J20" s="49">
        <f>SUM(I20*100)/H20</f>
        <v>33.333333333333336</v>
      </c>
      <c r="K20" s="50" t="s">
        <v>800</v>
      </c>
      <c r="L20" s="441"/>
    </row>
    <row r="21" spans="1:12">
      <c r="A21" s="423"/>
      <c r="B21" s="440" t="s">
        <v>813</v>
      </c>
      <c r="C21" s="171">
        <v>150</v>
      </c>
      <c r="D21" s="172">
        <v>1.22</v>
      </c>
      <c r="E21" s="173">
        <v>1</v>
      </c>
      <c r="F21" s="173">
        <v>100</v>
      </c>
      <c r="G21" s="174"/>
      <c r="H21" s="175">
        <f t="shared" si="3"/>
        <v>283</v>
      </c>
      <c r="I21" s="48">
        <f t="shared" si="1"/>
        <v>100</v>
      </c>
      <c r="J21" s="49">
        <f t="shared" si="2"/>
        <v>35.335689045936398</v>
      </c>
      <c r="K21" s="50" t="s">
        <v>800</v>
      </c>
      <c r="L21" s="441"/>
    </row>
    <row r="22" spans="1:12">
      <c r="A22" s="424"/>
      <c r="B22" s="434"/>
      <c r="C22" s="176">
        <v>200</v>
      </c>
      <c r="D22" s="177">
        <v>1.22</v>
      </c>
      <c r="E22" s="178">
        <v>1</v>
      </c>
      <c r="F22" s="178">
        <v>100</v>
      </c>
      <c r="G22" s="179"/>
      <c r="H22" s="180">
        <f t="shared" si="3"/>
        <v>344</v>
      </c>
      <c r="I22" s="51">
        <f t="shared" si="1"/>
        <v>100</v>
      </c>
      <c r="J22" s="52">
        <f t="shared" si="2"/>
        <v>29.069767441860463</v>
      </c>
      <c r="K22" s="53" t="s">
        <v>800</v>
      </c>
      <c r="L22" s="428"/>
    </row>
    <row r="24" spans="1:12" s="118" customFormat="1" ht="62.25" customHeight="1">
      <c r="A24" s="192" t="s">
        <v>1713</v>
      </c>
      <c r="B24" s="116" t="s">
        <v>359</v>
      </c>
      <c r="C24" s="116" t="s">
        <v>793</v>
      </c>
      <c r="D24" s="116" t="s">
        <v>794</v>
      </c>
      <c r="E24" s="116" t="s">
        <v>797</v>
      </c>
      <c r="F24" s="116" t="s">
        <v>796</v>
      </c>
      <c r="G24" s="116" t="s">
        <v>859</v>
      </c>
      <c r="H24" s="116" t="s">
        <v>795</v>
      </c>
      <c r="I24" s="117" t="s">
        <v>798</v>
      </c>
      <c r="J24" s="421" t="s">
        <v>799</v>
      </c>
      <c r="K24" s="421"/>
      <c r="L24" s="117" t="s">
        <v>801</v>
      </c>
    </row>
    <row r="25" spans="1:12">
      <c r="A25" s="422" t="s">
        <v>844</v>
      </c>
      <c r="B25" s="425" t="s">
        <v>845</v>
      </c>
      <c r="C25" s="119">
        <v>1</v>
      </c>
      <c r="D25" s="120">
        <v>1.22</v>
      </c>
      <c r="E25" s="121">
        <v>1</v>
      </c>
      <c r="F25" s="120">
        <v>20</v>
      </c>
      <c r="G25" s="122"/>
      <c r="H25" s="123">
        <f>SUM((C25*D25)*E25)+F25</f>
        <v>21.22</v>
      </c>
      <c r="I25" s="45">
        <f>SUM(H25-(C25*D25))</f>
        <v>20</v>
      </c>
      <c r="J25" s="46">
        <f>SUM(I25*100)/H25</f>
        <v>94.250706880301607</v>
      </c>
      <c r="K25" s="47" t="s">
        <v>800</v>
      </c>
      <c r="L25" s="427" t="s">
        <v>857</v>
      </c>
    </row>
    <row r="26" spans="1:12">
      <c r="A26" s="423"/>
      <c r="B26" s="439"/>
      <c r="C26" s="124">
        <v>5</v>
      </c>
      <c r="D26" s="125">
        <v>1.22</v>
      </c>
      <c r="E26" s="126">
        <v>1</v>
      </c>
      <c r="F26" s="125">
        <v>20</v>
      </c>
      <c r="G26" s="127"/>
      <c r="H26" s="128">
        <f t="shared" ref="H26:H39" si="4">SUM((C26*D26)*E26)+F26</f>
        <v>26.1</v>
      </c>
      <c r="I26" s="48">
        <f t="shared" ref="I26:I45" si="5">SUM(H26-(C26*D26))</f>
        <v>20</v>
      </c>
      <c r="J26" s="49">
        <f t="shared" ref="J26:J45" si="6">SUM(I26*100)/H26</f>
        <v>76.628352490421449</v>
      </c>
      <c r="K26" s="50" t="s">
        <v>800</v>
      </c>
      <c r="L26" s="441"/>
    </row>
    <row r="27" spans="1:12">
      <c r="A27" s="423"/>
      <c r="B27" s="426"/>
      <c r="C27" s="129">
        <v>9.99</v>
      </c>
      <c r="D27" s="130">
        <v>1.22</v>
      </c>
      <c r="E27" s="131">
        <v>1</v>
      </c>
      <c r="F27" s="130">
        <v>20</v>
      </c>
      <c r="G27" s="132"/>
      <c r="H27" s="133">
        <f t="shared" si="4"/>
        <v>32.187799999999996</v>
      </c>
      <c r="I27" s="51">
        <f t="shared" si="5"/>
        <v>19.999999999999996</v>
      </c>
      <c r="J27" s="52">
        <f t="shared" si="6"/>
        <v>62.135343204568187</v>
      </c>
      <c r="K27" s="53" t="s">
        <v>800</v>
      </c>
      <c r="L27" s="428"/>
    </row>
    <row r="28" spans="1:12">
      <c r="A28" s="423"/>
      <c r="B28" s="429" t="s">
        <v>846</v>
      </c>
      <c r="C28" s="134">
        <v>10</v>
      </c>
      <c r="D28" s="135">
        <v>1.22</v>
      </c>
      <c r="E28" s="136">
        <v>2.2000000000000002</v>
      </c>
      <c r="F28" s="136">
        <v>5</v>
      </c>
      <c r="G28" s="137"/>
      <c r="H28" s="138">
        <f t="shared" si="4"/>
        <v>31.84</v>
      </c>
      <c r="I28" s="45">
        <f t="shared" si="5"/>
        <v>19.64</v>
      </c>
      <c r="J28" s="46">
        <f t="shared" si="6"/>
        <v>61.683417085427138</v>
      </c>
      <c r="K28" s="47" t="s">
        <v>800</v>
      </c>
      <c r="L28" s="427" t="s">
        <v>842</v>
      </c>
    </row>
    <row r="29" spans="1:12">
      <c r="A29" s="423"/>
      <c r="B29" s="430"/>
      <c r="C29" s="139">
        <v>14.99</v>
      </c>
      <c r="D29" s="140">
        <v>1.22</v>
      </c>
      <c r="E29" s="141">
        <v>2.2000000000000002</v>
      </c>
      <c r="F29" s="141">
        <v>5</v>
      </c>
      <c r="G29" s="142"/>
      <c r="H29" s="143">
        <f t="shared" si="4"/>
        <v>45.233160000000005</v>
      </c>
      <c r="I29" s="48">
        <f t="shared" si="5"/>
        <v>26.945360000000004</v>
      </c>
      <c r="J29" s="49">
        <f t="shared" si="6"/>
        <v>59.569926133836333</v>
      </c>
      <c r="K29" s="50" t="s">
        <v>800</v>
      </c>
      <c r="L29" s="441"/>
    </row>
    <row r="30" spans="1:12">
      <c r="A30" s="423"/>
      <c r="B30" s="429" t="s">
        <v>847</v>
      </c>
      <c r="C30" s="134">
        <v>15</v>
      </c>
      <c r="D30" s="135">
        <v>1.22</v>
      </c>
      <c r="E30" s="136">
        <v>2.1</v>
      </c>
      <c r="F30" s="136">
        <v>5</v>
      </c>
      <c r="G30" s="137"/>
      <c r="H30" s="138">
        <f t="shared" si="4"/>
        <v>43.43</v>
      </c>
      <c r="I30" s="48">
        <f t="shared" si="5"/>
        <v>25.13</v>
      </c>
      <c r="J30" s="49">
        <f t="shared" si="6"/>
        <v>57.863228183283447</v>
      </c>
      <c r="K30" s="50" t="s">
        <v>800</v>
      </c>
      <c r="L30" s="441"/>
    </row>
    <row r="31" spans="1:12">
      <c r="A31" s="423"/>
      <c r="B31" s="430"/>
      <c r="C31" s="139">
        <v>19.989999999999998</v>
      </c>
      <c r="D31" s="140">
        <v>1.22</v>
      </c>
      <c r="E31" s="141">
        <v>2.1</v>
      </c>
      <c r="F31" s="141">
        <v>5</v>
      </c>
      <c r="G31" s="142"/>
      <c r="H31" s="143">
        <f t="shared" si="4"/>
        <v>56.214379999999998</v>
      </c>
      <c r="I31" s="51">
        <f t="shared" si="5"/>
        <v>31.82658</v>
      </c>
      <c r="J31" s="52">
        <f t="shared" si="6"/>
        <v>56.616438711945236</v>
      </c>
      <c r="K31" s="53" t="s">
        <v>800</v>
      </c>
      <c r="L31" s="428"/>
    </row>
    <row r="32" spans="1:12">
      <c r="A32" s="423"/>
      <c r="B32" s="431" t="s">
        <v>848</v>
      </c>
      <c r="C32" s="144">
        <v>20</v>
      </c>
      <c r="D32" s="145">
        <v>1.22</v>
      </c>
      <c r="E32" s="146">
        <v>2</v>
      </c>
      <c r="F32" s="146">
        <v>5</v>
      </c>
      <c r="G32" s="147"/>
      <c r="H32" s="148">
        <f t="shared" si="4"/>
        <v>53.8</v>
      </c>
      <c r="I32" s="45">
        <f t="shared" si="5"/>
        <v>29.4</v>
      </c>
      <c r="J32" s="46">
        <f t="shared" si="6"/>
        <v>54.646840148698885</v>
      </c>
      <c r="K32" s="47" t="s">
        <v>800</v>
      </c>
      <c r="L32" s="427" t="s">
        <v>856</v>
      </c>
    </row>
    <row r="33" spans="1:12">
      <c r="A33" s="423"/>
      <c r="B33" s="432"/>
      <c r="C33" s="149">
        <v>29.99</v>
      </c>
      <c r="D33" s="150">
        <v>1.22</v>
      </c>
      <c r="E33" s="151">
        <v>2</v>
      </c>
      <c r="F33" s="151">
        <v>5</v>
      </c>
      <c r="G33" s="155"/>
      <c r="H33" s="153">
        <f t="shared" si="4"/>
        <v>78.175599999999989</v>
      </c>
      <c r="I33" s="48">
        <f t="shared" si="5"/>
        <v>41.587799999999994</v>
      </c>
      <c r="J33" s="49">
        <f t="shared" si="6"/>
        <v>53.197928765497167</v>
      </c>
      <c r="K33" s="50" t="s">
        <v>800</v>
      </c>
      <c r="L33" s="441"/>
    </row>
    <row r="34" spans="1:12">
      <c r="A34" s="423"/>
      <c r="B34" s="431" t="s">
        <v>849</v>
      </c>
      <c r="C34" s="144">
        <v>30</v>
      </c>
      <c r="D34" s="145">
        <v>1.22</v>
      </c>
      <c r="E34" s="146">
        <v>1.9</v>
      </c>
      <c r="F34" s="146">
        <v>5</v>
      </c>
      <c r="G34" s="154"/>
      <c r="H34" s="148">
        <f t="shared" si="4"/>
        <v>74.540000000000006</v>
      </c>
      <c r="I34" s="48">
        <f t="shared" si="5"/>
        <v>37.940000000000005</v>
      </c>
      <c r="J34" s="49">
        <f t="shared" si="6"/>
        <v>50.898846257043203</v>
      </c>
      <c r="K34" s="50" t="s">
        <v>800</v>
      </c>
      <c r="L34" s="441"/>
    </row>
    <row r="35" spans="1:12">
      <c r="A35" s="423"/>
      <c r="B35" s="432"/>
      <c r="C35" s="149">
        <v>39.99</v>
      </c>
      <c r="D35" s="150">
        <v>1.22</v>
      </c>
      <c r="E35" s="151">
        <v>1.9</v>
      </c>
      <c r="F35" s="151">
        <v>5</v>
      </c>
      <c r="G35" s="155"/>
      <c r="H35" s="153">
        <f t="shared" si="4"/>
        <v>97.696820000000002</v>
      </c>
      <c r="I35" s="48">
        <f t="shared" si="5"/>
        <v>48.909019999999998</v>
      </c>
      <c r="J35" s="49">
        <f t="shared" si="6"/>
        <v>50.062038866771715</v>
      </c>
      <c r="K35" s="50" t="s">
        <v>800</v>
      </c>
      <c r="L35" s="441"/>
    </row>
    <row r="36" spans="1:12">
      <c r="A36" s="423"/>
      <c r="B36" s="431" t="s">
        <v>850</v>
      </c>
      <c r="C36" s="144">
        <v>40</v>
      </c>
      <c r="D36" s="145">
        <v>1.22</v>
      </c>
      <c r="E36" s="146">
        <v>1.8</v>
      </c>
      <c r="F36" s="146">
        <v>5</v>
      </c>
      <c r="G36" s="154"/>
      <c r="H36" s="148">
        <f t="shared" si="4"/>
        <v>92.84</v>
      </c>
      <c r="I36" s="48">
        <f t="shared" si="5"/>
        <v>44.040000000000006</v>
      </c>
      <c r="J36" s="49">
        <f t="shared" si="6"/>
        <v>47.436449806118063</v>
      </c>
      <c r="K36" s="50" t="s">
        <v>800</v>
      </c>
      <c r="L36" s="441"/>
    </row>
    <row r="37" spans="1:12">
      <c r="A37" s="423"/>
      <c r="B37" s="432"/>
      <c r="C37" s="149">
        <v>49.99</v>
      </c>
      <c r="D37" s="150">
        <v>1.22</v>
      </c>
      <c r="E37" s="151">
        <v>1.8</v>
      </c>
      <c r="F37" s="151">
        <v>5</v>
      </c>
      <c r="G37" s="155"/>
      <c r="H37" s="153">
        <f t="shared" si="4"/>
        <v>114.77804</v>
      </c>
      <c r="I37" s="48">
        <f t="shared" si="5"/>
        <v>53.790240000000004</v>
      </c>
      <c r="J37" s="49">
        <f t="shared" si="6"/>
        <v>46.864574442985784</v>
      </c>
      <c r="K37" s="50" t="s">
        <v>800</v>
      </c>
      <c r="L37" s="441"/>
    </row>
    <row r="38" spans="1:12">
      <c r="A38" s="423"/>
      <c r="B38" s="431" t="s">
        <v>851</v>
      </c>
      <c r="C38" s="144">
        <v>50</v>
      </c>
      <c r="D38" s="145">
        <v>1.22</v>
      </c>
      <c r="E38" s="146">
        <v>1.7</v>
      </c>
      <c r="F38" s="146">
        <v>5</v>
      </c>
      <c r="G38" s="154"/>
      <c r="H38" s="148">
        <f t="shared" si="4"/>
        <v>108.7</v>
      </c>
      <c r="I38" s="48">
        <f t="shared" si="5"/>
        <v>47.7</v>
      </c>
      <c r="J38" s="49">
        <f t="shared" si="6"/>
        <v>43.882244710211587</v>
      </c>
      <c r="K38" s="50" t="s">
        <v>800</v>
      </c>
      <c r="L38" s="441"/>
    </row>
    <row r="39" spans="1:12">
      <c r="A39" s="423"/>
      <c r="B39" s="432"/>
      <c r="C39" s="149">
        <v>74.989999999999995</v>
      </c>
      <c r="D39" s="150">
        <v>1.22</v>
      </c>
      <c r="E39" s="151">
        <v>1.7</v>
      </c>
      <c r="F39" s="151">
        <v>5</v>
      </c>
      <c r="G39" s="155"/>
      <c r="H39" s="153">
        <f t="shared" si="4"/>
        <v>160.52925999999999</v>
      </c>
      <c r="I39" s="51">
        <f t="shared" si="5"/>
        <v>69.041460000000001</v>
      </c>
      <c r="J39" s="52">
        <f t="shared" si="6"/>
        <v>43.00864527750268</v>
      </c>
      <c r="K39" s="53" t="s">
        <v>800</v>
      </c>
      <c r="L39" s="428"/>
    </row>
    <row r="40" spans="1:12">
      <c r="A40" s="423"/>
      <c r="B40" s="436" t="s">
        <v>852</v>
      </c>
      <c r="C40" s="156">
        <v>75</v>
      </c>
      <c r="D40" s="157">
        <v>1.22</v>
      </c>
      <c r="E40" s="158">
        <v>1.6</v>
      </c>
      <c r="F40" s="158">
        <v>10</v>
      </c>
      <c r="G40" s="159"/>
      <c r="H40" s="160">
        <f t="shared" ref="H40:H45" si="7">SUM((C40*D40)*E40)+F40</f>
        <v>156.4</v>
      </c>
      <c r="I40" s="45">
        <f t="shared" si="5"/>
        <v>64.900000000000006</v>
      </c>
      <c r="J40" s="46">
        <f t="shared" si="6"/>
        <v>41.496163682864456</v>
      </c>
      <c r="K40" s="47" t="s">
        <v>800</v>
      </c>
      <c r="L40" s="427" t="s">
        <v>855</v>
      </c>
    </row>
    <row r="41" spans="1:12">
      <c r="A41" s="423"/>
      <c r="B41" s="438"/>
      <c r="C41" s="161">
        <v>99.99</v>
      </c>
      <c r="D41" s="162">
        <v>1.22</v>
      </c>
      <c r="E41" s="163">
        <v>1.6</v>
      </c>
      <c r="F41" s="163">
        <v>10</v>
      </c>
      <c r="G41" s="164"/>
      <c r="H41" s="165">
        <f t="shared" si="7"/>
        <v>205.18047999999999</v>
      </c>
      <c r="I41" s="48">
        <f t="shared" si="5"/>
        <v>83.192679999999996</v>
      </c>
      <c r="J41" s="49">
        <f t="shared" si="6"/>
        <v>40.546098732199091</v>
      </c>
      <c r="K41" s="50" t="s">
        <v>800</v>
      </c>
      <c r="L41" s="441"/>
    </row>
    <row r="42" spans="1:12">
      <c r="A42" s="442"/>
      <c r="B42" s="436" t="s">
        <v>853</v>
      </c>
      <c r="C42" s="156">
        <v>100</v>
      </c>
      <c r="D42" s="157">
        <v>1.22</v>
      </c>
      <c r="E42" s="158">
        <v>1.5</v>
      </c>
      <c r="F42" s="158">
        <v>10</v>
      </c>
      <c r="G42" s="159"/>
      <c r="H42" s="160">
        <f t="shared" si="7"/>
        <v>193</v>
      </c>
      <c r="I42" s="54">
        <f t="shared" si="5"/>
        <v>71</v>
      </c>
      <c r="J42" s="49">
        <f t="shared" si="6"/>
        <v>36.787564766839381</v>
      </c>
      <c r="K42" s="50" t="s">
        <v>800</v>
      </c>
      <c r="L42" s="441"/>
    </row>
    <row r="43" spans="1:12">
      <c r="A43" s="442"/>
      <c r="B43" s="437"/>
      <c r="C43" s="166">
        <v>149.99</v>
      </c>
      <c r="D43" s="167">
        <v>1.22</v>
      </c>
      <c r="E43" s="168">
        <v>1.5</v>
      </c>
      <c r="F43" s="168">
        <v>10</v>
      </c>
      <c r="G43" s="169"/>
      <c r="H43" s="170">
        <f t="shared" si="7"/>
        <v>284.48169999999999</v>
      </c>
      <c r="I43" s="54">
        <f t="shared" si="5"/>
        <v>101.4939</v>
      </c>
      <c r="J43" s="49">
        <f t="shared" si="6"/>
        <v>35.676776397216408</v>
      </c>
      <c r="K43" s="50" t="s">
        <v>800</v>
      </c>
      <c r="L43" s="441"/>
    </row>
    <row r="44" spans="1:12">
      <c r="A44" s="423"/>
      <c r="B44" s="440" t="s">
        <v>854</v>
      </c>
      <c r="C44" s="171">
        <v>150</v>
      </c>
      <c r="D44" s="172">
        <v>1.22</v>
      </c>
      <c r="E44" s="173">
        <v>1</v>
      </c>
      <c r="F44" s="173">
        <v>120</v>
      </c>
      <c r="G44" s="174"/>
      <c r="H44" s="175">
        <f t="shared" si="7"/>
        <v>303</v>
      </c>
      <c r="I44" s="48">
        <f t="shared" si="5"/>
        <v>120</v>
      </c>
      <c r="J44" s="49">
        <f t="shared" si="6"/>
        <v>39.603960396039604</v>
      </c>
      <c r="K44" s="50" t="s">
        <v>800</v>
      </c>
      <c r="L44" s="441"/>
    </row>
    <row r="45" spans="1:12">
      <c r="A45" s="424"/>
      <c r="B45" s="434"/>
      <c r="C45" s="176">
        <v>200</v>
      </c>
      <c r="D45" s="177">
        <v>1.22</v>
      </c>
      <c r="E45" s="178">
        <v>1</v>
      </c>
      <c r="F45" s="178">
        <v>120</v>
      </c>
      <c r="G45" s="179"/>
      <c r="H45" s="180">
        <f t="shared" si="7"/>
        <v>364</v>
      </c>
      <c r="I45" s="51">
        <f t="shared" si="5"/>
        <v>120</v>
      </c>
      <c r="J45" s="52">
        <f t="shared" si="6"/>
        <v>32.967032967032964</v>
      </c>
      <c r="K45" s="53" t="s">
        <v>800</v>
      </c>
      <c r="L45" s="428"/>
    </row>
    <row r="47" spans="1:12" s="118" customFormat="1" ht="62.25" customHeight="1">
      <c r="A47" s="192" t="s">
        <v>1713</v>
      </c>
      <c r="B47" s="116" t="s">
        <v>359</v>
      </c>
      <c r="C47" s="116" t="s">
        <v>793</v>
      </c>
      <c r="D47" s="116" t="s">
        <v>794</v>
      </c>
      <c r="E47" s="116" t="s">
        <v>797</v>
      </c>
      <c r="F47" s="116" t="s">
        <v>796</v>
      </c>
      <c r="G47" s="116" t="s">
        <v>859</v>
      </c>
      <c r="H47" s="116" t="s">
        <v>795</v>
      </c>
      <c r="I47" s="117" t="s">
        <v>798</v>
      </c>
      <c r="J47" s="421" t="s">
        <v>799</v>
      </c>
      <c r="K47" s="421"/>
      <c r="L47" s="117" t="s">
        <v>801</v>
      </c>
    </row>
    <row r="48" spans="1:12">
      <c r="A48" s="422" t="s">
        <v>817</v>
      </c>
      <c r="B48" s="425" t="s">
        <v>818</v>
      </c>
      <c r="C48" s="119">
        <v>1</v>
      </c>
      <c r="D48" s="120">
        <v>1.22</v>
      </c>
      <c r="E48" s="121">
        <v>1</v>
      </c>
      <c r="F48" s="120">
        <v>10</v>
      </c>
      <c r="G48" s="122"/>
      <c r="H48" s="123">
        <f>SUM((C48*D48)*E48)+F48</f>
        <v>11.22</v>
      </c>
      <c r="I48" s="45">
        <f>SUM(H48-(C48*D48))</f>
        <v>10</v>
      </c>
      <c r="J48" s="46">
        <f>SUM(I48*100)/H48</f>
        <v>89.126559714795007</v>
      </c>
      <c r="K48" s="47" t="s">
        <v>800</v>
      </c>
      <c r="L48" s="427" t="s">
        <v>825</v>
      </c>
    </row>
    <row r="49" spans="1:12">
      <c r="A49" s="423"/>
      <c r="B49" s="439"/>
      <c r="C49" s="124">
        <v>5</v>
      </c>
      <c r="D49" s="125">
        <v>1.22</v>
      </c>
      <c r="E49" s="126">
        <v>1</v>
      </c>
      <c r="F49" s="125">
        <v>10</v>
      </c>
      <c r="G49" s="127"/>
      <c r="H49" s="128">
        <f t="shared" ref="H49:H58" si="8">SUM((C49*D49)*E49)+F49</f>
        <v>16.100000000000001</v>
      </c>
      <c r="I49" s="48">
        <f t="shared" ref="I49:I60" si="9">SUM(H49-(C49*D49))</f>
        <v>10.000000000000002</v>
      </c>
      <c r="J49" s="49">
        <f t="shared" ref="J49:J60" si="10">SUM(I49*100)/H49</f>
        <v>62.111801242236034</v>
      </c>
      <c r="K49" s="50" t="s">
        <v>800</v>
      </c>
      <c r="L49" s="441"/>
    </row>
    <row r="50" spans="1:12">
      <c r="A50" s="423"/>
      <c r="B50" s="426"/>
      <c r="C50" s="129">
        <v>9.99</v>
      </c>
      <c r="D50" s="130">
        <v>1.22</v>
      </c>
      <c r="E50" s="131">
        <v>1</v>
      </c>
      <c r="F50" s="130">
        <v>10</v>
      </c>
      <c r="G50" s="132"/>
      <c r="H50" s="133">
        <f t="shared" si="8"/>
        <v>22.187799999999999</v>
      </c>
      <c r="I50" s="51">
        <f t="shared" si="9"/>
        <v>10</v>
      </c>
      <c r="J50" s="52">
        <f t="shared" si="10"/>
        <v>45.069813140554722</v>
      </c>
      <c r="K50" s="53" t="s">
        <v>800</v>
      </c>
      <c r="L50" s="428"/>
    </row>
    <row r="51" spans="1:12">
      <c r="A51" s="423"/>
      <c r="B51" s="429" t="s">
        <v>819</v>
      </c>
      <c r="C51" s="134">
        <v>10</v>
      </c>
      <c r="D51" s="135">
        <v>1.22</v>
      </c>
      <c r="E51" s="136">
        <v>1</v>
      </c>
      <c r="F51" s="136">
        <v>12</v>
      </c>
      <c r="G51" s="137"/>
      <c r="H51" s="138">
        <f t="shared" si="8"/>
        <v>24.2</v>
      </c>
      <c r="I51" s="45">
        <f t="shared" si="9"/>
        <v>12</v>
      </c>
      <c r="J51" s="46">
        <f t="shared" si="10"/>
        <v>49.586776859504134</v>
      </c>
      <c r="K51" s="47" t="s">
        <v>800</v>
      </c>
      <c r="L51" s="427" t="s">
        <v>804</v>
      </c>
    </row>
    <row r="52" spans="1:12">
      <c r="A52" s="423"/>
      <c r="B52" s="430"/>
      <c r="C52" s="139">
        <v>14.99</v>
      </c>
      <c r="D52" s="140">
        <v>1.22</v>
      </c>
      <c r="E52" s="141">
        <v>1</v>
      </c>
      <c r="F52" s="141">
        <v>12</v>
      </c>
      <c r="G52" s="142"/>
      <c r="H52" s="143">
        <f t="shared" si="8"/>
        <v>30.287800000000001</v>
      </c>
      <c r="I52" s="48">
        <f t="shared" si="9"/>
        <v>12</v>
      </c>
      <c r="J52" s="49">
        <f t="shared" si="10"/>
        <v>39.619912968257843</v>
      </c>
      <c r="K52" s="50" t="s">
        <v>800</v>
      </c>
      <c r="L52" s="441"/>
    </row>
    <row r="53" spans="1:12">
      <c r="A53" s="423"/>
      <c r="B53" s="429" t="s">
        <v>820</v>
      </c>
      <c r="C53" s="134">
        <v>15</v>
      </c>
      <c r="D53" s="135">
        <v>1.22</v>
      </c>
      <c r="E53" s="136">
        <v>1</v>
      </c>
      <c r="F53" s="136">
        <v>14</v>
      </c>
      <c r="G53" s="137"/>
      <c r="H53" s="138">
        <f t="shared" si="8"/>
        <v>32.299999999999997</v>
      </c>
      <c r="I53" s="48">
        <f t="shared" si="9"/>
        <v>13.999999999999996</v>
      </c>
      <c r="J53" s="49">
        <f t="shared" si="10"/>
        <v>43.343653250773983</v>
      </c>
      <c r="K53" s="50" t="s">
        <v>800</v>
      </c>
      <c r="L53" s="441"/>
    </row>
    <row r="54" spans="1:12">
      <c r="A54" s="423"/>
      <c r="B54" s="430"/>
      <c r="C54" s="139">
        <v>19.989999999999998</v>
      </c>
      <c r="D54" s="140">
        <v>1.22</v>
      </c>
      <c r="E54" s="141">
        <v>1</v>
      </c>
      <c r="F54" s="141">
        <v>14</v>
      </c>
      <c r="G54" s="142"/>
      <c r="H54" s="143">
        <f t="shared" si="8"/>
        <v>38.387799999999999</v>
      </c>
      <c r="I54" s="51">
        <f t="shared" si="9"/>
        <v>14</v>
      </c>
      <c r="J54" s="52">
        <f t="shared" si="10"/>
        <v>36.469920130874918</v>
      </c>
      <c r="K54" s="53" t="s">
        <v>800</v>
      </c>
      <c r="L54" s="428"/>
    </row>
    <row r="55" spans="1:12">
      <c r="A55" s="423"/>
      <c r="B55" s="431" t="s">
        <v>821</v>
      </c>
      <c r="C55" s="144">
        <v>20</v>
      </c>
      <c r="D55" s="145">
        <v>1.22</v>
      </c>
      <c r="E55" s="146">
        <v>1</v>
      </c>
      <c r="F55" s="146">
        <v>20</v>
      </c>
      <c r="G55" s="154"/>
      <c r="H55" s="148">
        <f t="shared" si="8"/>
        <v>44.4</v>
      </c>
      <c r="I55" s="45">
        <f t="shared" si="9"/>
        <v>20</v>
      </c>
      <c r="J55" s="46">
        <f t="shared" si="10"/>
        <v>45.045045045045043</v>
      </c>
      <c r="K55" s="47" t="s">
        <v>800</v>
      </c>
      <c r="L55" s="427" t="s">
        <v>814</v>
      </c>
    </row>
    <row r="56" spans="1:12">
      <c r="A56" s="423"/>
      <c r="B56" s="432"/>
      <c r="C56" s="149">
        <v>39.99</v>
      </c>
      <c r="D56" s="150">
        <v>1.22</v>
      </c>
      <c r="E56" s="151">
        <v>1</v>
      </c>
      <c r="F56" s="151">
        <v>20</v>
      </c>
      <c r="G56" s="155"/>
      <c r="H56" s="153">
        <f t="shared" si="8"/>
        <v>68.787800000000004</v>
      </c>
      <c r="I56" s="48">
        <f t="shared" si="9"/>
        <v>20</v>
      </c>
      <c r="J56" s="49">
        <f t="shared" si="10"/>
        <v>29.074923169515522</v>
      </c>
      <c r="K56" s="50" t="s">
        <v>800</v>
      </c>
      <c r="L56" s="441"/>
    </row>
    <row r="57" spans="1:12">
      <c r="A57" s="423"/>
      <c r="B57" s="431" t="s">
        <v>822</v>
      </c>
      <c r="C57" s="144">
        <v>40</v>
      </c>
      <c r="D57" s="145">
        <v>1.22</v>
      </c>
      <c r="E57" s="146">
        <v>1</v>
      </c>
      <c r="F57" s="146">
        <v>25</v>
      </c>
      <c r="G57" s="154"/>
      <c r="H57" s="148">
        <f t="shared" si="8"/>
        <v>73.8</v>
      </c>
      <c r="I57" s="48">
        <f t="shared" si="9"/>
        <v>25</v>
      </c>
      <c r="J57" s="49">
        <f t="shared" si="10"/>
        <v>33.875338753387538</v>
      </c>
      <c r="K57" s="50" t="s">
        <v>800</v>
      </c>
      <c r="L57" s="441"/>
    </row>
    <row r="58" spans="1:12">
      <c r="A58" s="423"/>
      <c r="B58" s="432"/>
      <c r="C58" s="149">
        <v>74.989999999999995</v>
      </c>
      <c r="D58" s="150">
        <v>1.22</v>
      </c>
      <c r="E58" s="151">
        <v>1</v>
      </c>
      <c r="F58" s="151">
        <v>25</v>
      </c>
      <c r="G58" s="155"/>
      <c r="H58" s="153">
        <f t="shared" si="8"/>
        <v>116.48779999999999</v>
      </c>
      <c r="I58" s="51">
        <f t="shared" si="9"/>
        <v>25</v>
      </c>
      <c r="J58" s="52">
        <f t="shared" si="10"/>
        <v>21.461474935572653</v>
      </c>
      <c r="K58" s="53" t="s">
        <v>800</v>
      </c>
      <c r="L58" s="428"/>
    </row>
    <row r="59" spans="1:12">
      <c r="A59" s="423"/>
      <c r="B59" s="433" t="s">
        <v>823</v>
      </c>
      <c r="C59" s="181">
        <v>75</v>
      </c>
      <c r="D59" s="182">
        <v>1.22</v>
      </c>
      <c r="E59" s="183">
        <v>1</v>
      </c>
      <c r="F59" s="183">
        <v>35</v>
      </c>
      <c r="G59" s="184"/>
      <c r="H59" s="185">
        <f>SUM((C59*D59)*E59)+F59</f>
        <v>126.5</v>
      </c>
      <c r="I59" s="45">
        <f t="shared" si="9"/>
        <v>35</v>
      </c>
      <c r="J59" s="46">
        <f t="shared" si="10"/>
        <v>27.66798418972332</v>
      </c>
      <c r="K59" s="47" t="s">
        <v>800</v>
      </c>
      <c r="L59" s="435" t="s">
        <v>824</v>
      </c>
    </row>
    <row r="60" spans="1:12">
      <c r="A60" s="424"/>
      <c r="B60" s="434"/>
      <c r="C60" s="176">
        <v>200</v>
      </c>
      <c r="D60" s="177">
        <v>1.22</v>
      </c>
      <c r="E60" s="178">
        <v>1</v>
      </c>
      <c r="F60" s="178">
        <v>35</v>
      </c>
      <c r="G60" s="179"/>
      <c r="H60" s="180">
        <f>SUM((C60*D60)*E60)+F60</f>
        <v>279</v>
      </c>
      <c r="I60" s="51">
        <f t="shared" si="9"/>
        <v>35</v>
      </c>
      <c r="J60" s="52">
        <f t="shared" si="10"/>
        <v>12.544802867383513</v>
      </c>
      <c r="K60" s="53" t="s">
        <v>800</v>
      </c>
      <c r="L60" s="428"/>
    </row>
    <row r="62" spans="1:12" s="118" customFormat="1" ht="62.25" customHeight="1">
      <c r="A62" s="192" t="s">
        <v>1713</v>
      </c>
      <c r="B62" s="116" t="s">
        <v>359</v>
      </c>
      <c r="C62" s="116" t="s">
        <v>793</v>
      </c>
      <c r="D62" s="116" t="s">
        <v>794</v>
      </c>
      <c r="E62" s="116" t="s">
        <v>797</v>
      </c>
      <c r="F62" s="116" t="s">
        <v>796</v>
      </c>
      <c r="G62" s="116" t="s">
        <v>859</v>
      </c>
      <c r="H62" s="116" t="s">
        <v>795</v>
      </c>
      <c r="I62" s="117" t="s">
        <v>798</v>
      </c>
      <c r="J62" s="421" t="s">
        <v>799</v>
      </c>
      <c r="K62" s="421"/>
      <c r="L62" s="117" t="s">
        <v>801</v>
      </c>
    </row>
    <row r="63" spans="1:12">
      <c r="A63" s="422" t="s">
        <v>826</v>
      </c>
      <c r="B63" s="425" t="s">
        <v>829</v>
      </c>
      <c r="C63" s="119">
        <v>1</v>
      </c>
      <c r="D63" s="120">
        <v>1.22</v>
      </c>
      <c r="E63" s="121">
        <v>1</v>
      </c>
      <c r="F63" s="120">
        <v>15</v>
      </c>
      <c r="G63" s="122"/>
      <c r="H63" s="123">
        <f>SUM((C63*D63)*E63)+F63</f>
        <v>16.22</v>
      </c>
      <c r="I63" s="45">
        <f>SUM(H63-(C63*D63))</f>
        <v>14.999999999999998</v>
      </c>
      <c r="J63" s="46">
        <f>SUM(I63*100)/H63</f>
        <v>92.478421701602954</v>
      </c>
      <c r="K63" s="47" t="s">
        <v>800</v>
      </c>
      <c r="L63" s="427" t="s">
        <v>803</v>
      </c>
    </row>
    <row r="64" spans="1:12">
      <c r="A64" s="423"/>
      <c r="B64" s="439"/>
      <c r="C64" s="124">
        <v>5</v>
      </c>
      <c r="D64" s="125">
        <v>1.22</v>
      </c>
      <c r="E64" s="126">
        <v>1</v>
      </c>
      <c r="F64" s="125">
        <v>15</v>
      </c>
      <c r="G64" s="127"/>
      <c r="H64" s="128">
        <f t="shared" ref="H64:H73" si="11">SUM((C64*D64)*E64)+F64</f>
        <v>21.1</v>
      </c>
      <c r="I64" s="48">
        <f t="shared" ref="I64:I75" si="12">SUM(H64-(C64*D64))</f>
        <v>15.000000000000002</v>
      </c>
      <c r="J64" s="49">
        <f t="shared" ref="J64:J75" si="13">SUM(I64*100)/H64</f>
        <v>71.090047393364941</v>
      </c>
      <c r="K64" s="50" t="s">
        <v>800</v>
      </c>
      <c r="L64" s="441"/>
    </row>
    <row r="65" spans="1:12">
      <c r="A65" s="423"/>
      <c r="B65" s="426"/>
      <c r="C65" s="129">
        <v>9.99</v>
      </c>
      <c r="D65" s="130">
        <v>1.22</v>
      </c>
      <c r="E65" s="131">
        <v>1</v>
      </c>
      <c r="F65" s="130">
        <v>15</v>
      </c>
      <c r="G65" s="132"/>
      <c r="H65" s="133">
        <f t="shared" si="11"/>
        <v>27.187799999999999</v>
      </c>
      <c r="I65" s="51">
        <f t="shared" si="12"/>
        <v>15</v>
      </c>
      <c r="J65" s="52">
        <f t="shared" si="13"/>
        <v>55.171805000772409</v>
      </c>
      <c r="K65" s="53" t="s">
        <v>800</v>
      </c>
      <c r="L65" s="428"/>
    </row>
    <row r="66" spans="1:12">
      <c r="A66" s="423"/>
      <c r="B66" s="429" t="s">
        <v>830</v>
      </c>
      <c r="C66" s="134">
        <v>10</v>
      </c>
      <c r="D66" s="135">
        <v>1.22</v>
      </c>
      <c r="E66" s="136">
        <v>1</v>
      </c>
      <c r="F66" s="136">
        <v>17</v>
      </c>
      <c r="G66" s="137"/>
      <c r="H66" s="138">
        <f t="shared" si="11"/>
        <v>29.2</v>
      </c>
      <c r="I66" s="45">
        <f t="shared" si="12"/>
        <v>17</v>
      </c>
      <c r="J66" s="46">
        <f t="shared" si="13"/>
        <v>58.219178082191782</v>
      </c>
      <c r="K66" s="47" t="s">
        <v>800</v>
      </c>
      <c r="L66" s="427" t="s">
        <v>802</v>
      </c>
    </row>
    <row r="67" spans="1:12">
      <c r="A67" s="423"/>
      <c r="B67" s="430"/>
      <c r="C67" s="139">
        <v>14.99</v>
      </c>
      <c r="D67" s="140">
        <v>1.22</v>
      </c>
      <c r="E67" s="141">
        <v>1</v>
      </c>
      <c r="F67" s="141">
        <v>17</v>
      </c>
      <c r="G67" s="142"/>
      <c r="H67" s="143">
        <f t="shared" si="11"/>
        <v>35.287800000000004</v>
      </c>
      <c r="I67" s="48">
        <f t="shared" si="12"/>
        <v>17.000000000000004</v>
      </c>
      <c r="J67" s="49">
        <f t="shared" si="13"/>
        <v>48.175290043584475</v>
      </c>
      <c r="K67" s="50" t="s">
        <v>800</v>
      </c>
      <c r="L67" s="441"/>
    </row>
    <row r="68" spans="1:12">
      <c r="A68" s="423"/>
      <c r="B68" s="429" t="s">
        <v>831</v>
      </c>
      <c r="C68" s="134">
        <v>15</v>
      </c>
      <c r="D68" s="135">
        <v>1.22</v>
      </c>
      <c r="E68" s="136">
        <v>1</v>
      </c>
      <c r="F68" s="136">
        <v>20</v>
      </c>
      <c r="G68" s="137"/>
      <c r="H68" s="138">
        <f t="shared" si="11"/>
        <v>38.299999999999997</v>
      </c>
      <c r="I68" s="48">
        <f t="shared" si="12"/>
        <v>19.999999999999996</v>
      </c>
      <c r="J68" s="49">
        <f t="shared" si="13"/>
        <v>52.21932114882506</v>
      </c>
      <c r="K68" s="50" t="s">
        <v>800</v>
      </c>
      <c r="L68" s="441"/>
    </row>
    <row r="69" spans="1:12">
      <c r="A69" s="423"/>
      <c r="B69" s="430"/>
      <c r="C69" s="139">
        <v>19.989999999999998</v>
      </c>
      <c r="D69" s="140">
        <v>1.22</v>
      </c>
      <c r="E69" s="141">
        <v>1</v>
      </c>
      <c r="F69" s="141">
        <v>20</v>
      </c>
      <c r="G69" s="142"/>
      <c r="H69" s="143">
        <f t="shared" si="11"/>
        <v>44.387799999999999</v>
      </c>
      <c r="I69" s="51">
        <f t="shared" si="12"/>
        <v>20</v>
      </c>
      <c r="J69" s="52">
        <f t="shared" si="13"/>
        <v>45.057425689040684</v>
      </c>
      <c r="K69" s="53" t="s">
        <v>800</v>
      </c>
      <c r="L69" s="428"/>
    </row>
    <row r="70" spans="1:12">
      <c r="A70" s="423"/>
      <c r="B70" s="431" t="s">
        <v>832</v>
      </c>
      <c r="C70" s="144">
        <v>20</v>
      </c>
      <c r="D70" s="145">
        <v>1.22</v>
      </c>
      <c r="E70" s="146">
        <v>1</v>
      </c>
      <c r="F70" s="146">
        <v>25</v>
      </c>
      <c r="G70" s="154"/>
      <c r="H70" s="148">
        <f t="shared" si="11"/>
        <v>49.4</v>
      </c>
      <c r="I70" s="45">
        <f t="shared" si="12"/>
        <v>25</v>
      </c>
      <c r="J70" s="46">
        <f t="shared" si="13"/>
        <v>50.607287449392715</v>
      </c>
      <c r="K70" s="47" t="s">
        <v>800</v>
      </c>
      <c r="L70" s="427" t="s">
        <v>828</v>
      </c>
    </row>
    <row r="71" spans="1:12">
      <c r="A71" s="423"/>
      <c r="B71" s="432"/>
      <c r="C71" s="149">
        <v>39.99</v>
      </c>
      <c r="D71" s="150">
        <v>1.22</v>
      </c>
      <c r="E71" s="151">
        <v>1</v>
      </c>
      <c r="F71" s="151">
        <v>25</v>
      </c>
      <c r="G71" s="155"/>
      <c r="H71" s="153">
        <f t="shared" si="11"/>
        <v>73.787800000000004</v>
      </c>
      <c r="I71" s="48">
        <f t="shared" si="12"/>
        <v>25</v>
      </c>
      <c r="J71" s="49">
        <f t="shared" si="13"/>
        <v>33.880939667533113</v>
      </c>
      <c r="K71" s="50" t="s">
        <v>800</v>
      </c>
      <c r="L71" s="441"/>
    </row>
    <row r="72" spans="1:12">
      <c r="A72" s="423"/>
      <c r="B72" s="431" t="s">
        <v>833</v>
      </c>
      <c r="C72" s="144">
        <v>40</v>
      </c>
      <c r="D72" s="145">
        <v>1.22</v>
      </c>
      <c r="E72" s="146">
        <v>1</v>
      </c>
      <c r="F72" s="146">
        <v>30</v>
      </c>
      <c r="G72" s="154"/>
      <c r="H72" s="148">
        <f t="shared" si="11"/>
        <v>78.8</v>
      </c>
      <c r="I72" s="48">
        <f t="shared" si="12"/>
        <v>30</v>
      </c>
      <c r="J72" s="49">
        <f t="shared" si="13"/>
        <v>38.071065989847718</v>
      </c>
      <c r="K72" s="50" t="s">
        <v>800</v>
      </c>
      <c r="L72" s="441"/>
    </row>
    <row r="73" spans="1:12">
      <c r="A73" s="423"/>
      <c r="B73" s="432"/>
      <c r="C73" s="149">
        <v>74.989999999999995</v>
      </c>
      <c r="D73" s="150">
        <v>1.22</v>
      </c>
      <c r="E73" s="151">
        <v>1</v>
      </c>
      <c r="F73" s="151">
        <v>30</v>
      </c>
      <c r="G73" s="155"/>
      <c r="H73" s="153">
        <f t="shared" si="11"/>
        <v>121.48779999999999</v>
      </c>
      <c r="I73" s="51">
        <f t="shared" si="12"/>
        <v>30</v>
      </c>
      <c r="J73" s="52">
        <f t="shared" si="13"/>
        <v>24.693837570521485</v>
      </c>
      <c r="K73" s="53" t="s">
        <v>800</v>
      </c>
      <c r="L73" s="428"/>
    </row>
    <row r="74" spans="1:12">
      <c r="A74" s="423"/>
      <c r="B74" s="433" t="s">
        <v>834</v>
      </c>
      <c r="C74" s="181">
        <v>75</v>
      </c>
      <c r="D74" s="182">
        <v>1.22</v>
      </c>
      <c r="E74" s="183">
        <v>1</v>
      </c>
      <c r="F74" s="183">
        <v>35</v>
      </c>
      <c r="G74" s="184"/>
      <c r="H74" s="185">
        <f>SUM((C74*D74)*E74)+F74</f>
        <v>126.5</v>
      </c>
      <c r="I74" s="45">
        <f t="shared" si="12"/>
        <v>35</v>
      </c>
      <c r="J74" s="46">
        <f t="shared" si="13"/>
        <v>27.66798418972332</v>
      </c>
      <c r="K74" s="47" t="s">
        <v>800</v>
      </c>
      <c r="L74" s="435" t="s">
        <v>827</v>
      </c>
    </row>
    <row r="75" spans="1:12">
      <c r="A75" s="424"/>
      <c r="B75" s="434"/>
      <c r="C75" s="176">
        <v>200</v>
      </c>
      <c r="D75" s="177">
        <v>1.22</v>
      </c>
      <c r="E75" s="178">
        <v>1</v>
      </c>
      <c r="F75" s="178">
        <v>35</v>
      </c>
      <c r="G75" s="179"/>
      <c r="H75" s="180">
        <f>SUM((C75*D75)*E75)+F75</f>
        <v>279</v>
      </c>
      <c r="I75" s="51">
        <f t="shared" si="12"/>
        <v>35</v>
      </c>
      <c r="J75" s="52">
        <f t="shared" si="13"/>
        <v>12.544802867383513</v>
      </c>
      <c r="K75" s="53" t="s">
        <v>800</v>
      </c>
      <c r="L75" s="428"/>
    </row>
    <row r="77" spans="1:12" s="118" customFormat="1" ht="62.25" customHeight="1">
      <c r="A77" s="192" t="s">
        <v>1713</v>
      </c>
      <c r="B77" s="116" t="s">
        <v>359</v>
      </c>
      <c r="C77" s="116" t="s">
        <v>793</v>
      </c>
      <c r="D77" s="116" t="s">
        <v>794</v>
      </c>
      <c r="E77" s="116" t="s">
        <v>797</v>
      </c>
      <c r="F77" s="116" t="s">
        <v>796</v>
      </c>
      <c r="G77" s="116" t="s">
        <v>859</v>
      </c>
      <c r="H77" s="116" t="s">
        <v>795</v>
      </c>
      <c r="I77" s="339" t="s">
        <v>798</v>
      </c>
      <c r="J77" s="421" t="s">
        <v>799</v>
      </c>
      <c r="K77" s="421"/>
      <c r="L77" s="339" t="s">
        <v>801</v>
      </c>
    </row>
    <row r="78" spans="1:12">
      <c r="A78" s="422" t="s">
        <v>839</v>
      </c>
      <c r="B78" s="425" t="s">
        <v>835</v>
      </c>
      <c r="C78" s="119">
        <v>10</v>
      </c>
      <c r="D78" s="120">
        <v>1.22</v>
      </c>
      <c r="E78" s="121">
        <v>2</v>
      </c>
      <c r="F78" s="120">
        <v>15</v>
      </c>
      <c r="G78" s="186"/>
      <c r="H78" s="123">
        <f t="shared" ref="H78:H85" si="14">SUM((C78*D78)*E78)+F78</f>
        <v>39.4</v>
      </c>
      <c r="I78" s="45">
        <f>SUM(H78-(C78*D78))</f>
        <v>27.2</v>
      </c>
      <c r="J78" s="46">
        <f>SUM(I78*100)/H78</f>
        <v>69.035532994923855</v>
      </c>
      <c r="K78" s="47" t="s">
        <v>800</v>
      </c>
      <c r="L78" s="427" t="s">
        <v>843</v>
      </c>
    </row>
    <row r="79" spans="1:12">
      <c r="A79" s="423"/>
      <c r="B79" s="426"/>
      <c r="C79" s="129">
        <v>19.989999999999998</v>
      </c>
      <c r="D79" s="130">
        <v>1.22</v>
      </c>
      <c r="E79" s="131">
        <v>2</v>
      </c>
      <c r="F79" s="130">
        <v>15</v>
      </c>
      <c r="G79" s="187"/>
      <c r="H79" s="133">
        <f t="shared" si="14"/>
        <v>63.775599999999997</v>
      </c>
      <c r="I79" s="51">
        <f t="shared" ref="I79:I85" si="15">SUM(H79-(C79*D79))</f>
        <v>39.387799999999999</v>
      </c>
      <c r="J79" s="52">
        <f t="shared" ref="J79:J85" si="16">SUM(I79*100)/H79</f>
        <v>61.759983441943312</v>
      </c>
      <c r="K79" s="53" t="s">
        <v>800</v>
      </c>
      <c r="L79" s="428"/>
    </row>
    <row r="80" spans="1:12">
      <c r="A80" s="423"/>
      <c r="B80" s="429" t="s">
        <v>836</v>
      </c>
      <c r="C80" s="134">
        <v>20</v>
      </c>
      <c r="D80" s="135">
        <v>1.22</v>
      </c>
      <c r="E80" s="136">
        <v>2</v>
      </c>
      <c r="F80" s="136">
        <v>20</v>
      </c>
      <c r="G80" s="188"/>
      <c r="H80" s="138">
        <f t="shared" si="14"/>
        <v>68.8</v>
      </c>
      <c r="I80" s="45">
        <f t="shared" si="15"/>
        <v>44.4</v>
      </c>
      <c r="J80" s="46">
        <f t="shared" si="16"/>
        <v>64.534883720930239</v>
      </c>
      <c r="K80" s="47" t="s">
        <v>800</v>
      </c>
      <c r="L80" s="427" t="s">
        <v>842</v>
      </c>
    </row>
    <row r="81" spans="1:12">
      <c r="A81" s="423"/>
      <c r="B81" s="430"/>
      <c r="C81" s="139">
        <v>49.99</v>
      </c>
      <c r="D81" s="140">
        <v>1.22</v>
      </c>
      <c r="E81" s="141">
        <v>2</v>
      </c>
      <c r="F81" s="141">
        <v>20</v>
      </c>
      <c r="G81" s="189"/>
      <c r="H81" s="143">
        <f t="shared" si="14"/>
        <v>141.97559999999999</v>
      </c>
      <c r="I81" s="51">
        <f t="shared" si="15"/>
        <v>80.987799999999993</v>
      </c>
      <c r="J81" s="52">
        <f t="shared" si="16"/>
        <v>57.043463806456884</v>
      </c>
      <c r="K81" s="53" t="s">
        <v>800</v>
      </c>
      <c r="L81" s="428"/>
    </row>
    <row r="82" spans="1:12">
      <c r="A82" s="423"/>
      <c r="B82" s="431" t="s">
        <v>837</v>
      </c>
      <c r="C82" s="144">
        <v>50</v>
      </c>
      <c r="D82" s="145">
        <v>1.22</v>
      </c>
      <c r="E82" s="146">
        <v>2</v>
      </c>
      <c r="F82" s="146">
        <v>25</v>
      </c>
      <c r="G82" s="154"/>
      <c r="H82" s="148">
        <f t="shared" si="14"/>
        <v>147</v>
      </c>
      <c r="I82" s="45">
        <f t="shared" si="15"/>
        <v>86</v>
      </c>
      <c r="J82" s="46">
        <f t="shared" si="16"/>
        <v>58.503401360544217</v>
      </c>
      <c r="K82" s="47" t="s">
        <v>800</v>
      </c>
      <c r="L82" s="427" t="s">
        <v>841</v>
      </c>
    </row>
    <row r="83" spans="1:12">
      <c r="A83" s="423"/>
      <c r="B83" s="432"/>
      <c r="C83" s="149">
        <v>99.99</v>
      </c>
      <c r="D83" s="150">
        <v>1.22</v>
      </c>
      <c r="E83" s="151">
        <v>2</v>
      </c>
      <c r="F83" s="151">
        <v>25</v>
      </c>
      <c r="G83" s="155"/>
      <c r="H83" s="153">
        <f t="shared" si="14"/>
        <v>268.97559999999999</v>
      </c>
      <c r="I83" s="51">
        <f t="shared" si="15"/>
        <v>146.98779999999999</v>
      </c>
      <c r="J83" s="52">
        <f t="shared" si="16"/>
        <v>54.647261684702997</v>
      </c>
      <c r="K83" s="53" t="s">
        <v>800</v>
      </c>
      <c r="L83" s="428"/>
    </row>
    <row r="84" spans="1:12">
      <c r="A84" s="423"/>
      <c r="B84" s="433" t="s">
        <v>838</v>
      </c>
      <c r="C84" s="181">
        <v>100</v>
      </c>
      <c r="D84" s="182">
        <v>1.22</v>
      </c>
      <c r="E84" s="183">
        <v>2</v>
      </c>
      <c r="F84" s="183">
        <v>30</v>
      </c>
      <c r="G84" s="184"/>
      <c r="H84" s="185">
        <f t="shared" si="14"/>
        <v>274</v>
      </c>
      <c r="I84" s="45">
        <f t="shared" si="15"/>
        <v>152</v>
      </c>
      <c r="J84" s="46">
        <f t="shared" si="16"/>
        <v>55.474452554744524</v>
      </c>
      <c r="K84" s="47" t="s">
        <v>800</v>
      </c>
      <c r="L84" s="435" t="s">
        <v>840</v>
      </c>
    </row>
    <row r="85" spans="1:12">
      <c r="A85" s="424"/>
      <c r="B85" s="434"/>
      <c r="C85" s="176">
        <v>600</v>
      </c>
      <c r="D85" s="177">
        <v>1.22</v>
      </c>
      <c r="E85" s="178">
        <v>2</v>
      </c>
      <c r="F85" s="178">
        <v>30</v>
      </c>
      <c r="G85" s="179"/>
      <c r="H85" s="180">
        <f t="shared" si="14"/>
        <v>1494</v>
      </c>
      <c r="I85" s="51">
        <f t="shared" si="15"/>
        <v>762</v>
      </c>
      <c r="J85" s="52">
        <f t="shared" si="16"/>
        <v>51.00401606425703</v>
      </c>
      <c r="K85" s="53" t="s">
        <v>800</v>
      </c>
      <c r="L85" s="428"/>
    </row>
    <row r="87" spans="1:12" s="118" customFormat="1" ht="62.25" customHeight="1">
      <c r="A87" s="192" t="s">
        <v>1713</v>
      </c>
      <c r="B87" s="116" t="s">
        <v>359</v>
      </c>
      <c r="C87" s="116" t="s">
        <v>793</v>
      </c>
      <c r="D87" s="116" t="s">
        <v>794</v>
      </c>
      <c r="E87" s="116" t="s">
        <v>797</v>
      </c>
      <c r="F87" s="116" t="s">
        <v>796</v>
      </c>
      <c r="G87" s="116" t="s">
        <v>859</v>
      </c>
      <c r="H87" s="116" t="s">
        <v>795</v>
      </c>
      <c r="I87" s="117" t="s">
        <v>798</v>
      </c>
      <c r="J87" s="421" t="s">
        <v>799</v>
      </c>
      <c r="K87" s="421"/>
      <c r="L87" s="117" t="s">
        <v>801</v>
      </c>
    </row>
    <row r="88" spans="1:12">
      <c r="A88" s="422" t="s">
        <v>2589</v>
      </c>
      <c r="B88" s="425" t="s">
        <v>1400</v>
      </c>
      <c r="C88" s="119">
        <v>2</v>
      </c>
      <c r="D88" s="120">
        <v>1.22</v>
      </c>
      <c r="E88" s="121">
        <v>2</v>
      </c>
      <c r="F88" s="121"/>
      <c r="G88" s="344">
        <v>0.12</v>
      </c>
      <c r="H88" s="342">
        <f>SUM((C88*D88)*E88)+F88+G88</f>
        <v>5</v>
      </c>
      <c r="I88" s="45">
        <f>SUM(H88-(C88*D88))</f>
        <v>2.56</v>
      </c>
      <c r="J88" s="46">
        <f>SUM(I88*100)/H88</f>
        <v>51.2</v>
      </c>
      <c r="K88" s="47" t="s">
        <v>800</v>
      </c>
      <c r="L88" s="427">
        <v>50</v>
      </c>
    </row>
    <row r="89" spans="1:12">
      <c r="A89" s="423"/>
      <c r="B89" s="426"/>
      <c r="C89" s="129">
        <v>3.5</v>
      </c>
      <c r="D89" s="130">
        <v>1.22</v>
      </c>
      <c r="E89" s="131">
        <v>2</v>
      </c>
      <c r="F89" s="131"/>
      <c r="G89" s="345">
        <v>-0.04</v>
      </c>
      <c r="H89" s="343">
        <f t="shared" ref="H89:H97" si="17">SUM((C89*D89)*E89)+F89+G89</f>
        <v>8.5</v>
      </c>
      <c r="I89" s="48">
        <f t="shared" ref="I89:I97" si="18">SUM(H89-(C89*D89))</f>
        <v>4.2300000000000004</v>
      </c>
      <c r="J89" s="49">
        <f t="shared" ref="J89:J97" si="19">SUM(I89*100)/H89</f>
        <v>49.764705882352949</v>
      </c>
      <c r="K89" s="50" t="s">
        <v>800</v>
      </c>
      <c r="L89" s="441"/>
    </row>
    <row r="90" spans="1:12">
      <c r="A90" s="423"/>
      <c r="B90" s="429" t="s">
        <v>2594</v>
      </c>
      <c r="C90" s="134">
        <v>3.5</v>
      </c>
      <c r="D90" s="135">
        <v>1.22</v>
      </c>
      <c r="E90" s="136">
        <v>1.9</v>
      </c>
      <c r="F90" s="136">
        <v>1</v>
      </c>
      <c r="G90" s="352">
        <v>-0.11</v>
      </c>
      <c r="H90" s="348">
        <f t="shared" si="17"/>
        <v>9.0030000000000001</v>
      </c>
      <c r="I90" s="45">
        <f t="shared" si="18"/>
        <v>4.7330000000000005</v>
      </c>
      <c r="J90" s="46">
        <f t="shared" si="19"/>
        <v>52.571365100522058</v>
      </c>
      <c r="K90" s="47" t="s">
        <v>800</v>
      </c>
      <c r="L90" s="427" t="s">
        <v>842</v>
      </c>
    </row>
    <row r="91" spans="1:12">
      <c r="A91" s="423"/>
      <c r="B91" s="430"/>
      <c r="C91" s="139">
        <v>5</v>
      </c>
      <c r="D91" s="140">
        <v>1.22</v>
      </c>
      <c r="E91" s="141">
        <v>1.9</v>
      </c>
      <c r="F91" s="141">
        <v>1</v>
      </c>
      <c r="G91" s="353">
        <v>-0.09</v>
      </c>
      <c r="H91" s="349">
        <f t="shared" si="17"/>
        <v>12.499999999999998</v>
      </c>
      <c r="I91" s="51">
        <f t="shared" si="18"/>
        <v>6.3999999999999986</v>
      </c>
      <c r="J91" s="52">
        <f t="shared" si="19"/>
        <v>51.199999999999996</v>
      </c>
      <c r="K91" s="53" t="s">
        <v>800</v>
      </c>
      <c r="L91" s="428"/>
    </row>
    <row r="92" spans="1:12">
      <c r="A92" s="423"/>
      <c r="B92" s="429" t="s">
        <v>2595</v>
      </c>
      <c r="C92" s="134">
        <v>5</v>
      </c>
      <c r="D92" s="135">
        <v>1.22</v>
      </c>
      <c r="E92" s="136">
        <v>1.8</v>
      </c>
      <c r="F92" s="136">
        <v>1</v>
      </c>
      <c r="G92" s="352">
        <v>0.02</v>
      </c>
      <c r="H92" s="348">
        <f t="shared" ref="H92:H93" si="20">SUM((C92*D92)*E92)+F92+G92</f>
        <v>12</v>
      </c>
      <c r="I92" s="45">
        <f t="shared" ref="I92:I93" si="21">SUM(H92-(C92*D92))</f>
        <v>5.9</v>
      </c>
      <c r="J92" s="46">
        <f t="shared" ref="J92:J93" si="22">SUM(I92*100)/H92</f>
        <v>49.166666666666664</v>
      </c>
      <c r="K92" s="47" t="s">
        <v>800</v>
      </c>
      <c r="L92" s="427" t="s">
        <v>842</v>
      </c>
    </row>
    <row r="93" spans="1:12">
      <c r="A93" s="423"/>
      <c r="B93" s="430"/>
      <c r="C93" s="139">
        <v>7</v>
      </c>
      <c r="D93" s="140">
        <v>1.22</v>
      </c>
      <c r="E93" s="141">
        <v>1.8</v>
      </c>
      <c r="F93" s="141">
        <v>1</v>
      </c>
      <c r="G93" s="353">
        <v>0.13</v>
      </c>
      <c r="H93" s="349">
        <f t="shared" si="20"/>
        <v>16.501999999999999</v>
      </c>
      <c r="I93" s="51">
        <f t="shared" si="21"/>
        <v>7.9619999999999997</v>
      </c>
      <c r="J93" s="52">
        <f t="shared" si="22"/>
        <v>48.248697127620893</v>
      </c>
      <c r="K93" s="53" t="s">
        <v>800</v>
      </c>
      <c r="L93" s="428"/>
    </row>
    <row r="94" spans="1:12">
      <c r="A94" s="423"/>
      <c r="B94" s="431" t="s">
        <v>2593</v>
      </c>
      <c r="C94" s="144">
        <v>7</v>
      </c>
      <c r="D94" s="145">
        <v>1.22</v>
      </c>
      <c r="E94" s="146">
        <v>1.5</v>
      </c>
      <c r="F94" s="146">
        <v>3</v>
      </c>
      <c r="G94" s="354">
        <v>0.19</v>
      </c>
      <c r="H94" s="350">
        <f t="shared" si="17"/>
        <v>15.999999999999998</v>
      </c>
      <c r="I94" s="45">
        <f t="shared" si="18"/>
        <v>7.4599999999999991</v>
      </c>
      <c r="J94" s="46">
        <f t="shared" si="19"/>
        <v>46.625</v>
      </c>
      <c r="K94" s="47" t="s">
        <v>800</v>
      </c>
      <c r="L94" s="427" t="s">
        <v>841</v>
      </c>
    </row>
    <row r="95" spans="1:12">
      <c r="A95" s="423"/>
      <c r="B95" s="432"/>
      <c r="C95" s="149">
        <v>15</v>
      </c>
      <c r="D95" s="150">
        <v>1.22</v>
      </c>
      <c r="E95" s="151">
        <v>1.5</v>
      </c>
      <c r="F95" s="151">
        <v>3</v>
      </c>
      <c r="G95" s="355">
        <v>0.05</v>
      </c>
      <c r="H95" s="351">
        <f t="shared" si="17"/>
        <v>30.500000000000004</v>
      </c>
      <c r="I95" s="51">
        <f t="shared" si="18"/>
        <v>12.200000000000003</v>
      </c>
      <c r="J95" s="52">
        <f t="shared" si="19"/>
        <v>40</v>
      </c>
      <c r="K95" s="53" t="s">
        <v>800</v>
      </c>
      <c r="L95" s="428"/>
    </row>
    <row r="96" spans="1:12">
      <c r="A96" s="423"/>
      <c r="B96" s="433" t="s">
        <v>1401</v>
      </c>
      <c r="C96" s="181">
        <v>2</v>
      </c>
      <c r="D96" s="182">
        <v>1.22</v>
      </c>
      <c r="E96" s="183">
        <v>1</v>
      </c>
      <c r="F96" s="183">
        <v>5</v>
      </c>
      <c r="G96" s="356">
        <v>0.06</v>
      </c>
      <c r="H96" s="346">
        <f t="shared" si="17"/>
        <v>7.4999999999999991</v>
      </c>
      <c r="I96" s="45">
        <f t="shared" si="18"/>
        <v>5.0599999999999987</v>
      </c>
      <c r="J96" s="46">
        <f t="shared" si="19"/>
        <v>67.466666666666654</v>
      </c>
      <c r="K96" s="47" t="s">
        <v>800</v>
      </c>
      <c r="L96" s="435" t="s">
        <v>840</v>
      </c>
    </row>
    <row r="97" spans="1:28">
      <c r="A97" s="424"/>
      <c r="B97" s="434"/>
      <c r="C97" s="176">
        <v>15</v>
      </c>
      <c r="D97" s="177">
        <v>1.22</v>
      </c>
      <c r="E97" s="178">
        <v>1</v>
      </c>
      <c r="F97" s="178">
        <v>5</v>
      </c>
      <c r="G97" s="357">
        <v>0.2</v>
      </c>
      <c r="H97" s="347">
        <f t="shared" si="17"/>
        <v>23.5</v>
      </c>
      <c r="I97" s="51">
        <f t="shared" si="18"/>
        <v>5.1999999999999993</v>
      </c>
      <c r="J97" s="52">
        <f t="shared" si="19"/>
        <v>22.12765957446808</v>
      </c>
      <c r="K97" s="53" t="s">
        <v>800</v>
      </c>
      <c r="L97" s="428"/>
    </row>
    <row r="99" spans="1:28" s="118" customFormat="1" ht="62.25" customHeight="1">
      <c r="A99" s="192" t="s">
        <v>1713</v>
      </c>
      <c r="B99" s="116" t="s">
        <v>359</v>
      </c>
      <c r="C99" s="116" t="s">
        <v>793</v>
      </c>
      <c r="D99" s="116" t="s">
        <v>794</v>
      </c>
      <c r="E99" s="116" t="s">
        <v>797</v>
      </c>
      <c r="F99" s="116" t="s">
        <v>796</v>
      </c>
      <c r="G99" s="116" t="s">
        <v>859</v>
      </c>
      <c r="H99" s="116" t="s">
        <v>795</v>
      </c>
      <c r="I99" s="117" t="s">
        <v>798</v>
      </c>
      <c r="J99" s="421" t="s">
        <v>799</v>
      </c>
      <c r="K99" s="421"/>
      <c r="L99" s="117" t="s">
        <v>801</v>
      </c>
      <c r="O99" s="227"/>
      <c r="P99" s="385" t="s">
        <v>1882</v>
      </c>
      <c r="Q99" s="385"/>
      <c r="R99" s="385"/>
      <c r="S99" s="386" t="s">
        <v>1883</v>
      </c>
      <c r="T99" s="386"/>
      <c r="U99" s="385" t="s">
        <v>1884</v>
      </c>
      <c r="V99" s="385"/>
      <c r="W99" s="385"/>
      <c r="X99" s="385" t="s">
        <v>1885</v>
      </c>
      <c r="Y99" s="385"/>
      <c r="Z99" s="385"/>
      <c r="AA99" s="385" t="s">
        <v>1886</v>
      </c>
      <c r="AB99" s="385"/>
    </row>
    <row r="100" spans="1:28" ht="15" customHeight="1">
      <c r="A100" s="422" t="s">
        <v>1099</v>
      </c>
      <c r="B100" s="425" t="s">
        <v>1091</v>
      </c>
      <c r="C100" s="119">
        <v>10</v>
      </c>
      <c r="D100" s="120">
        <v>1.22</v>
      </c>
      <c r="E100" s="121">
        <v>2</v>
      </c>
      <c r="F100" s="120"/>
      <c r="G100" s="186"/>
      <c r="H100" s="123">
        <f t="shared" ref="H100:H109" si="23">SUM((C100*D100)*E100)+F100</f>
        <v>24.4</v>
      </c>
      <c r="I100" s="45">
        <f>SUM(H100-(C100*D100))</f>
        <v>12.2</v>
      </c>
      <c r="J100" s="46">
        <f>SUM(I100*100)/H100</f>
        <v>50</v>
      </c>
      <c r="K100" s="47" t="s">
        <v>800</v>
      </c>
      <c r="L100" s="427">
        <v>50</v>
      </c>
      <c r="O100" s="228" t="s">
        <v>1887</v>
      </c>
      <c r="P100" s="229"/>
      <c r="Q100" s="230">
        <v>5</v>
      </c>
      <c r="R100" s="231"/>
      <c r="S100" s="232">
        <v>120</v>
      </c>
      <c r="T100" s="233" t="s">
        <v>1888</v>
      </c>
      <c r="U100" s="229"/>
      <c r="V100" s="234">
        <f>SUM(Y100/S100)</f>
        <v>6.25</v>
      </c>
      <c r="W100" s="235"/>
      <c r="X100" s="236"/>
      <c r="Y100" s="237">
        <v>750</v>
      </c>
      <c r="Z100" s="231"/>
      <c r="AA100" s="238" t="s">
        <v>1889</v>
      </c>
      <c r="AB100" s="239">
        <f t="shared" ref="AB100:AB105" si="24">SUM(Q100*(V100-1.5))</f>
        <v>23.75</v>
      </c>
    </row>
    <row r="101" spans="1:28">
      <c r="A101" s="423"/>
      <c r="B101" s="426"/>
      <c r="C101" s="129">
        <v>19.989999999999998</v>
      </c>
      <c r="D101" s="130">
        <v>1.22</v>
      </c>
      <c r="E101" s="131">
        <v>2</v>
      </c>
      <c r="F101" s="130"/>
      <c r="G101" s="187"/>
      <c r="H101" s="133">
        <f t="shared" si="23"/>
        <v>48.775599999999997</v>
      </c>
      <c r="I101" s="51">
        <f t="shared" ref="I101:I109" si="25">SUM(H101-(C101*D101))</f>
        <v>24.387799999999999</v>
      </c>
      <c r="J101" s="52">
        <f t="shared" ref="J101:J109" si="26">SUM(I101*100)/H101</f>
        <v>50</v>
      </c>
      <c r="K101" s="53" t="s">
        <v>800</v>
      </c>
      <c r="L101" s="428"/>
      <c r="O101" s="228" t="s">
        <v>1890</v>
      </c>
      <c r="P101" s="229"/>
      <c r="Q101" s="230">
        <v>8</v>
      </c>
      <c r="R101" s="231"/>
      <c r="S101" s="232">
        <v>120</v>
      </c>
      <c r="T101" s="233" t="s">
        <v>1888</v>
      </c>
      <c r="U101" s="229"/>
      <c r="V101" s="234">
        <f t="shared" ref="V101:V105" si="27">SUM(Y101/S101)</f>
        <v>6.25</v>
      </c>
      <c r="W101" s="235"/>
      <c r="X101" s="236"/>
      <c r="Y101" s="237">
        <v>750</v>
      </c>
      <c r="Z101" s="231"/>
      <c r="AA101" s="238" t="s">
        <v>1889</v>
      </c>
      <c r="AB101" s="239">
        <f t="shared" si="24"/>
        <v>38</v>
      </c>
    </row>
    <row r="102" spans="1:28">
      <c r="A102" s="423"/>
      <c r="B102" s="429" t="s">
        <v>1092</v>
      </c>
      <c r="C102" s="134">
        <v>20</v>
      </c>
      <c r="D102" s="135">
        <v>1.22</v>
      </c>
      <c r="E102" s="136">
        <v>1</v>
      </c>
      <c r="F102" s="136">
        <v>25</v>
      </c>
      <c r="G102" s="188"/>
      <c r="H102" s="138">
        <f t="shared" si="23"/>
        <v>49.4</v>
      </c>
      <c r="I102" s="45">
        <f t="shared" si="25"/>
        <v>25</v>
      </c>
      <c r="J102" s="46">
        <f t="shared" si="26"/>
        <v>50.607287449392715</v>
      </c>
      <c r="K102" s="47" t="s">
        <v>800</v>
      </c>
      <c r="L102" s="427" t="s">
        <v>828</v>
      </c>
      <c r="O102" s="228" t="s">
        <v>1891</v>
      </c>
      <c r="P102" s="229"/>
      <c r="Q102" s="230">
        <v>5</v>
      </c>
      <c r="R102" s="231"/>
      <c r="S102" s="232">
        <v>120</v>
      </c>
      <c r="T102" s="233" t="s">
        <v>1888</v>
      </c>
      <c r="U102" s="229"/>
      <c r="V102" s="234">
        <f t="shared" si="27"/>
        <v>6.25</v>
      </c>
      <c r="W102" s="235"/>
      <c r="X102" s="236"/>
      <c r="Y102" s="237">
        <v>750</v>
      </c>
      <c r="Z102" s="231"/>
      <c r="AA102" s="238" t="s">
        <v>1889</v>
      </c>
      <c r="AB102" s="239">
        <f t="shared" si="24"/>
        <v>23.75</v>
      </c>
    </row>
    <row r="103" spans="1:28">
      <c r="A103" s="423"/>
      <c r="B103" s="430"/>
      <c r="C103" s="139">
        <v>49.99</v>
      </c>
      <c r="D103" s="140">
        <v>1.22</v>
      </c>
      <c r="E103" s="141">
        <v>1</v>
      </c>
      <c r="F103" s="141">
        <v>25</v>
      </c>
      <c r="G103" s="189"/>
      <c r="H103" s="143">
        <f t="shared" si="23"/>
        <v>85.987799999999993</v>
      </c>
      <c r="I103" s="51">
        <f t="shared" si="25"/>
        <v>24.999999999999993</v>
      </c>
      <c r="J103" s="52">
        <f t="shared" si="26"/>
        <v>29.073891877684964</v>
      </c>
      <c r="K103" s="53" t="s">
        <v>800</v>
      </c>
      <c r="L103" s="428"/>
      <c r="O103" s="228" t="s">
        <v>1892</v>
      </c>
      <c r="P103" s="229"/>
      <c r="Q103" s="230">
        <v>5</v>
      </c>
      <c r="R103" s="231"/>
      <c r="S103" s="232">
        <v>120</v>
      </c>
      <c r="T103" s="233" t="s">
        <v>1888</v>
      </c>
      <c r="U103" s="229"/>
      <c r="V103" s="234">
        <f t="shared" si="27"/>
        <v>6.25</v>
      </c>
      <c r="W103" s="235"/>
      <c r="X103" s="236"/>
      <c r="Y103" s="237">
        <v>750</v>
      </c>
      <c r="Z103" s="231"/>
      <c r="AA103" s="238" t="s">
        <v>1889</v>
      </c>
      <c r="AB103" s="239">
        <f t="shared" si="24"/>
        <v>23.75</v>
      </c>
    </row>
    <row r="104" spans="1:28">
      <c r="A104" s="423"/>
      <c r="B104" s="431" t="s">
        <v>1093</v>
      </c>
      <c r="C104" s="144">
        <v>50</v>
      </c>
      <c r="D104" s="145">
        <v>1.22</v>
      </c>
      <c r="E104" s="146">
        <v>1</v>
      </c>
      <c r="F104" s="146">
        <v>30</v>
      </c>
      <c r="G104" s="154"/>
      <c r="H104" s="148">
        <f t="shared" si="23"/>
        <v>91</v>
      </c>
      <c r="I104" s="45">
        <f t="shared" si="25"/>
        <v>30</v>
      </c>
      <c r="J104" s="46">
        <f t="shared" si="26"/>
        <v>32.967032967032964</v>
      </c>
      <c r="K104" s="47" t="s">
        <v>800</v>
      </c>
      <c r="L104" s="427" t="s">
        <v>1095</v>
      </c>
      <c r="O104" s="228" t="s">
        <v>1893</v>
      </c>
      <c r="P104" s="229"/>
      <c r="Q104" s="230">
        <v>7</v>
      </c>
      <c r="R104" s="231"/>
      <c r="S104" s="232">
        <v>120</v>
      </c>
      <c r="T104" s="233" t="s">
        <v>1888</v>
      </c>
      <c r="U104" s="229"/>
      <c r="V104" s="234">
        <f t="shared" si="27"/>
        <v>6.25</v>
      </c>
      <c r="W104" s="235"/>
      <c r="X104" s="236"/>
      <c r="Y104" s="237">
        <v>750</v>
      </c>
      <c r="Z104" s="231"/>
      <c r="AA104" s="238" t="s">
        <v>1889</v>
      </c>
      <c r="AB104" s="239">
        <f t="shared" si="24"/>
        <v>33.25</v>
      </c>
    </row>
    <row r="105" spans="1:28">
      <c r="A105" s="423"/>
      <c r="B105" s="432"/>
      <c r="C105" s="149">
        <v>74.989999999999995</v>
      </c>
      <c r="D105" s="150">
        <v>1.22</v>
      </c>
      <c r="E105" s="151">
        <v>1</v>
      </c>
      <c r="F105" s="151">
        <v>30</v>
      </c>
      <c r="G105" s="155"/>
      <c r="H105" s="153">
        <f t="shared" si="23"/>
        <v>121.48779999999999</v>
      </c>
      <c r="I105" s="51">
        <f t="shared" si="25"/>
        <v>30</v>
      </c>
      <c r="J105" s="52">
        <f t="shared" si="26"/>
        <v>24.693837570521485</v>
      </c>
      <c r="K105" s="53" t="s">
        <v>800</v>
      </c>
      <c r="L105" s="428"/>
      <c r="O105" s="228" t="s">
        <v>1894</v>
      </c>
      <c r="P105" s="229"/>
      <c r="Q105" s="230">
        <v>8</v>
      </c>
      <c r="R105" s="231"/>
      <c r="S105" s="232">
        <v>60</v>
      </c>
      <c r="T105" s="233" t="s">
        <v>1888</v>
      </c>
      <c r="U105" s="229"/>
      <c r="V105" s="234">
        <f t="shared" si="27"/>
        <v>6.25</v>
      </c>
      <c r="W105" s="235"/>
      <c r="X105" s="240"/>
      <c r="Y105" s="241">
        <v>375</v>
      </c>
      <c r="Z105" s="233"/>
      <c r="AA105" s="238" t="s">
        <v>1889</v>
      </c>
      <c r="AB105" s="239">
        <f t="shared" si="24"/>
        <v>38</v>
      </c>
    </row>
    <row r="106" spans="1:28">
      <c r="A106" s="423"/>
      <c r="B106" s="436" t="s">
        <v>1094</v>
      </c>
      <c r="C106" s="156">
        <v>75</v>
      </c>
      <c r="D106" s="157">
        <v>1.22</v>
      </c>
      <c r="E106" s="158">
        <v>1</v>
      </c>
      <c r="F106" s="158">
        <v>40</v>
      </c>
      <c r="G106" s="159"/>
      <c r="H106" s="160">
        <f t="shared" si="23"/>
        <v>131.5</v>
      </c>
      <c r="I106" s="45">
        <f>SUM(H106-(C106*D106))</f>
        <v>40</v>
      </c>
      <c r="J106" s="46">
        <f>SUM(I106*100)/H106</f>
        <v>30.418250950570343</v>
      </c>
      <c r="K106" s="47" t="s">
        <v>800</v>
      </c>
      <c r="L106" s="435" t="s">
        <v>1098</v>
      </c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28"/>
    </row>
    <row r="107" spans="1:28">
      <c r="A107" s="423"/>
      <c r="B107" s="437"/>
      <c r="C107" s="166">
        <v>99.99</v>
      </c>
      <c r="D107" s="167">
        <v>1.22</v>
      </c>
      <c r="E107" s="168">
        <v>1</v>
      </c>
      <c r="F107" s="168">
        <v>40</v>
      </c>
      <c r="G107" s="169"/>
      <c r="H107" s="170">
        <f t="shared" si="23"/>
        <v>161.98779999999999</v>
      </c>
      <c r="I107" s="51">
        <f>SUM(H107-(C107*D107))</f>
        <v>40</v>
      </c>
      <c r="J107" s="52">
        <f>SUM(I107*100)/H107</f>
        <v>24.693217637377632</v>
      </c>
      <c r="K107" s="53" t="s">
        <v>800</v>
      </c>
      <c r="L107" s="428"/>
      <c r="O107" s="242" t="s">
        <v>1895</v>
      </c>
      <c r="P107" s="229"/>
      <c r="Q107" s="230">
        <v>25</v>
      </c>
      <c r="R107" s="231"/>
      <c r="S107" s="232">
        <f>SUM(S105)</f>
        <v>60</v>
      </c>
      <c r="T107" s="233" t="s">
        <v>1888</v>
      </c>
      <c r="U107" s="229"/>
      <c r="V107" s="234">
        <v>5</v>
      </c>
      <c r="W107" s="235"/>
      <c r="X107" s="236"/>
      <c r="Y107" s="237">
        <f>SUM(S107*V107)</f>
        <v>300</v>
      </c>
      <c r="Z107" s="231"/>
      <c r="AA107" s="238"/>
      <c r="AB107" s="239"/>
    </row>
    <row r="108" spans="1:28">
      <c r="A108" s="423"/>
      <c r="B108" s="433" t="s">
        <v>863</v>
      </c>
      <c r="C108" s="181">
        <v>100</v>
      </c>
      <c r="D108" s="182">
        <v>1.22</v>
      </c>
      <c r="E108" s="183">
        <v>1</v>
      </c>
      <c r="F108" s="183">
        <v>50</v>
      </c>
      <c r="G108" s="184"/>
      <c r="H108" s="185">
        <f t="shared" si="23"/>
        <v>172</v>
      </c>
      <c r="I108" s="45">
        <f t="shared" si="25"/>
        <v>50</v>
      </c>
      <c r="J108" s="46">
        <f t="shared" si="26"/>
        <v>29.069767441860463</v>
      </c>
      <c r="K108" s="47" t="s">
        <v>800</v>
      </c>
      <c r="L108" s="435" t="s">
        <v>1096</v>
      </c>
      <c r="O108" s="228"/>
      <c r="P108" s="420" t="s">
        <v>1896</v>
      </c>
      <c r="Q108" s="420"/>
      <c r="R108" s="420"/>
      <c r="S108" s="420"/>
      <c r="T108" s="420"/>
      <c r="U108" s="420"/>
      <c r="V108" s="420"/>
      <c r="W108" s="420"/>
      <c r="X108" s="420"/>
      <c r="Y108" s="420"/>
      <c r="Z108" s="420"/>
      <c r="AA108" s="420"/>
      <c r="AB108" s="420"/>
    </row>
    <row r="109" spans="1:28" ht="15" customHeight="1">
      <c r="A109" s="424"/>
      <c r="B109" s="434"/>
      <c r="C109" s="176">
        <v>200</v>
      </c>
      <c r="D109" s="177">
        <v>1.22</v>
      </c>
      <c r="E109" s="178">
        <v>1</v>
      </c>
      <c r="F109" s="178">
        <v>50</v>
      </c>
      <c r="G109" s="179"/>
      <c r="H109" s="180">
        <f t="shared" si="23"/>
        <v>294</v>
      </c>
      <c r="I109" s="51">
        <f t="shared" si="25"/>
        <v>50</v>
      </c>
      <c r="J109" s="52">
        <f t="shared" si="26"/>
        <v>17.006802721088434</v>
      </c>
      <c r="K109" s="53" t="s">
        <v>800</v>
      </c>
      <c r="L109" s="428"/>
    </row>
    <row r="111" spans="1:28" s="197" customFormat="1" ht="54.75" customHeight="1">
      <c r="A111" s="75"/>
      <c r="B111" s="75"/>
      <c r="C111" s="190"/>
      <c r="D111" s="190"/>
      <c r="E111" s="190"/>
      <c r="F111" s="190"/>
      <c r="G111" s="190"/>
      <c r="H111" s="190"/>
      <c r="I111" s="75"/>
      <c r="J111" s="75"/>
      <c r="K111" s="75"/>
      <c r="L111" s="75"/>
    </row>
    <row r="112" spans="1:28">
      <c r="A112" s="268"/>
      <c r="B112" s="268"/>
      <c r="C112" s="269"/>
      <c r="D112" s="269"/>
      <c r="E112" s="269"/>
      <c r="F112" s="269"/>
      <c r="G112" s="269"/>
      <c r="H112" s="269"/>
      <c r="I112" s="268"/>
      <c r="J112" s="268"/>
      <c r="K112" s="268"/>
      <c r="L112" s="75"/>
    </row>
    <row r="113" spans="1:12" s="118" customFormat="1" ht="62.25" customHeight="1" thickBot="1">
      <c r="A113" s="264"/>
      <c r="B113" s="382" t="s">
        <v>656</v>
      </c>
      <c r="C113" s="383"/>
      <c r="D113" s="384"/>
      <c r="E113" s="264" t="s">
        <v>1901</v>
      </c>
      <c r="F113" s="264" t="s">
        <v>1905</v>
      </c>
      <c r="G113" s="264" t="s">
        <v>1900</v>
      </c>
      <c r="H113" s="264" t="s">
        <v>1902</v>
      </c>
      <c r="I113" s="264" t="s">
        <v>1903</v>
      </c>
      <c r="J113" s="264" t="s">
        <v>1904</v>
      </c>
      <c r="K113" s="270"/>
      <c r="L113" s="265"/>
    </row>
    <row r="114" spans="1:12" s="243" customFormat="1" ht="22.5" customHeight="1" thickBot="1">
      <c r="A114" s="387" t="s">
        <v>1906</v>
      </c>
      <c r="B114" s="390" t="s">
        <v>1898</v>
      </c>
      <c r="C114" s="391"/>
      <c r="D114" s="392"/>
      <c r="E114" s="263">
        <f>SUM(F114/(H114-1))+J114</f>
        <v>0</v>
      </c>
      <c r="F114" s="245"/>
      <c r="G114" s="246">
        <v>750</v>
      </c>
      <c r="H114" s="272">
        <f>SUM(G114/I114)</f>
        <v>5</v>
      </c>
      <c r="I114" s="246">
        <v>150</v>
      </c>
      <c r="J114" s="247"/>
      <c r="K114" s="271"/>
      <c r="L114" s="266"/>
    </row>
    <row r="115" spans="1:12" s="243" customFormat="1" ht="22.5" customHeight="1">
      <c r="A115" s="388"/>
      <c r="B115" s="393" t="s">
        <v>1899</v>
      </c>
      <c r="C115" s="394"/>
      <c r="D115" s="395"/>
      <c r="E115" s="254">
        <f>SUM(F115/(H115-2))+J115</f>
        <v>0</v>
      </c>
      <c r="F115" s="245"/>
      <c r="G115" s="248">
        <v>750</v>
      </c>
      <c r="H115" s="273">
        <f>SUM(G115/I115)</f>
        <v>10</v>
      </c>
      <c r="I115" s="248">
        <v>75</v>
      </c>
      <c r="J115" s="249"/>
      <c r="K115" s="271"/>
      <c r="L115" s="381"/>
    </row>
    <row r="116" spans="1:12" s="243" customFormat="1" ht="22.5" customHeight="1">
      <c r="A116" s="388"/>
      <c r="B116" s="396"/>
      <c r="C116" s="397"/>
      <c r="D116" s="398"/>
      <c r="E116" s="255">
        <f>SUM(F116/(H116-1))+J116</f>
        <v>0</v>
      </c>
      <c r="F116" s="245"/>
      <c r="G116" s="248">
        <v>500</v>
      </c>
      <c r="H116" s="273">
        <f>SUM(G116/I116)</f>
        <v>6.666666666666667</v>
      </c>
      <c r="I116" s="248">
        <v>75</v>
      </c>
      <c r="J116" s="249"/>
      <c r="K116" s="271"/>
      <c r="L116" s="381"/>
    </row>
    <row r="117" spans="1:12" s="243" customFormat="1" ht="22.5" customHeight="1" thickBot="1">
      <c r="A117" s="388"/>
      <c r="B117" s="399"/>
      <c r="C117" s="400"/>
      <c r="D117" s="401"/>
      <c r="E117" s="256">
        <f>SUM(F117/(H117-1))+J117</f>
        <v>0</v>
      </c>
      <c r="F117" s="245"/>
      <c r="G117" s="248">
        <v>375</v>
      </c>
      <c r="H117" s="273">
        <f>SUM(G117/I117)</f>
        <v>5</v>
      </c>
      <c r="I117" s="248">
        <v>75</v>
      </c>
      <c r="J117" s="249"/>
      <c r="K117" s="271"/>
      <c r="L117" s="381"/>
    </row>
    <row r="118" spans="1:12" s="243" customFormat="1" ht="22.5" customHeight="1">
      <c r="A118" s="388"/>
      <c r="B118" s="402" t="s">
        <v>1318</v>
      </c>
      <c r="C118" s="403"/>
      <c r="D118" s="404"/>
      <c r="E118" s="257">
        <f t="shared" ref="E118:E120" si="28">SUM(F118*1.4)/H118+J118</f>
        <v>0</v>
      </c>
      <c r="F118" s="245"/>
      <c r="G118" s="250">
        <v>1000</v>
      </c>
      <c r="H118" s="274">
        <f>SUM(G118/I118)</f>
        <v>16.666666666666668</v>
      </c>
      <c r="I118" s="250">
        <v>60</v>
      </c>
      <c r="J118" s="251">
        <v>0</v>
      </c>
      <c r="K118" s="271"/>
      <c r="L118" s="266"/>
    </row>
    <row r="119" spans="1:12" s="243" customFormat="1" ht="22.5" customHeight="1">
      <c r="A119" s="388"/>
      <c r="B119" s="405"/>
      <c r="C119" s="406"/>
      <c r="D119" s="407"/>
      <c r="E119" s="258">
        <f t="shared" si="28"/>
        <v>1</v>
      </c>
      <c r="F119" s="245"/>
      <c r="G119" s="250">
        <v>700</v>
      </c>
      <c r="H119" s="274">
        <f t="shared" ref="H119:H123" si="29">SUM(G119/I119)</f>
        <v>11.666666666666666</v>
      </c>
      <c r="I119" s="250">
        <v>60</v>
      </c>
      <c r="J119" s="251">
        <v>1</v>
      </c>
      <c r="K119" s="271"/>
      <c r="L119" s="266"/>
    </row>
    <row r="120" spans="1:12" s="243" customFormat="1" ht="22.5" customHeight="1" thickBot="1">
      <c r="A120" s="388"/>
      <c r="B120" s="408"/>
      <c r="C120" s="409"/>
      <c r="D120" s="410"/>
      <c r="E120" s="259">
        <f t="shared" si="28"/>
        <v>1</v>
      </c>
      <c r="F120" s="245"/>
      <c r="G120" s="250">
        <v>500</v>
      </c>
      <c r="H120" s="274">
        <f t="shared" si="29"/>
        <v>8.3333333333333339</v>
      </c>
      <c r="I120" s="250">
        <v>60</v>
      </c>
      <c r="J120" s="251">
        <v>1</v>
      </c>
      <c r="K120" s="271"/>
      <c r="L120" s="266"/>
    </row>
    <row r="121" spans="1:12" s="243" customFormat="1" ht="22.5" customHeight="1">
      <c r="A121" s="388"/>
      <c r="B121" s="411" t="s">
        <v>1897</v>
      </c>
      <c r="C121" s="412"/>
      <c r="D121" s="413"/>
      <c r="E121" s="252">
        <f>SUM(F121*1.4)/H121+J121+1.5</f>
        <v>1.5</v>
      </c>
      <c r="F121" s="245"/>
      <c r="G121" s="260">
        <v>1000</v>
      </c>
      <c r="H121" s="244">
        <f t="shared" si="29"/>
        <v>16.666666666666668</v>
      </c>
      <c r="I121" s="260">
        <v>60</v>
      </c>
      <c r="J121" s="261">
        <v>0</v>
      </c>
      <c r="K121" s="271"/>
      <c r="L121" s="267"/>
    </row>
    <row r="122" spans="1:12" s="243" customFormat="1" ht="22.5" customHeight="1">
      <c r="A122" s="388"/>
      <c r="B122" s="414"/>
      <c r="C122" s="415"/>
      <c r="D122" s="416"/>
      <c r="E122" s="253">
        <f>SUM(F122*1.4)/H122+J122+1.5</f>
        <v>2.5</v>
      </c>
      <c r="F122" s="245"/>
      <c r="G122" s="260">
        <v>700</v>
      </c>
      <c r="H122" s="244">
        <f t="shared" si="29"/>
        <v>11.666666666666666</v>
      </c>
      <c r="I122" s="260">
        <v>60</v>
      </c>
      <c r="J122" s="261">
        <v>1</v>
      </c>
      <c r="K122" s="271"/>
      <c r="L122" s="267"/>
    </row>
    <row r="123" spans="1:12" s="243" customFormat="1" ht="22.5" customHeight="1">
      <c r="A123" s="389"/>
      <c r="B123" s="417"/>
      <c r="C123" s="418"/>
      <c r="D123" s="419"/>
      <c r="E123" s="262">
        <f>SUM(F123*1.4)/H123+J123+1.5</f>
        <v>2.5</v>
      </c>
      <c r="F123" s="245"/>
      <c r="G123" s="260">
        <v>500</v>
      </c>
      <c r="H123" s="244">
        <f t="shared" si="29"/>
        <v>8.3333333333333339</v>
      </c>
      <c r="I123" s="260">
        <v>60</v>
      </c>
      <c r="J123" s="261">
        <v>1</v>
      </c>
      <c r="K123" s="271"/>
      <c r="L123" s="267"/>
    </row>
    <row r="124" spans="1:12">
      <c r="A124" s="268"/>
      <c r="B124" s="268"/>
      <c r="C124" s="269"/>
      <c r="D124" s="269"/>
      <c r="E124" s="269"/>
      <c r="F124" s="269"/>
      <c r="G124" s="269"/>
      <c r="H124" s="269"/>
      <c r="I124" s="268"/>
      <c r="J124" s="268"/>
      <c r="K124" s="268"/>
      <c r="L124" s="75"/>
    </row>
    <row r="125" spans="1:12" s="197" customFormat="1" ht="54.75" customHeight="1">
      <c r="A125" s="75"/>
      <c r="B125" s="75"/>
      <c r="C125" s="190"/>
      <c r="D125" s="190"/>
      <c r="E125" s="190"/>
      <c r="F125" s="190"/>
      <c r="G125" s="190"/>
      <c r="H125" s="190"/>
      <c r="I125" s="75"/>
      <c r="J125" s="75"/>
      <c r="K125" s="75"/>
      <c r="L125" s="75"/>
    </row>
  </sheetData>
  <mergeCells count="103">
    <mergeCell ref="A78:A85"/>
    <mergeCell ref="B78:B79"/>
    <mergeCell ref="L78:L79"/>
    <mergeCell ref="B80:B81"/>
    <mergeCell ref="L80:L81"/>
    <mergeCell ref="B82:B83"/>
    <mergeCell ref="L82:L83"/>
    <mergeCell ref="B84:B85"/>
    <mergeCell ref="L84:L85"/>
    <mergeCell ref="A88:A97"/>
    <mergeCell ref="B88:B89"/>
    <mergeCell ref="J24:K24"/>
    <mergeCell ref="A25:A45"/>
    <mergeCell ref="B25:B27"/>
    <mergeCell ref="B40:B41"/>
    <mergeCell ref="J1:K1"/>
    <mergeCell ref="A2:A22"/>
    <mergeCell ref="L25:L27"/>
    <mergeCell ref="B28:B29"/>
    <mergeCell ref="L28:L31"/>
    <mergeCell ref="B30:B31"/>
    <mergeCell ref="B32:B33"/>
    <mergeCell ref="L32:L39"/>
    <mergeCell ref="B34:B35"/>
    <mergeCell ref="B36:B37"/>
    <mergeCell ref="B38:B39"/>
    <mergeCell ref="L40:L45"/>
    <mergeCell ref="B42:B43"/>
    <mergeCell ref="B44:B45"/>
    <mergeCell ref="L5:L8"/>
    <mergeCell ref="L9:L16"/>
    <mergeCell ref="L17:L22"/>
    <mergeCell ref="L2:L4"/>
    <mergeCell ref="A63:A75"/>
    <mergeCell ref="B63:B65"/>
    <mergeCell ref="L66:L69"/>
    <mergeCell ref="B68:B69"/>
    <mergeCell ref="B70:B71"/>
    <mergeCell ref="L70:L73"/>
    <mergeCell ref="B72:B73"/>
    <mergeCell ref="B74:B75"/>
    <mergeCell ref="L74:L75"/>
    <mergeCell ref="L63:L65"/>
    <mergeCell ref="B66:B67"/>
    <mergeCell ref="A48:A60"/>
    <mergeCell ref="B48:B50"/>
    <mergeCell ref="L48:L50"/>
    <mergeCell ref="B51:B52"/>
    <mergeCell ref="L51:L54"/>
    <mergeCell ref="B53:B54"/>
    <mergeCell ref="B55:B56"/>
    <mergeCell ref="L55:L58"/>
    <mergeCell ref="B57:B58"/>
    <mergeCell ref="B59:B60"/>
    <mergeCell ref="L59:L60"/>
    <mergeCell ref="B17:B18"/>
    <mergeCell ref="B2:B4"/>
    <mergeCell ref="B5:B6"/>
    <mergeCell ref="B7:B8"/>
    <mergeCell ref="B9:B10"/>
    <mergeCell ref="B11:B12"/>
    <mergeCell ref="B21:B22"/>
    <mergeCell ref="B19:B20"/>
    <mergeCell ref="X99:Z99"/>
    <mergeCell ref="J47:K47"/>
    <mergeCell ref="B90:B91"/>
    <mergeCell ref="L90:L91"/>
    <mergeCell ref="L94:L95"/>
    <mergeCell ref="B94:B95"/>
    <mergeCell ref="B96:B97"/>
    <mergeCell ref="L96:L97"/>
    <mergeCell ref="J62:K62"/>
    <mergeCell ref="B92:B93"/>
    <mergeCell ref="L92:L93"/>
    <mergeCell ref="L88:L89"/>
    <mergeCell ref="J87:K87"/>
    <mergeCell ref="B13:B14"/>
    <mergeCell ref="B15:B16"/>
    <mergeCell ref="J77:K77"/>
    <mergeCell ref="AA99:AB99"/>
    <mergeCell ref="P108:AB108"/>
    <mergeCell ref="J99:K99"/>
    <mergeCell ref="A100:A109"/>
    <mergeCell ref="B100:B101"/>
    <mergeCell ref="L100:L101"/>
    <mergeCell ref="B102:B103"/>
    <mergeCell ref="L102:L103"/>
    <mergeCell ref="B104:B105"/>
    <mergeCell ref="L104:L105"/>
    <mergeCell ref="B108:B109"/>
    <mergeCell ref="L108:L109"/>
    <mergeCell ref="B106:B107"/>
    <mergeCell ref="L106:L107"/>
    <mergeCell ref="L115:L117"/>
    <mergeCell ref="B113:D113"/>
    <mergeCell ref="P99:R99"/>
    <mergeCell ref="S99:T99"/>
    <mergeCell ref="U99:W99"/>
    <mergeCell ref="A114:A123"/>
    <mergeCell ref="B114:D114"/>
    <mergeCell ref="B115:D117"/>
    <mergeCell ref="B118:D120"/>
    <mergeCell ref="B121:D123"/>
  </mergeCells>
  <pageMargins left="0.7" right="0.7" top="0.75" bottom="0.75" header="0.3" footer="0.3"/>
  <pageSetup paperSize="9" orientation="portrait" verticalDpi="300" r:id="rId1"/>
  <ignoredErrors>
    <ignoredError sqref="L74 L59" twoDigitTextYear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U1874"/>
  <sheetViews>
    <sheetView tabSelected="1" topLeftCell="F1" zoomScale="110" zoomScaleNormal="110" workbookViewId="0">
      <pane ySplit="1" topLeftCell="A2" activePane="bottomLeft" state="frozen"/>
      <selection activeCell="F1" sqref="F1"/>
      <selection pane="bottomLeft" activeCell="J1" sqref="A1:XFD1"/>
    </sheetView>
  </sheetViews>
  <sheetFormatPr defaultRowHeight="22.5" customHeight="1"/>
  <cols>
    <col min="1" max="2" width="11.7109375" style="8" customWidth="1"/>
    <col min="3" max="3" width="11.7109375" style="64" customWidth="1"/>
    <col min="4" max="4" width="11.7109375" style="8" customWidth="1"/>
    <col min="5" max="5" width="2.5703125" style="225" customWidth="1"/>
    <col min="6" max="6" width="9" style="12" customWidth="1"/>
    <col min="7" max="7" width="5.7109375" style="12" customWidth="1"/>
    <col min="8" max="8" width="19.28515625" style="12" customWidth="1"/>
    <col min="9" max="9" width="34.7109375" style="12" customWidth="1"/>
    <col min="10" max="10" width="20.7109375" style="12" customWidth="1"/>
    <col min="11" max="11" width="44.42578125" style="12" customWidth="1"/>
    <col min="12" max="13" width="10.28515625" style="69" customWidth="1"/>
    <col min="14" max="17" width="5.28515625" style="7" customWidth="1"/>
    <col min="18" max="19" width="10.28515625" style="32" customWidth="1"/>
    <col min="20" max="20" width="10.28515625" style="23" customWidth="1"/>
    <col min="21" max="21" width="26.42578125" style="6" customWidth="1"/>
    <col min="22" max="22" width="26.42578125" style="12" customWidth="1"/>
    <col min="23" max="23" width="2.7109375" style="12" customWidth="1"/>
    <col min="24" max="16384" width="9.140625" style="12"/>
  </cols>
  <sheetData>
    <row r="1" spans="1:359" s="8" customFormat="1" ht="62.25" customHeight="1">
      <c r="A1" s="93" t="s">
        <v>797</v>
      </c>
      <c r="B1" s="93" t="s">
        <v>796</v>
      </c>
      <c r="C1" s="94" t="s">
        <v>859</v>
      </c>
      <c r="D1" s="105" t="s">
        <v>1607</v>
      </c>
      <c r="E1" s="225"/>
      <c r="F1" s="106" t="s">
        <v>2578</v>
      </c>
      <c r="G1" s="106"/>
      <c r="H1" s="107" t="s">
        <v>360</v>
      </c>
      <c r="I1" s="107" t="s">
        <v>361</v>
      </c>
      <c r="J1" s="107" t="s">
        <v>894</v>
      </c>
      <c r="K1" s="107" t="s">
        <v>362</v>
      </c>
      <c r="L1" s="108" t="s">
        <v>363</v>
      </c>
      <c r="M1" s="102" t="s">
        <v>729</v>
      </c>
      <c r="N1" s="443" t="s">
        <v>538</v>
      </c>
      <c r="O1" s="443"/>
      <c r="P1" s="443" t="s">
        <v>858</v>
      </c>
      <c r="Q1" s="443"/>
      <c r="R1" s="109" t="s">
        <v>364</v>
      </c>
      <c r="S1" s="110" t="s">
        <v>365</v>
      </c>
      <c r="T1" s="111" t="s">
        <v>368</v>
      </c>
      <c r="U1" s="107" t="s">
        <v>366</v>
      </c>
      <c r="V1" s="107" t="s">
        <v>367</v>
      </c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  <c r="EE1" s="102"/>
      <c r="EF1" s="102"/>
      <c r="EG1" s="102"/>
      <c r="EH1" s="102"/>
      <c r="EI1" s="102"/>
      <c r="EJ1" s="102"/>
      <c r="EK1" s="102"/>
      <c r="EL1" s="102"/>
      <c r="EM1" s="102"/>
      <c r="EN1" s="102"/>
      <c r="EO1" s="102"/>
      <c r="EP1" s="102"/>
      <c r="EQ1" s="102"/>
      <c r="ER1" s="102"/>
      <c r="ES1" s="102"/>
      <c r="ET1" s="102"/>
      <c r="EU1" s="102"/>
      <c r="EV1" s="102"/>
      <c r="EW1" s="102"/>
      <c r="EX1" s="102"/>
      <c r="EY1" s="102"/>
      <c r="EZ1" s="102"/>
      <c r="FA1" s="102"/>
      <c r="FB1" s="102"/>
      <c r="FC1" s="102"/>
      <c r="FD1" s="102"/>
      <c r="FE1" s="102"/>
      <c r="FF1" s="102"/>
      <c r="FG1" s="102"/>
      <c r="FH1" s="102"/>
      <c r="FI1" s="102"/>
      <c r="FJ1" s="102"/>
      <c r="FK1" s="102"/>
      <c r="FL1" s="102"/>
      <c r="FM1" s="102"/>
      <c r="FN1" s="102"/>
      <c r="FO1" s="102"/>
      <c r="FP1" s="102"/>
      <c r="FQ1" s="102"/>
      <c r="FR1" s="102"/>
      <c r="FS1" s="102"/>
      <c r="FT1" s="102"/>
      <c r="FU1" s="102"/>
      <c r="FV1" s="102"/>
      <c r="FW1" s="102"/>
      <c r="FX1" s="102"/>
      <c r="FY1" s="102"/>
      <c r="FZ1" s="102"/>
      <c r="GA1" s="102"/>
      <c r="GB1" s="102"/>
      <c r="GC1" s="102"/>
      <c r="GD1" s="102"/>
      <c r="GE1" s="102"/>
      <c r="GF1" s="102"/>
      <c r="GG1" s="102"/>
      <c r="GH1" s="102"/>
      <c r="GI1" s="102"/>
      <c r="GJ1" s="102"/>
      <c r="GK1" s="102"/>
      <c r="GL1" s="102"/>
      <c r="GM1" s="102"/>
      <c r="GN1" s="102"/>
      <c r="GO1" s="102"/>
      <c r="GP1" s="102"/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  <c r="HI1" s="102"/>
      <c r="HJ1" s="102"/>
      <c r="HK1" s="102"/>
      <c r="HL1" s="102"/>
      <c r="HM1" s="102"/>
      <c r="HN1" s="102"/>
      <c r="HO1" s="102"/>
      <c r="HP1" s="102"/>
      <c r="HQ1" s="102"/>
      <c r="HR1" s="102"/>
      <c r="HS1" s="102"/>
      <c r="HT1" s="102"/>
      <c r="HU1" s="102"/>
      <c r="HV1" s="102"/>
      <c r="HW1" s="102"/>
      <c r="HX1" s="102"/>
      <c r="HY1" s="98"/>
      <c r="HZ1" s="98"/>
      <c r="IA1" s="98"/>
      <c r="IB1" s="102"/>
      <c r="IC1" s="102"/>
      <c r="ID1" s="102"/>
      <c r="IE1" s="98"/>
      <c r="IF1" s="98"/>
      <c r="IG1" s="102"/>
      <c r="IH1" s="98"/>
      <c r="II1" s="98"/>
      <c r="IJ1" s="98"/>
      <c r="IK1" s="98"/>
      <c r="IL1" s="98"/>
      <c r="IM1" s="98"/>
      <c r="IN1" s="98"/>
      <c r="IO1" s="102"/>
      <c r="IP1" s="102"/>
      <c r="IQ1" s="102"/>
      <c r="IR1" s="98"/>
      <c r="IS1" s="98"/>
      <c r="IT1" s="98"/>
      <c r="IU1" s="98"/>
      <c r="IV1" s="98"/>
      <c r="IW1" s="98"/>
      <c r="IX1" s="102"/>
      <c r="IY1" s="102"/>
      <c r="IZ1" s="102"/>
      <c r="JA1" s="102"/>
      <c r="JB1" s="102"/>
      <c r="JC1" s="102"/>
      <c r="JD1" s="102"/>
      <c r="JE1" s="102"/>
      <c r="JF1" s="102"/>
      <c r="JG1" s="102"/>
      <c r="JH1" s="102"/>
      <c r="JI1" s="102"/>
      <c r="JJ1" s="102"/>
      <c r="JK1" s="102"/>
      <c r="JL1" s="98"/>
      <c r="JM1" s="98"/>
      <c r="JN1" s="98"/>
      <c r="JO1" s="98"/>
      <c r="JP1" s="102"/>
      <c r="JQ1" s="98"/>
      <c r="JR1" s="102"/>
      <c r="JS1" s="102"/>
      <c r="JT1" s="98"/>
      <c r="JU1" s="98"/>
      <c r="JV1" s="98"/>
      <c r="JW1" s="98"/>
      <c r="JX1" s="98"/>
      <c r="JY1" s="102"/>
      <c r="JZ1" s="102"/>
      <c r="KA1" s="102"/>
      <c r="KB1" s="98"/>
      <c r="KC1" s="98"/>
      <c r="KD1" s="98"/>
      <c r="KE1" s="102"/>
      <c r="KF1" s="102"/>
      <c r="KM1" s="102"/>
      <c r="KN1" s="102"/>
      <c r="KO1" s="102"/>
      <c r="KP1" s="102"/>
      <c r="KQ1" s="102"/>
      <c r="KR1" s="102"/>
      <c r="KX1" s="12"/>
      <c r="KY1" s="12"/>
      <c r="MQ1" s="12"/>
      <c r="MS1" s="12"/>
    </row>
    <row r="2" spans="1:359" s="8" customFormat="1" ht="22.5" customHeight="1">
      <c r="A2" s="56"/>
      <c r="B2" s="55"/>
      <c r="C2" s="63"/>
      <c r="D2" s="201"/>
      <c r="E2" s="226"/>
      <c r="F2" s="60"/>
      <c r="G2" s="60"/>
      <c r="H2" s="26"/>
      <c r="I2" s="67"/>
      <c r="J2" s="14"/>
      <c r="K2" s="26"/>
      <c r="L2" s="66"/>
      <c r="M2" s="66"/>
      <c r="N2" s="17"/>
      <c r="O2" s="318"/>
      <c r="P2" s="318"/>
      <c r="Q2" s="318"/>
      <c r="R2" s="31"/>
      <c r="S2" s="31"/>
      <c r="T2" s="21"/>
      <c r="U2" s="10"/>
      <c r="V2" s="9"/>
      <c r="HP2" s="12"/>
      <c r="HQ2" s="12"/>
      <c r="HR2" s="12"/>
      <c r="HS2" s="12"/>
      <c r="HT2" s="7"/>
      <c r="HU2" s="7"/>
      <c r="HV2" s="12"/>
      <c r="HW2" s="7"/>
      <c r="HX2" s="7"/>
      <c r="HY2" s="12"/>
      <c r="HZ2" s="12"/>
      <c r="IA2" s="12"/>
      <c r="IB2" s="12"/>
      <c r="IC2" s="12"/>
      <c r="ID2" s="12"/>
      <c r="IJ2" s="12"/>
      <c r="IK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F2" s="12"/>
      <c r="JG2" s="12"/>
      <c r="JH2" s="12"/>
      <c r="JI2" s="12"/>
      <c r="JJ2" s="12"/>
      <c r="JM2" s="12"/>
      <c r="JN2" s="12"/>
      <c r="JO2" s="12"/>
      <c r="JQ2" s="12"/>
      <c r="JT2" s="12"/>
      <c r="JU2" s="12"/>
      <c r="JV2" s="12"/>
      <c r="JW2" s="12"/>
      <c r="JX2" s="12"/>
      <c r="KB2" s="12"/>
      <c r="KG2" s="12"/>
      <c r="KH2" s="12"/>
      <c r="KI2" s="12"/>
      <c r="KJ2" s="12"/>
      <c r="KK2" s="12"/>
      <c r="KL2" s="12"/>
      <c r="KS2" s="12"/>
      <c r="KT2" s="12"/>
      <c r="KY2" s="12"/>
      <c r="MQ2" s="12"/>
      <c r="MS2" s="12"/>
    </row>
    <row r="3" spans="1:359" s="8" customFormat="1" ht="22.5" customHeight="1">
      <c r="A3" s="56"/>
      <c r="B3" s="55"/>
      <c r="C3" s="63"/>
      <c r="D3" s="78"/>
      <c r="E3" s="226"/>
      <c r="F3" s="60"/>
      <c r="G3" s="60"/>
      <c r="H3" s="26"/>
      <c r="I3" s="26"/>
      <c r="J3" s="26"/>
      <c r="K3" s="26"/>
      <c r="L3" s="66"/>
      <c r="M3" s="66"/>
      <c r="N3" s="33"/>
      <c r="O3" s="319"/>
      <c r="P3" s="319"/>
      <c r="Q3" s="319"/>
      <c r="R3" s="31"/>
      <c r="S3" s="39"/>
      <c r="T3" s="21"/>
      <c r="U3" s="10"/>
      <c r="V3" s="9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T3" s="12"/>
      <c r="HU3" s="12"/>
      <c r="HW3" s="12"/>
      <c r="HX3" s="12"/>
      <c r="IE3" s="12"/>
      <c r="IF3" s="12"/>
      <c r="IG3" s="12"/>
      <c r="IH3" s="12"/>
      <c r="IO3" s="12"/>
      <c r="IP3" s="12"/>
      <c r="IQ3" s="12"/>
      <c r="JB3" s="12"/>
      <c r="JC3" s="12"/>
      <c r="JD3" s="12"/>
      <c r="JE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X3" s="12"/>
      <c r="KY3" s="12"/>
      <c r="MS3" s="12"/>
    </row>
    <row r="4" spans="1:359" s="8" customFormat="1" ht="22.5" customHeight="1">
      <c r="A4" s="57">
        <v>1</v>
      </c>
      <c r="B4" s="58">
        <v>15</v>
      </c>
      <c r="C4" s="62"/>
      <c r="D4" s="201">
        <f t="shared" ref="D4" si="0">SUM((S4*A4)+B4+C4)</f>
        <v>26.59</v>
      </c>
      <c r="E4" s="226"/>
      <c r="F4" s="59" t="s">
        <v>805</v>
      </c>
      <c r="G4" s="59"/>
      <c r="H4" s="26" t="s">
        <v>290</v>
      </c>
      <c r="I4" s="26" t="s">
        <v>15</v>
      </c>
      <c r="J4" s="26" t="s">
        <v>2525</v>
      </c>
      <c r="K4" s="26" t="s">
        <v>2528</v>
      </c>
      <c r="L4" s="66">
        <f t="shared" ref="L4:L5" si="1">SUM(D4)</f>
        <v>26.59</v>
      </c>
      <c r="M4" s="66"/>
      <c r="N4" s="1" t="s">
        <v>369</v>
      </c>
      <c r="O4" s="316" t="s">
        <v>369</v>
      </c>
      <c r="P4" s="317">
        <v>18</v>
      </c>
      <c r="Q4" s="317" t="s">
        <v>369</v>
      </c>
      <c r="R4" s="37">
        <v>9.5</v>
      </c>
      <c r="S4" s="38">
        <f t="shared" ref="S4:S5" si="2">SUM(R4*1.22)</f>
        <v>11.59</v>
      </c>
      <c r="T4" s="20" t="s">
        <v>732</v>
      </c>
      <c r="U4" s="10" t="s">
        <v>774</v>
      </c>
      <c r="V4" s="9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T4" s="12"/>
      <c r="HU4" s="12"/>
      <c r="HW4" s="12"/>
      <c r="HX4" s="12"/>
      <c r="IE4" s="12"/>
      <c r="IF4" s="12"/>
      <c r="IG4" s="12"/>
      <c r="IH4" s="12"/>
      <c r="IO4" s="12"/>
      <c r="IP4" s="12"/>
      <c r="IQ4" s="12"/>
      <c r="JB4" s="12"/>
      <c r="JC4" s="12"/>
      <c r="JD4" s="12"/>
      <c r="JE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Z4" s="12"/>
      <c r="LA4" s="12"/>
      <c r="LB4" s="12"/>
      <c r="LC4" s="12"/>
      <c r="LN4" s="12"/>
      <c r="LO4" s="12"/>
      <c r="LP4" s="12"/>
      <c r="LQ4" s="12"/>
      <c r="MG4" s="12"/>
      <c r="MQ4" s="12"/>
      <c r="MU4" s="197"/>
    </row>
    <row r="5" spans="1:359" s="8" customFormat="1" ht="22.5" customHeight="1">
      <c r="A5" s="57">
        <v>2.2000000000000002</v>
      </c>
      <c r="B5" s="58"/>
      <c r="C5" s="62"/>
      <c r="D5" s="201">
        <f t="shared" ref="D5:D11" si="3">SUM((S5*A5)+B5+C5)</f>
        <v>34.892000000000003</v>
      </c>
      <c r="E5" s="226"/>
      <c r="F5" s="59" t="s">
        <v>806</v>
      </c>
      <c r="G5" s="59"/>
      <c r="H5" s="26" t="s">
        <v>290</v>
      </c>
      <c r="I5" s="26" t="s">
        <v>15</v>
      </c>
      <c r="J5" s="26" t="s">
        <v>2527</v>
      </c>
      <c r="K5" s="26" t="s">
        <v>2529</v>
      </c>
      <c r="L5" s="66">
        <f t="shared" si="1"/>
        <v>34.892000000000003</v>
      </c>
      <c r="M5" s="66"/>
      <c r="N5" s="1" t="s">
        <v>369</v>
      </c>
      <c r="O5" s="316" t="s">
        <v>369</v>
      </c>
      <c r="P5" s="317">
        <v>12</v>
      </c>
      <c r="Q5" s="317" t="s">
        <v>369</v>
      </c>
      <c r="R5" s="37">
        <v>13</v>
      </c>
      <c r="S5" s="38">
        <f t="shared" si="2"/>
        <v>15.86</v>
      </c>
      <c r="T5" s="20"/>
      <c r="U5" s="10" t="s">
        <v>774</v>
      </c>
      <c r="V5" s="9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T5" s="12"/>
      <c r="HU5" s="12"/>
      <c r="HW5" s="12"/>
      <c r="HX5" s="12"/>
      <c r="IE5" s="12"/>
      <c r="IF5" s="12"/>
      <c r="IG5" s="12"/>
      <c r="IH5" s="12"/>
      <c r="IO5" s="12"/>
      <c r="IP5" s="12"/>
      <c r="IQ5" s="12"/>
      <c r="JB5" s="12"/>
      <c r="JC5" s="12"/>
      <c r="JD5" s="12"/>
      <c r="JE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Z5" s="12"/>
      <c r="LA5" s="12"/>
      <c r="LB5" s="12"/>
      <c r="LC5" s="12"/>
      <c r="LN5" s="12"/>
      <c r="LO5" s="12"/>
      <c r="LP5" s="12"/>
      <c r="LQ5" s="12"/>
      <c r="MG5" s="12"/>
      <c r="MQ5" s="12"/>
      <c r="MU5" s="197"/>
    </row>
    <row r="6" spans="1:359" s="8" customFormat="1" ht="22.5" customHeight="1">
      <c r="A6" s="57">
        <v>2.2000000000000002</v>
      </c>
      <c r="B6" s="58"/>
      <c r="C6" s="62"/>
      <c r="D6" s="201">
        <f t="shared" si="3"/>
        <v>34.892000000000003</v>
      </c>
      <c r="E6" s="226"/>
      <c r="F6" s="59" t="s">
        <v>806</v>
      </c>
      <c r="G6" s="59"/>
      <c r="H6" s="26" t="s">
        <v>290</v>
      </c>
      <c r="I6" s="26" t="s">
        <v>15</v>
      </c>
      <c r="J6" s="26" t="s">
        <v>511</v>
      </c>
      <c r="K6" s="26" t="s">
        <v>1588</v>
      </c>
      <c r="L6" s="66">
        <f t="shared" ref="L6:L11" si="4">SUM(D6)</f>
        <v>34.892000000000003</v>
      </c>
      <c r="M6" s="66"/>
      <c r="N6" s="1" t="s">
        <v>369</v>
      </c>
      <c r="O6" s="316" t="s">
        <v>369</v>
      </c>
      <c r="P6" s="317">
        <v>5</v>
      </c>
      <c r="Q6" s="317" t="s">
        <v>369</v>
      </c>
      <c r="R6" s="37">
        <v>13</v>
      </c>
      <c r="S6" s="38">
        <f t="shared" ref="S6:S11" si="5">SUM(R6*1.22)</f>
        <v>15.86</v>
      </c>
      <c r="T6" s="20"/>
      <c r="U6" s="10" t="s">
        <v>774</v>
      </c>
      <c r="V6" s="9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T6" s="12"/>
      <c r="HU6" s="12"/>
      <c r="HW6" s="12"/>
      <c r="HX6" s="12"/>
      <c r="IE6" s="12"/>
      <c r="IF6" s="12"/>
      <c r="IG6" s="12"/>
      <c r="IH6" s="12"/>
      <c r="IO6" s="12"/>
      <c r="IP6" s="12"/>
      <c r="IQ6" s="12"/>
      <c r="JB6" s="12"/>
      <c r="JC6" s="12"/>
      <c r="JD6" s="12"/>
      <c r="JE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Z6" s="12"/>
      <c r="LA6" s="12"/>
      <c r="LB6" s="12"/>
      <c r="LC6" s="12"/>
      <c r="LN6" s="12"/>
      <c r="LO6" s="12"/>
      <c r="LP6" s="12"/>
      <c r="LQ6" s="12"/>
      <c r="MG6" s="12"/>
      <c r="MQ6" s="12"/>
      <c r="MU6" s="197"/>
    </row>
    <row r="7" spans="1:359" s="8" customFormat="1" ht="22.5" customHeight="1">
      <c r="A7" s="57">
        <v>2.2000000000000002</v>
      </c>
      <c r="B7" s="58"/>
      <c r="C7" s="62"/>
      <c r="D7" s="201">
        <f t="shared" si="3"/>
        <v>34.892000000000003</v>
      </c>
      <c r="E7" s="226"/>
      <c r="F7" s="59" t="s">
        <v>806</v>
      </c>
      <c r="G7" s="59"/>
      <c r="H7" s="26" t="s">
        <v>290</v>
      </c>
      <c r="I7" s="26" t="s">
        <v>15</v>
      </c>
      <c r="J7" s="26" t="s">
        <v>2526</v>
      </c>
      <c r="K7" s="26" t="s">
        <v>779</v>
      </c>
      <c r="L7" s="66">
        <f t="shared" si="4"/>
        <v>34.892000000000003</v>
      </c>
      <c r="M7" s="66"/>
      <c r="N7" s="1" t="s">
        <v>369</v>
      </c>
      <c r="O7" s="316" t="s">
        <v>369</v>
      </c>
      <c r="P7" s="317">
        <v>7</v>
      </c>
      <c r="Q7" s="317" t="s">
        <v>369</v>
      </c>
      <c r="R7" s="37">
        <v>13</v>
      </c>
      <c r="S7" s="38">
        <f t="shared" si="5"/>
        <v>15.86</v>
      </c>
      <c r="T7" s="20" t="s">
        <v>707</v>
      </c>
      <c r="U7" s="10" t="s">
        <v>774</v>
      </c>
      <c r="V7" s="9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T7" s="12"/>
      <c r="HU7" s="12"/>
      <c r="HW7" s="12"/>
      <c r="HX7" s="12"/>
      <c r="IE7" s="12"/>
      <c r="IF7" s="12"/>
      <c r="IG7" s="12"/>
      <c r="IH7" s="12"/>
      <c r="IO7" s="12"/>
      <c r="IP7" s="12"/>
      <c r="IQ7" s="12"/>
      <c r="JB7" s="12"/>
      <c r="JC7" s="12"/>
      <c r="JD7" s="12"/>
      <c r="JE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X7" s="12"/>
      <c r="KY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S7" s="12"/>
      <c r="MU7" s="197"/>
    </row>
    <row r="8" spans="1:359" s="8" customFormat="1" ht="22.5" customHeight="1">
      <c r="A8" s="57">
        <v>1</v>
      </c>
      <c r="B8" s="58">
        <v>15</v>
      </c>
      <c r="C8" s="62">
        <v>7</v>
      </c>
      <c r="D8" s="201">
        <f t="shared" si="3"/>
        <v>30.588799999999999</v>
      </c>
      <c r="E8" s="225"/>
      <c r="F8" s="59" t="s">
        <v>805</v>
      </c>
      <c r="G8" s="59"/>
      <c r="H8" s="26" t="s">
        <v>290</v>
      </c>
      <c r="I8" s="26" t="s">
        <v>1169</v>
      </c>
      <c r="J8" s="26" t="s">
        <v>2526</v>
      </c>
      <c r="K8" s="26" t="s">
        <v>1170</v>
      </c>
      <c r="L8" s="66">
        <f t="shared" si="4"/>
        <v>30.588799999999999</v>
      </c>
      <c r="M8" s="66"/>
      <c r="N8" s="1" t="s">
        <v>369</v>
      </c>
      <c r="O8" s="316" t="s">
        <v>369</v>
      </c>
      <c r="P8" s="317" t="s">
        <v>369</v>
      </c>
      <c r="Q8" s="317">
        <v>2</v>
      </c>
      <c r="R8" s="37">
        <v>7.04</v>
      </c>
      <c r="S8" s="38">
        <f t="shared" si="5"/>
        <v>8.5887999999999991</v>
      </c>
      <c r="T8" s="20"/>
      <c r="U8" s="10" t="s">
        <v>517</v>
      </c>
      <c r="V8" s="9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Q8" s="7"/>
      <c r="HR8" s="7"/>
      <c r="HX8" s="12"/>
      <c r="HY8" s="12"/>
      <c r="HZ8" s="12"/>
      <c r="IA8" s="12"/>
      <c r="IB8" s="12"/>
      <c r="IC8" s="12"/>
      <c r="ID8" s="12"/>
      <c r="IE8" s="12"/>
      <c r="IG8" s="12"/>
      <c r="IH8" s="12"/>
      <c r="II8" s="12"/>
      <c r="IJ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B8" s="12"/>
      <c r="JC8" s="12"/>
      <c r="JD8" s="12"/>
      <c r="JE8" s="12"/>
      <c r="JK8" s="12"/>
      <c r="JL8" s="12"/>
      <c r="JM8" s="12"/>
      <c r="JN8" s="12"/>
      <c r="JO8" s="12"/>
      <c r="JP8" s="12"/>
      <c r="JR8" s="12"/>
      <c r="JS8" s="12"/>
      <c r="JT8" s="12"/>
      <c r="JU8" s="12"/>
      <c r="JV8" s="12"/>
      <c r="JW8" s="12"/>
      <c r="JX8" s="12"/>
      <c r="JY8" s="12"/>
      <c r="KC8" s="12"/>
      <c r="KD8" s="12"/>
      <c r="KE8" s="12"/>
      <c r="KF8" s="12"/>
      <c r="KM8" s="12"/>
      <c r="KN8" s="12"/>
      <c r="KO8" s="12"/>
      <c r="KP8" s="12"/>
      <c r="KQ8" s="12"/>
      <c r="KR8" s="12"/>
      <c r="KS8" s="12"/>
      <c r="KT8" s="12"/>
      <c r="KZ8" s="12"/>
      <c r="LA8" s="12"/>
      <c r="LB8" s="12"/>
      <c r="LC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</row>
    <row r="9" spans="1:359" ht="22.5" customHeight="1">
      <c r="A9" s="57">
        <v>2.2000000000000002</v>
      </c>
      <c r="B9" s="58"/>
      <c r="C9" s="62"/>
      <c r="D9" s="201">
        <f t="shared" ref="D9" si="6">SUM((S9*A9)+B9+C9)</f>
        <v>33.550000000000004</v>
      </c>
      <c r="E9" s="226"/>
      <c r="F9" s="59" t="s">
        <v>806</v>
      </c>
      <c r="G9" s="59"/>
      <c r="H9" s="26" t="s">
        <v>290</v>
      </c>
      <c r="I9" s="26" t="s">
        <v>2627</v>
      </c>
      <c r="J9" s="26" t="s">
        <v>545</v>
      </c>
      <c r="K9" s="26" t="s">
        <v>2629</v>
      </c>
      <c r="L9" s="66">
        <f t="shared" si="4"/>
        <v>33.550000000000004</v>
      </c>
      <c r="M9" s="66"/>
      <c r="N9" s="1" t="s">
        <v>369</v>
      </c>
      <c r="O9" s="316" t="s">
        <v>369</v>
      </c>
      <c r="P9" s="317" t="s">
        <v>369</v>
      </c>
      <c r="Q9" s="317">
        <v>12</v>
      </c>
      <c r="R9" s="37">
        <v>12.5</v>
      </c>
      <c r="S9" s="38">
        <f t="shared" si="5"/>
        <v>15.25</v>
      </c>
      <c r="T9" s="20"/>
      <c r="U9" s="10" t="s">
        <v>517</v>
      </c>
      <c r="V9" s="9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IB9" s="8"/>
      <c r="IC9" s="8"/>
      <c r="ID9" s="8"/>
      <c r="IG9" s="8"/>
      <c r="IL9" s="8"/>
      <c r="IM9" s="8"/>
      <c r="IN9" s="8"/>
      <c r="IO9" s="8"/>
      <c r="IP9" s="8"/>
      <c r="IQ9" s="8"/>
      <c r="IS9" s="8"/>
      <c r="IT9" s="8"/>
      <c r="IU9" s="8"/>
      <c r="IV9" s="8"/>
      <c r="IW9" s="8"/>
      <c r="IX9" s="8"/>
      <c r="IY9" s="8"/>
      <c r="IZ9" s="8"/>
      <c r="JA9" s="8"/>
      <c r="JF9" s="8"/>
      <c r="JG9" s="8"/>
      <c r="JH9" s="8"/>
      <c r="JI9" s="8"/>
      <c r="JJ9" s="8"/>
      <c r="JL9" s="8"/>
      <c r="JT9" s="8"/>
      <c r="JU9" s="8"/>
      <c r="JV9" s="8"/>
      <c r="JW9" s="8"/>
      <c r="JX9" s="8"/>
      <c r="JZ9" s="8"/>
      <c r="KA9" s="8"/>
      <c r="KB9" s="8"/>
      <c r="KG9" s="8"/>
      <c r="KH9" s="8"/>
      <c r="KI9" s="8"/>
      <c r="KJ9" s="8"/>
      <c r="KK9" s="8"/>
      <c r="KL9" s="8"/>
      <c r="KY9" s="8"/>
      <c r="MH9" s="8"/>
      <c r="MI9" s="8"/>
      <c r="MJ9" s="8"/>
      <c r="MQ9" s="8"/>
      <c r="MR9" s="8"/>
      <c r="MS9" s="8"/>
      <c r="MU9" s="8"/>
    </row>
    <row r="10" spans="1:359" s="8" customFormat="1" ht="22.5" customHeight="1">
      <c r="A10" s="57">
        <v>1</v>
      </c>
      <c r="B10" s="58">
        <v>15</v>
      </c>
      <c r="C10" s="62"/>
      <c r="D10" s="201">
        <f t="shared" si="3"/>
        <v>22.93</v>
      </c>
      <c r="E10" s="226"/>
      <c r="F10" s="59" t="s">
        <v>805</v>
      </c>
      <c r="G10" s="59"/>
      <c r="H10" s="26" t="s">
        <v>290</v>
      </c>
      <c r="I10" s="26" t="s">
        <v>736</v>
      </c>
      <c r="J10" s="26" t="s">
        <v>900</v>
      </c>
      <c r="K10" s="26" t="s">
        <v>2288</v>
      </c>
      <c r="L10" s="66">
        <f t="shared" si="4"/>
        <v>22.93</v>
      </c>
      <c r="M10" s="66"/>
      <c r="N10" s="1" t="s">
        <v>369</v>
      </c>
      <c r="O10" s="316" t="s">
        <v>369</v>
      </c>
      <c r="P10" s="317">
        <v>3</v>
      </c>
      <c r="Q10" s="317" t="s">
        <v>369</v>
      </c>
      <c r="R10" s="37">
        <v>6.5</v>
      </c>
      <c r="S10" s="38">
        <f t="shared" si="5"/>
        <v>7.93</v>
      </c>
      <c r="T10" s="20"/>
      <c r="U10" s="10" t="s">
        <v>737</v>
      </c>
      <c r="V10" s="9"/>
      <c r="HR10" s="12"/>
      <c r="HS10" s="12"/>
      <c r="HT10" s="12"/>
      <c r="HU10" s="12"/>
      <c r="HV10" s="12"/>
      <c r="HW10" s="12"/>
      <c r="HX10" s="12"/>
      <c r="IE10" s="12"/>
      <c r="IF10" s="12"/>
      <c r="IG10" s="12"/>
      <c r="IH10" s="12"/>
      <c r="IO10" s="12"/>
      <c r="IP10" s="12"/>
      <c r="IQ10" s="12"/>
      <c r="JB10" s="12"/>
      <c r="JC10" s="12"/>
      <c r="JD10" s="12"/>
      <c r="JE10" s="12"/>
      <c r="JK10" s="12"/>
      <c r="JN10" s="12"/>
      <c r="JP10" s="12"/>
      <c r="JR10" s="12"/>
      <c r="JS10" s="12"/>
      <c r="JT10" s="12"/>
      <c r="JU10" s="12"/>
      <c r="JV10" s="12"/>
      <c r="JW10" s="12"/>
      <c r="JX10" s="12"/>
      <c r="JY10" s="12"/>
      <c r="KE10" s="12"/>
      <c r="KF10" s="12"/>
      <c r="KH10" s="7"/>
      <c r="KI10" s="7"/>
      <c r="KJ10" s="7"/>
      <c r="KK10" s="7"/>
      <c r="KL10" s="7"/>
      <c r="KM10" s="12"/>
      <c r="KN10" s="12"/>
      <c r="KO10" s="12"/>
      <c r="KP10" s="12"/>
      <c r="KQ10" s="12"/>
      <c r="KR10" s="12"/>
      <c r="KX10" s="12"/>
      <c r="KZ10" s="12"/>
      <c r="LA10" s="12"/>
      <c r="LB10" s="12"/>
      <c r="LC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S10" s="7"/>
    </row>
    <row r="11" spans="1:359" s="8" customFormat="1" ht="22.5" customHeight="1">
      <c r="A11" s="57">
        <v>1</v>
      </c>
      <c r="B11" s="58">
        <v>15</v>
      </c>
      <c r="C11" s="62"/>
      <c r="D11" s="201">
        <f t="shared" si="3"/>
        <v>22.93</v>
      </c>
      <c r="E11" s="226"/>
      <c r="F11" s="59" t="s">
        <v>805</v>
      </c>
      <c r="G11" s="59"/>
      <c r="H11" s="26" t="s">
        <v>290</v>
      </c>
      <c r="I11" s="26" t="s">
        <v>2433</v>
      </c>
      <c r="J11" s="26" t="s">
        <v>2434</v>
      </c>
      <c r="K11" s="26" t="s">
        <v>2438</v>
      </c>
      <c r="L11" s="66">
        <f t="shared" si="4"/>
        <v>22.93</v>
      </c>
      <c r="M11" s="66"/>
      <c r="N11" s="1" t="s">
        <v>369</v>
      </c>
      <c r="O11" s="316" t="s">
        <v>369</v>
      </c>
      <c r="P11" s="317">
        <v>6</v>
      </c>
      <c r="Q11" s="317" t="s">
        <v>369</v>
      </c>
      <c r="R11" s="37">
        <v>6.5</v>
      </c>
      <c r="S11" s="38">
        <f t="shared" si="5"/>
        <v>7.93</v>
      </c>
      <c r="T11" s="20"/>
      <c r="U11" s="10" t="s">
        <v>2435</v>
      </c>
      <c r="V11" s="9"/>
      <c r="HR11" s="12"/>
      <c r="HS11" s="12"/>
      <c r="HT11" s="12"/>
      <c r="HU11" s="12"/>
      <c r="HV11" s="12"/>
      <c r="HW11" s="12"/>
      <c r="HX11" s="12"/>
      <c r="IE11" s="12"/>
      <c r="IF11" s="12"/>
      <c r="IG11" s="12"/>
      <c r="IH11" s="12"/>
      <c r="IO11" s="12"/>
      <c r="IP11" s="12"/>
      <c r="IQ11" s="12"/>
      <c r="JB11" s="12"/>
      <c r="JC11" s="12"/>
      <c r="JD11" s="12"/>
      <c r="JE11" s="12"/>
      <c r="JK11" s="12"/>
      <c r="JN11" s="12"/>
      <c r="JP11" s="12"/>
      <c r="JR11" s="12"/>
      <c r="JS11" s="12"/>
      <c r="JT11" s="12"/>
      <c r="JU11" s="12"/>
      <c r="JV11" s="12"/>
      <c r="JW11" s="12"/>
      <c r="JX11" s="12"/>
      <c r="JY11" s="12"/>
      <c r="KE11" s="12"/>
      <c r="KF11" s="12"/>
      <c r="KH11" s="7"/>
      <c r="KI11" s="7"/>
      <c r="KJ11" s="7"/>
      <c r="KK11" s="7"/>
      <c r="KL11" s="7"/>
      <c r="KM11" s="12"/>
      <c r="KN11" s="12"/>
      <c r="KO11" s="12"/>
      <c r="KP11" s="12"/>
      <c r="KQ11" s="12"/>
      <c r="KR11" s="12"/>
      <c r="KX11" s="12"/>
      <c r="KZ11" s="12"/>
      <c r="LA11" s="12"/>
      <c r="LB11" s="12"/>
      <c r="LC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S11" s="7"/>
    </row>
    <row r="12" spans="1:359" s="8" customFormat="1" ht="22.5" customHeight="1">
      <c r="A12" s="56"/>
      <c r="B12" s="55"/>
      <c r="C12" s="63"/>
      <c r="D12" s="201"/>
      <c r="E12" s="226"/>
      <c r="F12" s="60"/>
      <c r="G12" s="60"/>
      <c r="H12" s="26"/>
      <c r="I12" s="26"/>
      <c r="J12" s="9"/>
      <c r="K12" s="26"/>
      <c r="L12" s="66"/>
      <c r="M12" s="66"/>
      <c r="N12" s="33"/>
      <c r="O12" s="319"/>
      <c r="P12" s="319"/>
      <c r="Q12" s="319"/>
      <c r="R12" s="31"/>
      <c r="S12" s="39"/>
      <c r="T12" s="22"/>
      <c r="U12" s="10"/>
      <c r="V12" s="9"/>
      <c r="HV12" s="12"/>
      <c r="HY12" s="12"/>
      <c r="HZ12" s="12"/>
      <c r="IA12" s="12"/>
      <c r="IB12" s="12"/>
      <c r="IC12" s="12"/>
      <c r="ID12" s="12"/>
      <c r="IS12" s="12"/>
      <c r="IT12" s="12"/>
      <c r="IU12" s="12"/>
      <c r="IV12" s="12"/>
      <c r="IW12" s="12"/>
      <c r="IX12" s="12"/>
      <c r="IY12" s="12"/>
      <c r="IZ12" s="12"/>
      <c r="JA12" s="12"/>
      <c r="JL12" s="12"/>
      <c r="JM12" s="12"/>
      <c r="JN12" s="12"/>
      <c r="JO12" s="12"/>
      <c r="KH12" s="103"/>
      <c r="KI12" s="103"/>
      <c r="KJ12" s="103"/>
      <c r="KK12" s="103"/>
      <c r="KL12" s="103"/>
      <c r="KS12" s="12"/>
      <c r="KT12" s="12"/>
      <c r="MS12" s="12"/>
    </row>
    <row r="13" spans="1:359" s="8" customFormat="1" ht="22.5" customHeight="1">
      <c r="A13" s="56"/>
      <c r="B13" s="55"/>
      <c r="C13" s="63"/>
      <c r="D13" s="201"/>
      <c r="E13" s="225"/>
      <c r="F13" s="60"/>
      <c r="G13" s="60"/>
      <c r="H13" s="26"/>
      <c r="I13" s="26"/>
      <c r="J13" s="9"/>
      <c r="K13" s="26"/>
      <c r="L13" s="66"/>
      <c r="M13" s="66"/>
      <c r="N13" s="33"/>
      <c r="O13" s="319"/>
      <c r="P13" s="319"/>
      <c r="Q13" s="319"/>
      <c r="R13" s="31"/>
      <c r="S13" s="39"/>
      <c r="T13" s="22"/>
      <c r="U13" s="10"/>
      <c r="V13" s="9"/>
      <c r="HV13" s="12"/>
      <c r="HY13" s="12"/>
      <c r="HZ13" s="12"/>
      <c r="IA13" s="12"/>
      <c r="IB13" s="12"/>
      <c r="IC13" s="12"/>
      <c r="ID13" s="12"/>
      <c r="IS13" s="12"/>
      <c r="IT13" s="12"/>
      <c r="IU13" s="12"/>
      <c r="IV13" s="12"/>
      <c r="IW13" s="12"/>
      <c r="IX13" s="12"/>
      <c r="IY13" s="12"/>
      <c r="IZ13" s="12"/>
      <c r="JA13" s="12"/>
      <c r="JL13" s="12"/>
      <c r="JM13" s="12"/>
      <c r="JN13" s="12"/>
      <c r="JO13" s="12"/>
      <c r="JQ13" s="12"/>
      <c r="JT13" s="12"/>
      <c r="JU13" s="12"/>
      <c r="JV13" s="12"/>
      <c r="JW13" s="12"/>
      <c r="JX13" s="12"/>
      <c r="KG13" s="12"/>
      <c r="KS13" s="12"/>
      <c r="KT13" s="12"/>
      <c r="KZ13" s="12"/>
      <c r="LA13" s="12"/>
      <c r="LB13" s="12"/>
      <c r="LC13" s="12"/>
      <c r="LN13" s="12"/>
      <c r="LO13" s="12"/>
      <c r="LP13" s="12"/>
      <c r="LQ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S13" s="12"/>
    </row>
    <row r="14" spans="1:359" s="8" customFormat="1" ht="22.5" customHeight="1">
      <c r="A14" s="56"/>
      <c r="B14" s="55"/>
      <c r="C14" s="63"/>
      <c r="D14" s="201"/>
      <c r="E14" s="226"/>
      <c r="F14" s="60"/>
      <c r="G14" s="60"/>
      <c r="H14" s="26"/>
      <c r="I14" s="26"/>
      <c r="J14" s="9"/>
      <c r="K14" s="26"/>
      <c r="L14" s="66"/>
      <c r="M14" s="66"/>
      <c r="N14" s="33"/>
      <c r="O14" s="319"/>
      <c r="P14" s="319"/>
      <c r="Q14" s="319"/>
      <c r="R14" s="31"/>
      <c r="S14" s="39"/>
      <c r="T14" s="22"/>
      <c r="U14" s="10"/>
      <c r="V14" s="9"/>
      <c r="HV14" s="12"/>
      <c r="HY14" s="12"/>
      <c r="HZ14" s="12"/>
      <c r="IA14" s="12"/>
      <c r="IB14" s="12"/>
      <c r="IC14" s="12"/>
      <c r="ID14" s="12"/>
      <c r="IS14" s="12"/>
      <c r="IT14" s="12"/>
      <c r="IU14" s="12"/>
      <c r="IV14" s="12"/>
      <c r="IW14" s="12"/>
      <c r="IX14" s="12"/>
      <c r="IY14" s="12"/>
      <c r="IZ14" s="12"/>
      <c r="JA14" s="12"/>
      <c r="JL14" s="12"/>
      <c r="JM14" s="12"/>
      <c r="JN14" s="12"/>
      <c r="JO14" s="12"/>
      <c r="JQ14" s="12"/>
      <c r="JT14" s="12"/>
      <c r="JU14" s="12"/>
      <c r="JV14" s="12"/>
      <c r="JW14" s="12"/>
      <c r="JX14" s="12"/>
      <c r="KG14" s="12"/>
      <c r="KH14" s="12"/>
      <c r="KI14" s="12"/>
      <c r="KJ14" s="12"/>
      <c r="KK14" s="12"/>
      <c r="KL14" s="12"/>
      <c r="KS14" s="12"/>
      <c r="KT14" s="12"/>
      <c r="KX14" s="12"/>
      <c r="MS14" s="12"/>
    </row>
    <row r="15" spans="1:359" s="8" customFormat="1" ht="22.5" customHeight="1">
      <c r="A15" s="56"/>
      <c r="B15" s="55"/>
      <c r="C15" s="63"/>
      <c r="D15" s="201"/>
      <c r="E15" s="226"/>
      <c r="F15" s="60"/>
      <c r="G15" s="60"/>
      <c r="H15" s="26"/>
      <c r="I15" s="26"/>
      <c r="J15" s="9"/>
      <c r="K15" s="26"/>
      <c r="L15" s="66"/>
      <c r="M15" s="66"/>
      <c r="N15" s="33"/>
      <c r="O15" s="319"/>
      <c r="P15" s="319"/>
      <c r="Q15" s="319"/>
      <c r="R15" s="31"/>
      <c r="S15" s="39"/>
      <c r="T15" s="22"/>
      <c r="U15" s="10"/>
      <c r="V15" s="9"/>
      <c r="HV15" s="12"/>
      <c r="HY15" s="12"/>
      <c r="HZ15" s="12"/>
      <c r="IA15" s="12"/>
      <c r="IB15" s="12"/>
      <c r="IC15" s="12"/>
      <c r="ID15" s="12"/>
      <c r="IS15" s="12"/>
      <c r="IT15" s="12"/>
      <c r="IU15" s="12"/>
      <c r="IV15" s="12"/>
      <c r="IW15" s="12"/>
      <c r="IX15" s="12"/>
      <c r="IY15" s="12"/>
      <c r="IZ15" s="12"/>
      <c r="JA15" s="12"/>
      <c r="JL15" s="12"/>
      <c r="JT15" s="12"/>
      <c r="JU15" s="12"/>
      <c r="JV15" s="12"/>
      <c r="JW15" s="12"/>
      <c r="JX15" s="12"/>
      <c r="KG15" s="12"/>
      <c r="KH15" s="12"/>
      <c r="KI15" s="12"/>
      <c r="KJ15" s="12"/>
      <c r="KK15" s="12"/>
      <c r="KL15" s="12"/>
      <c r="MQ15" s="7"/>
      <c r="MS15" s="12"/>
    </row>
    <row r="16" spans="1:359" s="8" customFormat="1" ht="22.5" customHeight="1">
      <c r="A16" s="57">
        <v>2.1</v>
      </c>
      <c r="B16" s="58"/>
      <c r="C16" s="62"/>
      <c r="D16" s="201">
        <f t="shared" ref="D16" si="7">SUM((S16*A16)+B16+C16)</f>
        <v>36.892800000000001</v>
      </c>
      <c r="E16" s="226"/>
      <c r="F16" s="59" t="s">
        <v>807</v>
      </c>
      <c r="G16" s="59"/>
      <c r="H16" s="26" t="s">
        <v>296</v>
      </c>
      <c r="I16" s="26" t="s">
        <v>2407</v>
      </c>
      <c r="J16" s="26" t="s">
        <v>897</v>
      </c>
      <c r="K16" s="26" t="s">
        <v>2406</v>
      </c>
      <c r="L16" s="66">
        <f t="shared" ref="L16" si="8">SUM(D16)</f>
        <v>36.892800000000001</v>
      </c>
      <c r="M16" s="66"/>
      <c r="N16" s="1" t="s">
        <v>369</v>
      </c>
      <c r="O16" s="316" t="s">
        <v>369</v>
      </c>
      <c r="P16" s="317">
        <v>6</v>
      </c>
      <c r="Q16" s="4" t="s">
        <v>369</v>
      </c>
      <c r="R16" s="92">
        <v>14.4</v>
      </c>
      <c r="S16" s="38">
        <f t="shared" ref="S16" si="9">SUM(R16*1.22)</f>
        <v>17.568000000000001</v>
      </c>
      <c r="T16" s="20"/>
      <c r="U16" s="10" t="s">
        <v>721</v>
      </c>
      <c r="V16" s="10" t="s">
        <v>522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M16"/>
      <c r="KN16"/>
      <c r="KO16"/>
      <c r="KP16"/>
      <c r="KQ16"/>
      <c r="KR16"/>
      <c r="KS16" s="12"/>
      <c r="KT16" s="12"/>
      <c r="KZ16" s="12"/>
      <c r="LA16" s="12"/>
      <c r="LB16" s="12"/>
      <c r="LC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S16" s="12"/>
    </row>
    <row r="17" spans="1:359" s="8" customFormat="1" ht="22.5" customHeight="1">
      <c r="A17" s="57">
        <v>2</v>
      </c>
      <c r="B17" s="58"/>
      <c r="C17" s="62"/>
      <c r="D17" s="201">
        <f>SUM((S17*A17)+B17+C17)</f>
        <v>51.24</v>
      </c>
      <c r="E17" s="225"/>
      <c r="F17" s="59" t="s">
        <v>808</v>
      </c>
      <c r="G17" s="59"/>
      <c r="H17" s="26" t="s">
        <v>296</v>
      </c>
      <c r="I17" s="26" t="s">
        <v>1280</v>
      </c>
      <c r="J17" s="26" t="s">
        <v>511</v>
      </c>
      <c r="K17" s="26" t="s">
        <v>1650</v>
      </c>
      <c r="L17" s="66">
        <f>SUM(D17)</f>
        <v>51.24</v>
      </c>
      <c r="M17" s="66"/>
      <c r="N17" s="1" t="s">
        <v>369</v>
      </c>
      <c r="O17" s="316" t="s">
        <v>369</v>
      </c>
      <c r="P17" s="317">
        <v>1</v>
      </c>
      <c r="Q17" s="317" t="s">
        <v>369</v>
      </c>
      <c r="R17" s="37">
        <v>21</v>
      </c>
      <c r="S17" s="38">
        <f>SUM(R17*1.22)</f>
        <v>25.62</v>
      </c>
      <c r="T17" s="25"/>
      <c r="U17" s="10" t="s">
        <v>885</v>
      </c>
      <c r="V17" s="9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T17" s="12"/>
      <c r="HU17" s="12"/>
      <c r="HW17" s="12"/>
      <c r="HX17" s="12"/>
      <c r="IG17" s="7"/>
      <c r="JB17" s="7"/>
      <c r="JC17" s="7"/>
      <c r="JD17" s="7"/>
      <c r="JE17" s="7"/>
      <c r="JF17" s="12"/>
      <c r="JG17" s="12"/>
      <c r="JH17" s="12"/>
      <c r="JI17" s="12"/>
      <c r="JJ17" s="12"/>
      <c r="JK17" s="7"/>
      <c r="JN17" s="12"/>
      <c r="JP17" s="7"/>
      <c r="JR17" s="7"/>
      <c r="JS17" s="7"/>
      <c r="JT17" s="12"/>
      <c r="JU17" s="12"/>
      <c r="JV17" s="12"/>
      <c r="JW17" s="12"/>
      <c r="JX17" s="12"/>
      <c r="JY17" s="7"/>
      <c r="KE17" s="7"/>
      <c r="KF17" s="7"/>
      <c r="KG17" s="12"/>
      <c r="KH17" s="12"/>
      <c r="KI17" s="12"/>
      <c r="KJ17" s="12"/>
      <c r="KK17" s="12"/>
      <c r="KL17" s="12"/>
      <c r="KM17" s="7"/>
      <c r="KN17" s="7"/>
      <c r="KO17" s="7"/>
      <c r="KP17" s="7"/>
      <c r="KQ17" s="7"/>
      <c r="KR17" s="7"/>
      <c r="KS17" s="12"/>
      <c r="KT17" s="12"/>
      <c r="KX17" s="12"/>
      <c r="KZ17" s="12"/>
      <c r="LA17" s="12"/>
      <c r="LB17" s="12"/>
      <c r="LC17" s="12"/>
      <c r="LN17" s="12"/>
      <c r="LO17" s="12"/>
      <c r="LP17" s="12"/>
      <c r="LQ17" s="12"/>
      <c r="MG17" s="12"/>
      <c r="MH17" s="12"/>
      <c r="MI17" s="12"/>
      <c r="MJ17" s="12"/>
      <c r="MQ17" s="12"/>
      <c r="MS17" s="12"/>
    </row>
    <row r="18" spans="1:359" ht="22.5" customHeight="1">
      <c r="A18" s="57">
        <v>2.1</v>
      </c>
      <c r="B18" s="58"/>
      <c r="C18" s="62"/>
      <c r="D18" s="201">
        <f t="shared" ref="D18" si="10">SUM((S18*A18)+B18+C18)</f>
        <v>47.397000000000006</v>
      </c>
      <c r="E18" s="226"/>
      <c r="F18" s="59" t="s">
        <v>807</v>
      </c>
      <c r="G18" s="59"/>
      <c r="H18" s="43" t="s">
        <v>296</v>
      </c>
      <c r="I18" s="43" t="s">
        <v>1280</v>
      </c>
      <c r="J18" s="43" t="s">
        <v>1651</v>
      </c>
      <c r="K18" s="43" t="s">
        <v>2584</v>
      </c>
      <c r="L18" s="66">
        <f>SUM(D18)</f>
        <v>47.397000000000006</v>
      </c>
      <c r="M18" s="66"/>
      <c r="N18" s="1" t="s">
        <v>369</v>
      </c>
      <c r="O18" s="316" t="s">
        <v>369</v>
      </c>
      <c r="P18" s="317">
        <v>6</v>
      </c>
      <c r="Q18" s="317" t="s">
        <v>369</v>
      </c>
      <c r="R18" s="37">
        <v>18.5</v>
      </c>
      <c r="S18" s="38">
        <f>SUM(R18*1.22)</f>
        <v>22.57</v>
      </c>
      <c r="T18" s="25">
        <v>0.05</v>
      </c>
      <c r="U18" s="10" t="s">
        <v>518</v>
      </c>
      <c r="V18" s="9"/>
      <c r="W18" s="8"/>
      <c r="HR18" s="8"/>
      <c r="HS18" s="8"/>
      <c r="HT18" s="8"/>
      <c r="HU18" s="8"/>
      <c r="HV18" s="8"/>
      <c r="HW18" s="8"/>
      <c r="HX18" s="8"/>
      <c r="HY18" s="8"/>
      <c r="IE18" s="8"/>
      <c r="IF18" s="8"/>
      <c r="IH18" s="8"/>
      <c r="II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K18" s="8"/>
      <c r="JM18" s="8"/>
      <c r="JP18" s="8"/>
      <c r="JQ18" s="8"/>
      <c r="JR18" s="8"/>
      <c r="JS18" s="8"/>
      <c r="JY18" s="8"/>
      <c r="JZ18" s="8"/>
      <c r="KA18" s="8"/>
      <c r="KB18" s="8"/>
      <c r="KC18" s="8"/>
      <c r="KD18" s="8"/>
      <c r="KE18" s="8"/>
      <c r="KF18" s="8"/>
      <c r="KM18" s="8"/>
      <c r="KN18" s="8"/>
      <c r="KO18" s="8"/>
      <c r="KP18" s="8"/>
      <c r="KQ18" s="8"/>
      <c r="KR18" s="8"/>
      <c r="MK18" s="8"/>
      <c r="ML18" s="8"/>
      <c r="MM18" s="8"/>
      <c r="MN18" s="8"/>
      <c r="MO18" s="8"/>
      <c r="MP18" s="8"/>
      <c r="MQ18" s="8"/>
      <c r="MR18" s="8"/>
      <c r="MS18" s="8"/>
      <c r="MU18" s="8"/>
    </row>
    <row r="19" spans="1:359" s="8" customFormat="1" ht="22.5" customHeight="1">
      <c r="A19" s="57">
        <v>2.2000000000000002</v>
      </c>
      <c r="B19" s="58"/>
      <c r="C19" s="62"/>
      <c r="D19" s="201">
        <f>SUM((S19*A19)+B19+C19)</f>
        <v>37.576000000000001</v>
      </c>
      <c r="E19" s="226"/>
      <c r="F19" s="59" t="s">
        <v>806</v>
      </c>
      <c r="G19" s="59"/>
      <c r="H19" s="26" t="s">
        <v>296</v>
      </c>
      <c r="I19" s="26" t="s">
        <v>1280</v>
      </c>
      <c r="J19" s="26" t="s">
        <v>1651</v>
      </c>
      <c r="K19" s="26" t="s">
        <v>1281</v>
      </c>
      <c r="L19" s="66">
        <f>SUM(D19)</f>
        <v>37.576000000000001</v>
      </c>
      <c r="M19" s="66"/>
      <c r="N19" s="1" t="s">
        <v>369</v>
      </c>
      <c r="O19" s="316" t="s">
        <v>369</v>
      </c>
      <c r="P19" s="317">
        <v>2</v>
      </c>
      <c r="Q19" s="317" t="s">
        <v>369</v>
      </c>
      <c r="R19" s="37">
        <v>14</v>
      </c>
      <c r="S19" s="38">
        <f>SUM(R19*1.22)</f>
        <v>17.079999999999998</v>
      </c>
      <c r="T19" s="25"/>
      <c r="U19" s="10" t="s">
        <v>885</v>
      </c>
      <c r="V19" s="9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T19" s="12"/>
      <c r="HU19" s="12"/>
      <c r="HW19" s="12"/>
      <c r="HX19" s="12"/>
      <c r="IG19" s="7"/>
      <c r="JB19" s="7"/>
      <c r="JC19" s="7"/>
      <c r="JD19" s="7"/>
      <c r="JE19" s="7"/>
      <c r="JF19" s="12"/>
      <c r="JG19" s="12"/>
      <c r="JH19" s="12"/>
      <c r="JI19" s="12"/>
      <c r="JJ19" s="12"/>
      <c r="JK19" s="7"/>
      <c r="JN19" s="12"/>
      <c r="JP19" s="7"/>
      <c r="JR19" s="7"/>
      <c r="JS19" s="7"/>
      <c r="JT19" s="12"/>
      <c r="JU19" s="12"/>
      <c r="JV19" s="12"/>
      <c r="JW19" s="12"/>
      <c r="JX19" s="12"/>
      <c r="JY19" s="7"/>
      <c r="KE19" s="7"/>
      <c r="KF19" s="7"/>
      <c r="KG19" s="12"/>
      <c r="KH19" s="12"/>
      <c r="KI19" s="12"/>
      <c r="KJ19" s="12"/>
      <c r="KK19" s="12"/>
      <c r="KL19" s="12"/>
      <c r="KM19" s="7"/>
      <c r="KN19" s="7"/>
      <c r="KO19" s="7"/>
      <c r="KP19" s="7"/>
      <c r="KQ19" s="7"/>
      <c r="KR19" s="7"/>
      <c r="KS19" s="12"/>
      <c r="KT19" s="12"/>
      <c r="KX19" s="12"/>
      <c r="KZ19" s="12"/>
      <c r="LA19" s="12"/>
      <c r="LB19" s="12"/>
      <c r="LC19" s="12"/>
      <c r="LN19" s="12"/>
      <c r="LO19" s="12"/>
      <c r="LP19" s="12"/>
      <c r="LQ19" s="12"/>
      <c r="MG19" s="12"/>
      <c r="MK19" s="12"/>
      <c r="ML19" s="12"/>
      <c r="MM19" s="12"/>
      <c r="MN19" s="12"/>
      <c r="MO19" s="12"/>
      <c r="MP19" s="12"/>
      <c r="MQ19" s="12"/>
      <c r="MS19" s="12"/>
    </row>
    <row r="20" spans="1:359" s="8" customFormat="1" ht="22.5" customHeight="1">
      <c r="A20" s="57">
        <v>2.2000000000000002</v>
      </c>
      <c r="B20" s="58"/>
      <c r="C20" s="62"/>
      <c r="D20" s="201">
        <f>SUM((S20*A20)+B20+C20)</f>
        <v>37.307600000000001</v>
      </c>
      <c r="E20" s="226"/>
      <c r="F20" s="59" t="s">
        <v>806</v>
      </c>
      <c r="G20" s="59"/>
      <c r="H20" s="26" t="s">
        <v>296</v>
      </c>
      <c r="I20" s="26" t="s">
        <v>1633</v>
      </c>
      <c r="J20" s="28" t="s">
        <v>943</v>
      </c>
      <c r="K20" s="26" t="s">
        <v>1634</v>
      </c>
      <c r="L20" s="66">
        <f>SUM(D20)</f>
        <v>37.307600000000001</v>
      </c>
      <c r="M20" s="66"/>
      <c r="N20" s="1" t="s">
        <v>369</v>
      </c>
      <c r="O20" s="316" t="s">
        <v>369</v>
      </c>
      <c r="P20" s="317">
        <v>6</v>
      </c>
      <c r="Q20" s="317" t="s">
        <v>369</v>
      </c>
      <c r="R20" s="37">
        <v>13.9</v>
      </c>
      <c r="S20" s="38">
        <f>SUM(R20*1.22)</f>
        <v>16.957999999999998</v>
      </c>
      <c r="T20" s="19"/>
      <c r="U20" s="10" t="s">
        <v>1628</v>
      </c>
      <c r="V20" s="10" t="s">
        <v>1629</v>
      </c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T20" s="12"/>
      <c r="HU20" s="12"/>
      <c r="HW20" s="12"/>
      <c r="HX20" s="12"/>
      <c r="HZ20" s="12"/>
      <c r="IA20" s="12"/>
      <c r="IB20" s="12"/>
      <c r="IC20" s="12"/>
      <c r="ID20" s="12"/>
      <c r="IG20" s="12"/>
      <c r="II20" s="12"/>
      <c r="IJ20" s="12"/>
      <c r="IK20" s="12"/>
      <c r="IO20" s="12"/>
      <c r="IP20" s="12"/>
      <c r="IQ20" s="12"/>
      <c r="IR20" s="12"/>
      <c r="JN20" s="7"/>
      <c r="JO20" s="12"/>
      <c r="JQ20" s="12"/>
      <c r="JT20" s="12"/>
      <c r="JU20" s="12"/>
      <c r="JV20" s="12"/>
      <c r="JW20" s="12"/>
      <c r="JX20" s="12"/>
      <c r="KS20" s="12"/>
      <c r="KT20" s="12"/>
      <c r="KX20" s="12"/>
      <c r="KZ20" s="12"/>
      <c r="LA20" s="12"/>
      <c r="LB20" s="12"/>
      <c r="LC20" s="12"/>
      <c r="MK20" s="12"/>
      <c r="ML20" s="12"/>
      <c r="MM20" s="12"/>
      <c r="MN20" s="12"/>
      <c r="MO20" s="12"/>
      <c r="MP20" s="12"/>
      <c r="MQ20" s="12"/>
    </row>
    <row r="21" spans="1:359" s="8" customFormat="1" ht="22.5" customHeight="1">
      <c r="A21" s="56"/>
      <c r="B21" s="55"/>
      <c r="C21" s="63"/>
      <c r="D21" s="201"/>
      <c r="E21" s="225"/>
      <c r="F21" s="60"/>
      <c r="G21" s="60"/>
      <c r="H21" s="26"/>
      <c r="I21" s="26"/>
      <c r="J21" s="9"/>
      <c r="K21" s="26"/>
      <c r="L21" s="66"/>
      <c r="M21" s="66"/>
      <c r="N21" s="33"/>
      <c r="O21" s="319"/>
      <c r="P21" s="319"/>
      <c r="Q21" s="319"/>
      <c r="R21" s="31"/>
      <c r="S21" s="39"/>
      <c r="T21" s="22"/>
      <c r="U21" s="10"/>
      <c r="V21" s="9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R21" s="12"/>
      <c r="HS21" s="12"/>
      <c r="HV21" s="12"/>
      <c r="JM21" s="12"/>
      <c r="JN21" s="12"/>
      <c r="JO21" s="12"/>
      <c r="JQ21" s="12"/>
      <c r="JT21" s="12"/>
      <c r="JU21" s="12"/>
      <c r="JV21" s="12"/>
      <c r="JW21" s="12"/>
      <c r="JX21" s="12"/>
      <c r="KG21" s="12"/>
      <c r="KH21" s="12"/>
      <c r="KI21" s="12"/>
      <c r="KJ21" s="12"/>
      <c r="KK21" s="12"/>
      <c r="KL21" s="12"/>
      <c r="MQ21" s="12"/>
    </row>
    <row r="22" spans="1:359" s="8" customFormat="1" ht="22.5" customHeight="1">
      <c r="A22" s="56"/>
      <c r="B22" s="55"/>
      <c r="C22" s="63"/>
      <c r="D22" s="201"/>
      <c r="E22" s="226"/>
      <c r="F22" s="60"/>
      <c r="G22" s="60"/>
      <c r="H22" s="26"/>
      <c r="I22" s="26"/>
      <c r="J22" s="9"/>
      <c r="K22" s="26"/>
      <c r="L22" s="66"/>
      <c r="M22" s="66"/>
      <c r="N22" s="33"/>
      <c r="O22" s="319"/>
      <c r="P22" s="319"/>
      <c r="Q22" s="319"/>
      <c r="R22" s="31"/>
      <c r="S22" s="39"/>
      <c r="T22" s="22"/>
      <c r="U22" s="10"/>
      <c r="V22" s="9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R22" s="12"/>
      <c r="HS22" s="12"/>
      <c r="HV22" s="12"/>
      <c r="JQ22" s="12"/>
      <c r="JT22" s="12"/>
      <c r="JU22" s="12"/>
      <c r="JV22" s="12"/>
      <c r="JW22" s="12"/>
      <c r="JX22" s="12"/>
      <c r="KG22" s="12"/>
      <c r="KH22" s="12"/>
      <c r="KI22" s="12"/>
      <c r="KJ22" s="12"/>
      <c r="KK22" s="12"/>
      <c r="KL22" s="12"/>
      <c r="KX22" s="12"/>
      <c r="MQ22" s="12"/>
    </row>
    <row r="23" spans="1:359" s="8" customFormat="1" ht="22.5" customHeight="1">
      <c r="A23" s="56"/>
      <c r="B23" s="55"/>
      <c r="C23" s="63"/>
      <c r="D23" s="201"/>
      <c r="E23" s="226"/>
      <c r="F23" s="60"/>
      <c r="G23" s="60"/>
      <c r="H23" s="26"/>
      <c r="I23" s="26"/>
      <c r="J23" s="9"/>
      <c r="K23" s="26"/>
      <c r="L23" s="66"/>
      <c r="M23" s="66"/>
      <c r="N23" s="33"/>
      <c r="O23" s="319"/>
      <c r="P23" s="319"/>
      <c r="Q23" s="319"/>
      <c r="R23" s="31"/>
      <c r="S23" s="39"/>
      <c r="T23" s="22"/>
      <c r="U23" s="10"/>
      <c r="V23" s="9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R23" s="12"/>
      <c r="HS23" s="12"/>
      <c r="HV23" s="12"/>
      <c r="JM23" s="12"/>
      <c r="JN23" s="12"/>
      <c r="JO23" s="12"/>
      <c r="JT23" s="12"/>
      <c r="JU23" s="12"/>
      <c r="JV23" s="12"/>
      <c r="JW23" s="12"/>
      <c r="JX23" s="12"/>
      <c r="KG23" s="12"/>
      <c r="KH23" s="12"/>
      <c r="KI23" s="12"/>
      <c r="KJ23" s="12"/>
      <c r="KK23" s="12"/>
      <c r="KL23" s="12"/>
      <c r="KU23" s="12"/>
      <c r="KV23" s="12"/>
      <c r="KW23" s="12"/>
      <c r="MQ23" s="12"/>
    </row>
    <row r="24" spans="1:359" s="8" customFormat="1" ht="22.5" customHeight="1">
      <c r="A24" s="56"/>
      <c r="B24" s="55"/>
      <c r="C24" s="63"/>
      <c r="D24" s="201"/>
      <c r="E24" s="225"/>
      <c r="F24" s="60"/>
      <c r="G24" s="60"/>
      <c r="H24" s="26"/>
      <c r="I24" s="26"/>
      <c r="J24" s="9"/>
      <c r="K24" s="26"/>
      <c r="L24" s="66"/>
      <c r="M24" s="66"/>
      <c r="N24" s="33"/>
      <c r="O24" s="319"/>
      <c r="P24" s="319"/>
      <c r="Q24" s="319"/>
      <c r="R24" s="31"/>
      <c r="S24" s="39"/>
      <c r="T24" s="22"/>
      <c r="U24" s="10"/>
      <c r="V24" s="9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R24" s="12"/>
      <c r="HS24" s="12"/>
      <c r="HV24" s="12"/>
      <c r="JL24" s="12"/>
      <c r="JM24" s="12"/>
      <c r="JN24" s="12"/>
      <c r="JO24" s="12"/>
      <c r="JQ24" s="12"/>
      <c r="JT24" s="12"/>
      <c r="JU24" s="12"/>
      <c r="JV24" s="12"/>
      <c r="JW24" s="12"/>
      <c r="JX24" s="12"/>
      <c r="KG24" s="12"/>
      <c r="KH24" s="12"/>
      <c r="KI24" s="12"/>
      <c r="KJ24" s="12"/>
      <c r="KK24" s="12"/>
      <c r="KL24" s="12"/>
      <c r="KU24" s="12"/>
      <c r="KV24" s="12"/>
      <c r="KW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S24" s="12"/>
    </row>
    <row r="25" spans="1:359" s="8" customFormat="1" ht="22.5" customHeight="1">
      <c r="A25" s="57">
        <v>1</v>
      </c>
      <c r="B25" s="58">
        <v>15</v>
      </c>
      <c r="C25" s="62"/>
      <c r="D25" s="201">
        <f t="shared" ref="D25:D33" si="11">SUM((S25*A25)+B25+C25)</f>
        <v>23.783999999999999</v>
      </c>
      <c r="E25" s="226"/>
      <c r="F25" s="59" t="s">
        <v>805</v>
      </c>
      <c r="G25" s="59"/>
      <c r="H25" s="26" t="s">
        <v>293</v>
      </c>
      <c r="I25" s="26" t="s">
        <v>884</v>
      </c>
      <c r="J25" s="26"/>
      <c r="K25" s="26" t="s">
        <v>18</v>
      </c>
      <c r="L25" s="66">
        <f t="shared" ref="L25:L33" si="12">SUM(D25)</f>
        <v>23.783999999999999</v>
      </c>
      <c r="M25" s="66"/>
      <c r="N25" s="1" t="s">
        <v>369</v>
      </c>
      <c r="O25" s="316" t="s">
        <v>369</v>
      </c>
      <c r="P25" s="317">
        <v>72</v>
      </c>
      <c r="Q25" s="317" t="s">
        <v>369</v>
      </c>
      <c r="R25" s="37">
        <v>7.2</v>
      </c>
      <c r="S25" s="38">
        <f t="shared" ref="S25:S33" si="13">SUM(R25*1.22)</f>
        <v>8.7840000000000007</v>
      </c>
      <c r="T25" s="25" t="s">
        <v>707</v>
      </c>
      <c r="U25" s="10" t="s">
        <v>885</v>
      </c>
      <c r="V25" s="9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T25" s="12"/>
      <c r="HU25" s="12"/>
      <c r="HW25" s="12"/>
      <c r="HX25" s="12"/>
      <c r="IG25" s="7"/>
      <c r="JB25" s="7"/>
      <c r="JC25" s="7"/>
      <c r="JD25" s="7"/>
      <c r="JE25" s="7"/>
      <c r="JF25" s="12"/>
      <c r="JG25" s="12"/>
      <c r="JH25" s="12"/>
      <c r="JI25" s="12"/>
      <c r="JJ25" s="12"/>
      <c r="JK25" s="7"/>
      <c r="JN25" s="12"/>
      <c r="JP25" s="7"/>
      <c r="JR25" s="7"/>
      <c r="JS25" s="7"/>
      <c r="JT25" s="12"/>
      <c r="JU25" s="12"/>
      <c r="JV25" s="12"/>
      <c r="JW25" s="12"/>
      <c r="JX25" s="12"/>
      <c r="JY25" s="7"/>
      <c r="KE25" s="7"/>
      <c r="KF25" s="7"/>
      <c r="KG25" s="12"/>
      <c r="KM25" s="7"/>
      <c r="KN25" s="7"/>
      <c r="KO25" s="7"/>
      <c r="KP25" s="7"/>
      <c r="KQ25" s="7"/>
      <c r="KR25" s="7"/>
      <c r="KS25" s="12"/>
      <c r="KT25" s="12"/>
      <c r="KX25" s="12"/>
      <c r="LN25" s="12"/>
      <c r="LO25" s="12"/>
      <c r="LP25" s="12"/>
      <c r="LQ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S25" s="12"/>
    </row>
    <row r="26" spans="1:359" s="8" customFormat="1" ht="22.5" customHeight="1">
      <c r="A26" s="57">
        <v>1</v>
      </c>
      <c r="B26" s="58">
        <v>15</v>
      </c>
      <c r="C26" s="62"/>
      <c r="D26" s="201">
        <f t="shared" si="11"/>
        <v>23.783999999999999</v>
      </c>
      <c r="E26" s="226"/>
      <c r="F26" s="59" t="s">
        <v>805</v>
      </c>
      <c r="G26" s="59"/>
      <c r="H26" s="26" t="s">
        <v>293</v>
      </c>
      <c r="I26" s="26" t="s">
        <v>884</v>
      </c>
      <c r="J26" s="26"/>
      <c r="K26" s="26" t="s">
        <v>18</v>
      </c>
      <c r="L26" s="66">
        <f t="shared" si="12"/>
        <v>23.783999999999999</v>
      </c>
      <c r="M26" s="66"/>
      <c r="N26" s="1" t="s">
        <v>369</v>
      </c>
      <c r="O26" s="316" t="s">
        <v>369</v>
      </c>
      <c r="P26" s="317">
        <v>39</v>
      </c>
      <c r="Q26" s="317" t="s">
        <v>369</v>
      </c>
      <c r="R26" s="37">
        <v>7.2</v>
      </c>
      <c r="S26" s="38">
        <f t="shared" si="13"/>
        <v>8.7840000000000007</v>
      </c>
      <c r="T26" s="25"/>
      <c r="U26" s="10" t="s">
        <v>885</v>
      </c>
      <c r="V26" s="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T26" s="12"/>
      <c r="HU26" s="12"/>
      <c r="HW26" s="12"/>
      <c r="HX26" s="12"/>
      <c r="IG26" s="7"/>
      <c r="JB26" s="7"/>
      <c r="JC26" s="7"/>
      <c r="JD26" s="7"/>
      <c r="JE26" s="7"/>
      <c r="JF26" s="12"/>
      <c r="JG26" s="12"/>
      <c r="JH26" s="12"/>
      <c r="JI26" s="12"/>
      <c r="JJ26" s="12"/>
      <c r="JK26" s="7"/>
      <c r="JN26" s="12"/>
      <c r="JP26" s="7"/>
      <c r="JR26" s="7"/>
      <c r="JS26" s="7"/>
      <c r="JT26" s="12"/>
      <c r="JU26" s="12"/>
      <c r="JV26" s="12"/>
      <c r="JW26" s="12"/>
      <c r="JX26" s="12"/>
      <c r="JY26" s="7"/>
      <c r="KE26" s="7"/>
      <c r="KF26" s="7"/>
      <c r="KG26" s="12"/>
      <c r="KM26" s="7"/>
      <c r="KN26" s="7"/>
      <c r="KO26" s="7"/>
      <c r="KP26" s="7"/>
      <c r="KQ26" s="7"/>
      <c r="KR26" s="7"/>
      <c r="KS26" s="12"/>
      <c r="KT26" s="12"/>
      <c r="KX26" s="12"/>
      <c r="LN26" s="12"/>
      <c r="LO26" s="12"/>
      <c r="LP26" s="12"/>
      <c r="LQ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S26" s="12"/>
    </row>
    <row r="27" spans="1:359" s="8" customFormat="1" ht="22.5" customHeight="1">
      <c r="A27" s="57">
        <v>1</v>
      </c>
      <c r="B27" s="58">
        <v>15</v>
      </c>
      <c r="C27" s="62"/>
      <c r="D27" s="201">
        <f t="shared" ref="D27" si="14">SUM((S27*A27)+B27+C27)</f>
        <v>26.59</v>
      </c>
      <c r="E27" s="226"/>
      <c r="F27" s="59" t="s">
        <v>805</v>
      </c>
      <c r="G27" s="59"/>
      <c r="H27" s="26" t="s">
        <v>293</v>
      </c>
      <c r="I27" s="26" t="s">
        <v>884</v>
      </c>
      <c r="J27" s="26"/>
      <c r="K27" s="26" t="s">
        <v>2750</v>
      </c>
      <c r="L27" s="66">
        <f t="shared" ref="L27" si="15">SUM(D27)</f>
        <v>26.59</v>
      </c>
      <c r="M27" s="66"/>
      <c r="N27" s="1" t="s">
        <v>369</v>
      </c>
      <c r="O27" s="316" t="s">
        <v>369</v>
      </c>
      <c r="P27" s="317">
        <v>6</v>
      </c>
      <c r="Q27" s="317" t="s">
        <v>369</v>
      </c>
      <c r="R27" s="37">
        <v>9.5</v>
      </c>
      <c r="S27" s="38">
        <f t="shared" ref="S27" si="16">SUM(R27*1.22)</f>
        <v>11.59</v>
      </c>
      <c r="T27" s="20"/>
      <c r="U27" s="10" t="s">
        <v>885</v>
      </c>
      <c r="V27" s="9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T27" s="12"/>
      <c r="HU27" s="12"/>
      <c r="HW27" s="12"/>
      <c r="HX27" s="12"/>
      <c r="IG27" s="7"/>
      <c r="JB27" s="7"/>
      <c r="JC27" s="7"/>
      <c r="JD27" s="7"/>
      <c r="JE27" s="7"/>
      <c r="JF27" s="12"/>
      <c r="JG27" s="12"/>
      <c r="JH27" s="12"/>
      <c r="JI27" s="12"/>
      <c r="JJ27" s="12"/>
      <c r="JK27" s="7"/>
      <c r="JL27" s="12"/>
      <c r="JN27" s="12"/>
      <c r="JP27" s="7"/>
      <c r="JR27" s="7"/>
      <c r="JS27" s="7"/>
      <c r="JY27" s="7"/>
      <c r="JZ27" s="7"/>
      <c r="KA27" s="7"/>
      <c r="KE27" s="7"/>
      <c r="KF27" s="7"/>
      <c r="KM27" s="7"/>
      <c r="KN27" s="7"/>
      <c r="KO27" s="7"/>
      <c r="KP27" s="7"/>
      <c r="KQ27" s="7"/>
      <c r="KR27" s="7"/>
      <c r="KX27" s="12"/>
      <c r="MK27" s="12"/>
      <c r="ML27" s="12"/>
      <c r="MM27" s="12"/>
      <c r="MN27" s="12"/>
      <c r="MO27" s="12"/>
      <c r="MP27" s="12"/>
      <c r="MS27" s="12"/>
    </row>
    <row r="28" spans="1:359" s="8" customFormat="1" ht="22.5" customHeight="1">
      <c r="A28" s="57">
        <v>1</v>
      </c>
      <c r="B28" s="58">
        <v>15</v>
      </c>
      <c r="C28" s="62"/>
      <c r="D28" s="201">
        <f t="shared" si="11"/>
        <v>25.369999999999997</v>
      </c>
      <c r="E28" s="226"/>
      <c r="F28" s="59" t="s">
        <v>805</v>
      </c>
      <c r="G28" s="59"/>
      <c r="H28" s="26" t="s">
        <v>293</v>
      </c>
      <c r="I28" s="26" t="s">
        <v>884</v>
      </c>
      <c r="J28" s="26"/>
      <c r="K28" s="26" t="s">
        <v>886</v>
      </c>
      <c r="L28" s="66">
        <f t="shared" si="12"/>
        <v>25.369999999999997</v>
      </c>
      <c r="M28" s="66"/>
      <c r="N28" s="1" t="s">
        <v>369</v>
      </c>
      <c r="O28" s="316" t="s">
        <v>369</v>
      </c>
      <c r="P28" s="317">
        <v>2</v>
      </c>
      <c r="Q28" s="317" t="s">
        <v>369</v>
      </c>
      <c r="R28" s="37">
        <v>8.5</v>
      </c>
      <c r="S28" s="38">
        <f t="shared" si="13"/>
        <v>10.37</v>
      </c>
      <c r="T28" s="20"/>
      <c r="U28" s="10" t="s">
        <v>885</v>
      </c>
      <c r="V28" s="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T28" s="12"/>
      <c r="HU28" s="12"/>
      <c r="HW28" s="12"/>
      <c r="HX28" s="12"/>
      <c r="IG28" s="7"/>
      <c r="JB28" s="7"/>
      <c r="JC28" s="7"/>
      <c r="JD28" s="7"/>
      <c r="JE28" s="7"/>
      <c r="JF28" s="12"/>
      <c r="JG28" s="12"/>
      <c r="JH28" s="12"/>
      <c r="JI28" s="12"/>
      <c r="JJ28" s="12"/>
      <c r="JK28" s="7"/>
      <c r="JL28" s="12"/>
      <c r="JN28" s="12"/>
      <c r="JP28" s="7"/>
      <c r="JR28" s="7"/>
      <c r="JS28" s="7"/>
      <c r="JY28" s="7"/>
      <c r="JZ28" s="7"/>
      <c r="KA28" s="7"/>
      <c r="KE28" s="7"/>
      <c r="KF28" s="7"/>
      <c r="KM28" s="7"/>
      <c r="KN28" s="7"/>
      <c r="KO28" s="7"/>
      <c r="KP28" s="7"/>
      <c r="KQ28" s="7"/>
      <c r="KR28" s="7"/>
      <c r="KX28" s="12"/>
      <c r="MK28" s="12"/>
      <c r="ML28" s="12"/>
      <c r="MM28" s="12"/>
      <c r="MN28" s="12"/>
      <c r="MO28" s="12"/>
      <c r="MP28" s="12"/>
      <c r="MS28" s="12"/>
    </row>
    <row r="29" spans="1:359" s="8" customFormat="1" ht="22.5" customHeight="1">
      <c r="A29" s="57">
        <v>2.1</v>
      </c>
      <c r="B29" s="58"/>
      <c r="C29" s="62"/>
      <c r="D29" s="201">
        <f t="shared" si="11"/>
        <v>42.170520000000003</v>
      </c>
      <c r="E29" s="225"/>
      <c r="F29" s="59" t="s">
        <v>807</v>
      </c>
      <c r="G29" s="59"/>
      <c r="H29" s="26" t="s">
        <v>293</v>
      </c>
      <c r="I29" s="26" t="s">
        <v>437</v>
      </c>
      <c r="J29" s="9"/>
      <c r="K29" s="26" t="s">
        <v>17</v>
      </c>
      <c r="L29" s="66">
        <f t="shared" si="12"/>
        <v>42.170520000000003</v>
      </c>
      <c r="M29" s="66"/>
      <c r="N29" s="1" t="s">
        <v>369</v>
      </c>
      <c r="O29" s="316" t="s">
        <v>369</v>
      </c>
      <c r="P29" s="317">
        <v>1</v>
      </c>
      <c r="Q29" s="317" t="s">
        <v>369</v>
      </c>
      <c r="R29" s="37">
        <v>16.46</v>
      </c>
      <c r="S29" s="38">
        <f t="shared" si="13"/>
        <v>20.081199999999999</v>
      </c>
      <c r="T29" s="25">
        <v>0.18</v>
      </c>
      <c r="U29" s="10" t="s">
        <v>629</v>
      </c>
      <c r="V29" s="9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V29" s="12"/>
      <c r="IE29" s="12"/>
      <c r="IF29" s="12"/>
      <c r="IG29" s="12"/>
      <c r="IH29" s="12"/>
      <c r="IJ29" s="12"/>
      <c r="IK29" s="12"/>
      <c r="IL29" s="12"/>
      <c r="IM29" s="12"/>
      <c r="IN29" s="12"/>
      <c r="IO29" s="12"/>
      <c r="IP29" s="12"/>
      <c r="IQ29" s="12"/>
      <c r="IR29" s="12"/>
      <c r="JF29" s="12"/>
      <c r="JG29" s="12"/>
      <c r="JH29" s="12"/>
      <c r="JI29" s="12"/>
      <c r="JJ29" s="12"/>
      <c r="JM29" s="12"/>
      <c r="JN29" s="12"/>
      <c r="JO29" s="12"/>
      <c r="JQ29" s="12"/>
      <c r="JT29" s="12"/>
      <c r="JU29" s="12"/>
      <c r="JV29" s="12"/>
      <c r="JW29" s="12"/>
      <c r="JX29" s="12"/>
      <c r="KS29" s="12"/>
      <c r="KT29" s="12"/>
      <c r="KX29" s="12"/>
      <c r="KZ29" s="12"/>
      <c r="LA29" s="12"/>
      <c r="LB29" s="12"/>
      <c r="LC29" s="12"/>
      <c r="LN29" s="12"/>
      <c r="LO29" s="12"/>
      <c r="LP29" s="12"/>
      <c r="LQ29" s="12"/>
      <c r="MG29" s="12"/>
      <c r="MH29" s="12"/>
      <c r="MI29" s="12"/>
      <c r="MJ29" s="12"/>
      <c r="MS29" s="12"/>
    </row>
    <row r="30" spans="1:359" s="8" customFormat="1" ht="22.5" customHeight="1">
      <c r="A30" s="57">
        <v>1</v>
      </c>
      <c r="B30" s="58">
        <v>15</v>
      </c>
      <c r="C30" s="62"/>
      <c r="D30" s="201">
        <f t="shared" ref="D30" si="17">SUM((S30*A30)+B30+C30)</f>
        <v>24.711199999999998</v>
      </c>
      <c r="E30" s="226"/>
      <c r="F30" s="59" t="s">
        <v>805</v>
      </c>
      <c r="G30" s="59"/>
      <c r="H30" s="26" t="s">
        <v>293</v>
      </c>
      <c r="I30" s="26" t="s">
        <v>437</v>
      </c>
      <c r="J30" s="9"/>
      <c r="K30" s="26" t="s">
        <v>665</v>
      </c>
      <c r="L30" s="66">
        <f t="shared" ref="L30" si="18">SUM(D30)</f>
        <v>24.711199999999998</v>
      </c>
      <c r="M30" s="66"/>
      <c r="N30" s="1" t="s">
        <v>369</v>
      </c>
      <c r="O30" s="316" t="s">
        <v>369</v>
      </c>
      <c r="P30" s="317">
        <v>1</v>
      </c>
      <c r="Q30" s="317" t="s">
        <v>369</v>
      </c>
      <c r="R30" s="37">
        <v>7.96</v>
      </c>
      <c r="S30" s="38">
        <f t="shared" ref="S30" si="19">SUM(R30*1.22)</f>
        <v>9.7111999999999998</v>
      </c>
      <c r="T30" s="25">
        <v>0.18</v>
      </c>
      <c r="U30" s="10" t="s">
        <v>629</v>
      </c>
      <c r="V30" s="10"/>
      <c r="HO30" s="7"/>
      <c r="HR30" s="12"/>
      <c r="HS30" s="12"/>
      <c r="HY30" s="12"/>
      <c r="HZ30" s="12"/>
      <c r="IA30" s="12"/>
      <c r="IE30" s="12"/>
      <c r="IF30" s="12"/>
      <c r="IH30" s="12"/>
      <c r="IJ30" s="12"/>
      <c r="IK30" s="12"/>
      <c r="IL30" s="12"/>
      <c r="IM30" s="12"/>
      <c r="IN30" s="12"/>
      <c r="JO30" s="12"/>
      <c r="JQ30" s="12"/>
      <c r="KG30" s="12"/>
      <c r="KH30" s="12"/>
      <c r="KI30" s="12"/>
      <c r="KJ30" s="12"/>
      <c r="KK30" s="12"/>
      <c r="KL30" s="12"/>
      <c r="KS30" s="12"/>
      <c r="KT30" s="12"/>
      <c r="KX30" s="12"/>
      <c r="KZ30" s="12"/>
      <c r="LA30" s="12"/>
      <c r="LB30" s="12"/>
      <c r="LC30" s="12"/>
      <c r="LN30" s="12"/>
      <c r="LO30" s="12"/>
      <c r="LP30" s="12"/>
      <c r="LQ30" s="12"/>
      <c r="MG30" s="12"/>
      <c r="MH30" s="12"/>
      <c r="MI30" s="12"/>
      <c r="MJ30" s="12"/>
      <c r="MQ30" s="12"/>
      <c r="MR30" s="12"/>
      <c r="MS30" s="12"/>
    </row>
    <row r="31" spans="1:359" s="8" customFormat="1" ht="22.5" customHeight="1">
      <c r="A31" s="57">
        <v>1</v>
      </c>
      <c r="B31" s="58">
        <v>10</v>
      </c>
      <c r="C31" s="62">
        <v>3</v>
      </c>
      <c r="D31" s="201">
        <f t="shared" si="11"/>
        <v>25.175600000000003</v>
      </c>
      <c r="E31" s="226"/>
      <c r="F31" s="59" t="s">
        <v>818</v>
      </c>
      <c r="G31" s="59"/>
      <c r="H31" s="26" t="s">
        <v>293</v>
      </c>
      <c r="I31" s="26" t="s">
        <v>437</v>
      </c>
      <c r="J31" s="9"/>
      <c r="K31" s="26" t="s">
        <v>2676</v>
      </c>
      <c r="L31" s="66">
        <f t="shared" si="12"/>
        <v>25.175600000000003</v>
      </c>
      <c r="M31" s="66"/>
      <c r="N31" s="1" t="s">
        <v>369</v>
      </c>
      <c r="O31" s="316" t="s">
        <v>369</v>
      </c>
      <c r="P31" s="317">
        <v>3</v>
      </c>
      <c r="Q31" s="317" t="s">
        <v>369</v>
      </c>
      <c r="R31" s="37">
        <v>9.98</v>
      </c>
      <c r="S31" s="38">
        <f t="shared" si="13"/>
        <v>12.175600000000001</v>
      </c>
      <c r="T31" s="25"/>
      <c r="U31" s="10" t="s">
        <v>622</v>
      </c>
      <c r="V31" s="10"/>
      <c r="HO31" s="7"/>
      <c r="HR31" s="12"/>
      <c r="HS31" s="12"/>
      <c r="HY31" s="12"/>
      <c r="HZ31" s="12"/>
      <c r="IA31" s="12"/>
      <c r="IE31" s="12"/>
      <c r="IF31" s="12"/>
      <c r="IH31" s="12"/>
      <c r="IJ31" s="12"/>
      <c r="IK31" s="12"/>
      <c r="IL31" s="12"/>
      <c r="IM31" s="12"/>
      <c r="IN31" s="12"/>
      <c r="JO31" s="12"/>
      <c r="JQ31" s="12"/>
      <c r="KG31" s="12"/>
      <c r="KH31" s="12"/>
      <c r="KI31" s="12"/>
      <c r="KJ31" s="12"/>
      <c r="KK31" s="12"/>
      <c r="KL31" s="12"/>
      <c r="KS31" s="12"/>
      <c r="KT31" s="12"/>
      <c r="KX31" s="12"/>
      <c r="KZ31" s="12"/>
      <c r="LA31" s="12"/>
      <c r="LB31" s="12"/>
      <c r="LC31" s="12"/>
      <c r="LN31" s="12"/>
      <c r="LO31" s="12"/>
      <c r="LP31" s="12"/>
      <c r="LQ31" s="12"/>
      <c r="MG31" s="12"/>
      <c r="MH31" s="12"/>
      <c r="MI31" s="12"/>
      <c r="MJ31" s="12"/>
      <c r="MQ31" s="12"/>
      <c r="MR31" s="12"/>
      <c r="MS31" s="12"/>
    </row>
    <row r="32" spans="1:359" s="8" customFormat="1" ht="22.5" customHeight="1">
      <c r="A32" s="57">
        <v>1</v>
      </c>
      <c r="B32" s="58">
        <v>15</v>
      </c>
      <c r="C32" s="62">
        <v>-2</v>
      </c>
      <c r="D32" s="201">
        <f t="shared" ref="D32" si="20">SUM((S32*A32)+B32+C32)</f>
        <v>22.759999999999998</v>
      </c>
      <c r="E32" s="226"/>
      <c r="F32" s="59" t="s">
        <v>805</v>
      </c>
      <c r="G32" s="59"/>
      <c r="H32" s="43" t="s">
        <v>293</v>
      </c>
      <c r="I32" s="43" t="s">
        <v>2555</v>
      </c>
      <c r="J32" s="43"/>
      <c r="K32" s="43" t="s">
        <v>2805</v>
      </c>
      <c r="L32" s="66">
        <f t="shared" ref="L32" si="21">SUM(D32)</f>
        <v>22.759999999999998</v>
      </c>
      <c r="M32" s="66"/>
      <c r="N32" s="1" t="s">
        <v>369</v>
      </c>
      <c r="O32" s="316" t="s">
        <v>369</v>
      </c>
      <c r="P32" s="317">
        <v>12</v>
      </c>
      <c r="Q32" s="317" t="s">
        <v>369</v>
      </c>
      <c r="R32" s="37">
        <v>8</v>
      </c>
      <c r="S32" s="38">
        <f t="shared" ref="S32" si="22">SUM(R32*1.22)</f>
        <v>9.76</v>
      </c>
      <c r="T32" s="20" t="s">
        <v>2550</v>
      </c>
      <c r="U32" s="10" t="s">
        <v>2551</v>
      </c>
      <c r="V32" s="9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Z32" s="12"/>
      <c r="IA32" s="12"/>
      <c r="IB32" s="12"/>
      <c r="IC32" s="12"/>
      <c r="ID32" s="12"/>
      <c r="IG32" s="12"/>
      <c r="IJ32" s="12"/>
      <c r="IK32" s="12"/>
      <c r="IL32" s="12"/>
      <c r="IM32" s="12"/>
      <c r="IN32" s="12"/>
      <c r="IO32" s="12"/>
      <c r="IP32" s="12"/>
      <c r="IQ32" s="12"/>
      <c r="IR32" s="12"/>
      <c r="JF32" s="12"/>
      <c r="JG32" s="12"/>
      <c r="JH32" s="12"/>
      <c r="JI32" s="12"/>
      <c r="JJ32" s="12"/>
      <c r="JL32" s="12"/>
      <c r="JN32" s="12"/>
      <c r="KG32" s="12"/>
      <c r="KH32" s="12"/>
      <c r="KI32" s="12"/>
      <c r="KJ32" s="12"/>
      <c r="KK32" s="12"/>
      <c r="KL32" s="12"/>
      <c r="KS32" s="12"/>
      <c r="KT32" s="12"/>
      <c r="KU32" s="12"/>
      <c r="KV32" s="12"/>
      <c r="KW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H32" s="12"/>
      <c r="MI32" s="12"/>
      <c r="MJ32" s="12"/>
      <c r="MK32" s="12"/>
      <c r="ML32" s="12"/>
      <c r="MM32" s="12"/>
      <c r="MN32" s="12"/>
      <c r="MO32" s="12"/>
      <c r="MP32" s="12"/>
    </row>
    <row r="33" spans="1:359" s="8" customFormat="1" ht="22.5" customHeight="1">
      <c r="A33" s="57">
        <v>1</v>
      </c>
      <c r="B33" s="58">
        <v>15</v>
      </c>
      <c r="C33" s="62">
        <v>-2</v>
      </c>
      <c r="D33" s="201">
        <f t="shared" si="11"/>
        <v>23.613999999999997</v>
      </c>
      <c r="E33" s="226"/>
      <c r="F33" s="59" t="s">
        <v>805</v>
      </c>
      <c r="G33" s="59"/>
      <c r="H33" s="43" t="s">
        <v>293</v>
      </c>
      <c r="I33" s="43" t="s">
        <v>2555</v>
      </c>
      <c r="J33" s="43"/>
      <c r="K33" s="43" t="s">
        <v>2564</v>
      </c>
      <c r="L33" s="66">
        <f t="shared" si="12"/>
        <v>23.613999999999997</v>
      </c>
      <c r="M33" s="66"/>
      <c r="N33" s="1" t="s">
        <v>369</v>
      </c>
      <c r="O33" s="316" t="s">
        <v>369</v>
      </c>
      <c r="P33" s="317">
        <v>6</v>
      </c>
      <c r="Q33" s="317">
        <v>6</v>
      </c>
      <c r="R33" s="37">
        <v>8.6999999999999993</v>
      </c>
      <c r="S33" s="38">
        <f t="shared" si="13"/>
        <v>10.613999999999999</v>
      </c>
      <c r="T33" s="20" t="s">
        <v>2550</v>
      </c>
      <c r="U33" s="10" t="s">
        <v>2551</v>
      </c>
      <c r="V33" s="9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Z33" s="12"/>
      <c r="IA33" s="12"/>
      <c r="IB33" s="12"/>
      <c r="IC33" s="12"/>
      <c r="ID33" s="12"/>
      <c r="IG33" s="12"/>
      <c r="IJ33" s="12"/>
      <c r="IK33" s="12"/>
      <c r="IL33" s="12"/>
      <c r="IM33" s="12"/>
      <c r="IN33" s="12"/>
      <c r="IO33" s="12"/>
      <c r="IP33" s="12"/>
      <c r="IQ33" s="12"/>
      <c r="IR33" s="12"/>
      <c r="JF33" s="12"/>
      <c r="JG33" s="12"/>
      <c r="JH33" s="12"/>
      <c r="JI33" s="12"/>
      <c r="JJ33" s="12"/>
      <c r="JL33" s="12"/>
      <c r="JN33" s="12"/>
      <c r="KG33" s="12"/>
      <c r="KH33" s="12"/>
      <c r="KI33" s="12"/>
      <c r="KJ33" s="12"/>
      <c r="KK33" s="12"/>
      <c r="KL33" s="12"/>
      <c r="KS33" s="12"/>
      <c r="KT33" s="12"/>
      <c r="KU33" s="12"/>
      <c r="KV33" s="12"/>
      <c r="KW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H33" s="12"/>
      <c r="MI33" s="12"/>
      <c r="MJ33" s="12"/>
      <c r="MK33" s="12"/>
      <c r="ML33" s="12"/>
      <c r="MM33" s="12"/>
      <c r="MN33" s="12"/>
      <c r="MO33" s="12"/>
      <c r="MP33" s="12"/>
    </row>
    <row r="34" spans="1:359" s="8" customFormat="1" ht="22.5" customHeight="1">
      <c r="A34" s="56"/>
      <c r="B34" s="55"/>
      <c r="C34" s="63"/>
      <c r="D34" s="201"/>
      <c r="E34" s="226"/>
      <c r="F34" s="60"/>
      <c r="G34" s="60"/>
      <c r="H34" s="26"/>
      <c r="I34" s="26"/>
      <c r="J34" s="9"/>
      <c r="K34" s="26"/>
      <c r="L34" s="66"/>
      <c r="M34" s="66"/>
      <c r="N34" s="17"/>
      <c r="O34" s="318"/>
      <c r="P34" s="318"/>
      <c r="Q34" s="318"/>
      <c r="R34" s="31"/>
      <c r="S34" s="31"/>
      <c r="T34" s="21"/>
      <c r="U34" s="10"/>
      <c r="V34" s="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V34" s="12"/>
      <c r="IE34" s="12"/>
      <c r="IF34" s="12"/>
      <c r="IH34" s="12"/>
      <c r="II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F34" s="12"/>
      <c r="JG34" s="12"/>
      <c r="JH34" s="12"/>
      <c r="JI34" s="12"/>
      <c r="JJ34" s="12"/>
      <c r="JL34" s="12"/>
      <c r="JM34" s="12"/>
      <c r="JN34" s="12"/>
      <c r="JO34" s="12"/>
      <c r="JQ34" s="12"/>
      <c r="JT34" s="12"/>
      <c r="JU34" s="12"/>
      <c r="JV34" s="12"/>
      <c r="JW34" s="12"/>
      <c r="JX34" s="12"/>
      <c r="KC34" s="7"/>
      <c r="KD34" s="7"/>
      <c r="KG34" s="12"/>
      <c r="KH34" s="12"/>
      <c r="KI34" s="12"/>
      <c r="KJ34" s="12"/>
      <c r="KK34" s="12"/>
      <c r="KL34" s="12"/>
      <c r="KX34" s="12"/>
      <c r="KZ34" s="12"/>
      <c r="LA34" s="12"/>
      <c r="LB34" s="12"/>
      <c r="LC34" s="12"/>
      <c r="LN34" s="12"/>
      <c r="LO34" s="12"/>
      <c r="LP34" s="12"/>
      <c r="LQ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</row>
    <row r="35" spans="1:359" s="8" customFormat="1" ht="22.5" customHeight="1">
      <c r="A35" s="57">
        <v>1</v>
      </c>
      <c r="B35" s="58">
        <v>15</v>
      </c>
      <c r="C35" s="62"/>
      <c r="D35" s="201">
        <f t="shared" ref="D35:D40" si="23">SUM((S35*A35)+B35+C35)</f>
        <v>22.381</v>
      </c>
      <c r="E35" s="225"/>
      <c r="F35" s="59" t="s">
        <v>805</v>
      </c>
      <c r="G35" s="59"/>
      <c r="H35" s="26" t="s">
        <v>293</v>
      </c>
      <c r="I35" s="26" t="s">
        <v>437</v>
      </c>
      <c r="J35" s="26"/>
      <c r="K35" s="26" t="s">
        <v>19</v>
      </c>
      <c r="L35" s="66">
        <f t="shared" ref="L35:L40" si="24">SUM(D35)</f>
        <v>22.381</v>
      </c>
      <c r="M35" s="66"/>
      <c r="N35" s="1" t="s">
        <v>369</v>
      </c>
      <c r="O35" s="316" t="s">
        <v>369</v>
      </c>
      <c r="P35" s="317">
        <v>2</v>
      </c>
      <c r="Q35" s="317" t="s">
        <v>369</v>
      </c>
      <c r="R35" s="37">
        <v>6.05</v>
      </c>
      <c r="S35" s="38">
        <f t="shared" ref="S35:S40" si="25">SUM(R35*1.22)</f>
        <v>7.3809999999999993</v>
      </c>
      <c r="T35" s="25" t="s">
        <v>1333</v>
      </c>
      <c r="U35" s="10" t="s">
        <v>629</v>
      </c>
      <c r="V35" s="9"/>
      <c r="HP35" s="12"/>
      <c r="HQ35" s="12"/>
      <c r="HR35" s="12"/>
      <c r="HS35" s="12"/>
      <c r="HV35" s="12"/>
      <c r="HY35" s="12"/>
      <c r="HZ35" s="12"/>
      <c r="IA35" s="12"/>
      <c r="IB35" s="12"/>
      <c r="IC35" s="12"/>
      <c r="ID35" s="12"/>
      <c r="IE35" s="12"/>
      <c r="IF35" s="12"/>
      <c r="IH35" s="12"/>
      <c r="II35" s="12"/>
      <c r="IJ35" s="12"/>
      <c r="IK35" s="12"/>
      <c r="IR35" s="12"/>
      <c r="JN35" s="12"/>
      <c r="JT35" s="12"/>
      <c r="JU35" s="12"/>
      <c r="JV35" s="12"/>
      <c r="JW35" s="12"/>
      <c r="JX35" s="12"/>
      <c r="KG35" s="7"/>
      <c r="KS35" s="12"/>
      <c r="KT35" s="12"/>
      <c r="KU35" s="12"/>
      <c r="KV35" s="12"/>
      <c r="KW35" s="12"/>
      <c r="KX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</row>
    <row r="36" spans="1:359" s="8" customFormat="1" ht="22.5" customHeight="1">
      <c r="A36" s="57">
        <v>1</v>
      </c>
      <c r="B36" s="58">
        <v>17</v>
      </c>
      <c r="C36" s="62"/>
      <c r="D36" s="201">
        <f t="shared" si="23"/>
        <v>29.895400000000002</v>
      </c>
      <c r="E36" s="226"/>
      <c r="F36" s="59" t="s">
        <v>830</v>
      </c>
      <c r="G36" s="59"/>
      <c r="H36" s="26" t="s">
        <v>293</v>
      </c>
      <c r="I36" s="26" t="s">
        <v>981</v>
      </c>
      <c r="J36" s="26"/>
      <c r="K36" s="26" t="s">
        <v>983</v>
      </c>
      <c r="L36" s="66">
        <f t="shared" si="24"/>
        <v>29.895400000000002</v>
      </c>
      <c r="M36" s="66"/>
      <c r="N36" s="1" t="s">
        <v>369</v>
      </c>
      <c r="O36" s="316" t="s">
        <v>369</v>
      </c>
      <c r="P36" s="317" t="s">
        <v>369</v>
      </c>
      <c r="Q36" s="317">
        <v>1</v>
      </c>
      <c r="R36" s="37">
        <v>10.57</v>
      </c>
      <c r="S36" s="38">
        <f t="shared" si="25"/>
        <v>12.8954</v>
      </c>
      <c r="T36" s="25">
        <v>0.1</v>
      </c>
      <c r="U36" s="10" t="s">
        <v>625</v>
      </c>
      <c r="V36" s="9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T36" s="12"/>
      <c r="HU36" s="12"/>
      <c r="HW36" s="12"/>
      <c r="HX36" s="12"/>
      <c r="HY36" s="12"/>
      <c r="II36" s="12"/>
      <c r="IJ36" s="12"/>
      <c r="IK36" s="12"/>
      <c r="IR36" s="12"/>
      <c r="JL36" s="12"/>
      <c r="JM36" s="12"/>
      <c r="KG36" s="12"/>
      <c r="KH36" s="12"/>
      <c r="KI36" s="12"/>
      <c r="KJ36" s="12"/>
      <c r="KK36" s="12"/>
      <c r="KL36" s="12"/>
      <c r="KU36" s="12"/>
      <c r="KV36" s="12"/>
      <c r="KW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</row>
    <row r="37" spans="1:359" s="8" customFormat="1" ht="22.5" customHeight="1">
      <c r="A37" s="57">
        <v>2.2000000000000002</v>
      </c>
      <c r="B37" s="58"/>
      <c r="C37" s="62"/>
      <c r="D37" s="201">
        <f t="shared" si="23"/>
        <v>33.550000000000004</v>
      </c>
      <c r="E37" s="226"/>
      <c r="F37" s="59" t="s">
        <v>806</v>
      </c>
      <c r="G37" s="59"/>
      <c r="H37" s="26" t="s">
        <v>293</v>
      </c>
      <c r="I37" s="26" t="s">
        <v>1558</v>
      </c>
      <c r="J37" s="26" t="s">
        <v>1563</v>
      </c>
      <c r="K37" s="26" t="s">
        <v>1566</v>
      </c>
      <c r="L37" s="66">
        <f t="shared" si="24"/>
        <v>33.550000000000004</v>
      </c>
      <c r="M37" s="66"/>
      <c r="N37" s="1" t="s">
        <v>369</v>
      </c>
      <c r="O37" s="316" t="s">
        <v>369</v>
      </c>
      <c r="P37" s="317">
        <v>4</v>
      </c>
      <c r="Q37" s="317" t="s">
        <v>369</v>
      </c>
      <c r="R37" s="92">
        <v>12.5</v>
      </c>
      <c r="S37" s="38">
        <f t="shared" si="25"/>
        <v>15.25</v>
      </c>
      <c r="T37" s="20"/>
      <c r="U37" s="10" t="s">
        <v>774</v>
      </c>
      <c r="V37" s="10" t="s">
        <v>1555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 s="12"/>
      <c r="KM37"/>
      <c r="KN37"/>
      <c r="KO37"/>
      <c r="KP37"/>
      <c r="KQ37"/>
      <c r="KR37"/>
      <c r="KS37" s="12"/>
      <c r="KT37" s="12"/>
      <c r="KX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</row>
    <row r="38" spans="1:359" s="8" customFormat="1" ht="22.5" customHeight="1">
      <c r="A38" s="57">
        <v>1</v>
      </c>
      <c r="B38" s="58">
        <v>17</v>
      </c>
      <c r="C38" s="62"/>
      <c r="D38" s="201">
        <f t="shared" si="23"/>
        <v>33.896999999999998</v>
      </c>
      <c r="E38" s="225"/>
      <c r="F38" s="59" t="s">
        <v>830</v>
      </c>
      <c r="G38" s="59"/>
      <c r="H38" s="26" t="s">
        <v>293</v>
      </c>
      <c r="I38" s="26" t="s">
        <v>980</v>
      </c>
      <c r="J38" s="26" t="s">
        <v>1563</v>
      </c>
      <c r="K38" s="26" t="s">
        <v>982</v>
      </c>
      <c r="L38" s="66">
        <f t="shared" si="24"/>
        <v>33.896999999999998</v>
      </c>
      <c r="M38" s="66"/>
      <c r="N38" s="1" t="s">
        <v>369</v>
      </c>
      <c r="O38" s="316" t="s">
        <v>369</v>
      </c>
      <c r="P38" s="317" t="s">
        <v>369</v>
      </c>
      <c r="Q38" s="317">
        <v>1</v>
      </c>
      <c r="R38" s="37">
        <v>13.85</v>
      </c>
      <c r="S38" s="38">
        <f t="shared" si="25"/>
        <v>16.896999999999998</v>
      </c>
      <c r="T38" s="25">
        <v>0.1</v>
      </c>
      <c r="U38" s="10" t="s">
        <v>625</v>
      </c>
      <c r="V38" s="9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Z38" s="12"/>
      <c r="IA38" s="12"/>
      <c r="IG38" s="12"/>
      <c r="II38" s="12"/>
      <c r="IJ38" s="12"/>
      <c r="IK38" s="12"/>
      <c r="IO38" s="12"/>
      <c r="IP38" s="12"/>
      <c r="IQ38" s="12"/>
      <c r="JL38" s="12"/>
      <c r="JM38" s="12"/>
      <c r="JT38" s="12"/>
      <c r="JU38" s="12"/>
      <c r="JV38" s="12"/>
      <c r="JW38" s="12"/>
      <c r="JX38" s="12"/>
      <c r="KG38" s="12"/>
      <c r="KH38" s="12"/>
      <c r="KI38" s="12"/>
      <c r="KJ38" s="12"/>
      <c r="KK38" s="12"/>
      <c r="KL38" s="12"/>
      <c r="KX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H38" s="12"/>
      <c r="MI38" s="12"/>
      <c r="MJ38" s="12"/>
      <c r="MK38" s="12"/>
      <c r="ML38" s="12"/>
      <c r="MM38" s="12"/>
      <c r="MN38" s="12"/>
      <c r="MO38" s="12"/>
      <c r="MP38" s="12"/>
      <c r="MR38" s="197"/>
    </row>
    <row r="39" spans="1:359" ht="22.5" customHeight="1">
      <c r="A39" s="57">
        <v>2.2000000000000002</v>
      </c>
      <c r="B39" s="58"/>
      <c r="C39" s="62"/>
      <c r="D39" s="201">
        <f t="shared" si="23"/>
        <v>26.84</v>
      </c>
      <c r="E39" s="226"/>
      <c r="F39" s="59" t="s">
        <v>806</v>
      </c>
      <c r="G39" s="59"/>
      <c r="H39" s="26" t="s">
        <v>293</v>
      </c>
      <c r="I39" s="26" t="s">
        <v>1171</v>
      </c>
      <c r="J39" s="26" t="s">
        <v>1352</v>
      </c>
      <c r="K39" s="26" t="s">
        <v>1300</v>
      </c>
      <c r="L39" s="66">
        <f t="shared" si="24"/>
        <v>26.84</v>
      </c>
      <c r="M39" s="66"/>
      <c r="N39" s="1" t="s">
        <v>369</v>
      </c>
      <c r="O39" s="316" t="s">
        <v>369</v>
      </c>
      <c r="P39" s="317" t="s">
        <v>369</v>
      </c>
      <c r="Q39" s="317">
        <v>1</v>
      </c>
      <c r="R39" s="37">
        <v>10</v>
      </c>
      <c r="S39" s="38">
        <f t="shared" si="25"/>
        <v>12.2</v>
      </c>
      <c r="T39" s="20"/>
      <c r="U39" s="10" t="s">
        <v>517</v>
      </c>
      <c r="V39" s="9"/>
      <c r="HO39" s="8"/>
      <c r="HP39" s="8"/>
      <c r="HQ39" s="7"/>
      <c r="HR39" s="7"/>
      <c r="HS39" s="8"/>
      <c r="HT39" s="8"/>
      <c r="HU39" s="8"/>
      <c r="HV39" s="8"/>
      <c r="HW39" s="8"/>
      <c r="IF39" s="8"/>
      <c r="IK39" s="8"/>
      <c r="IL39" s="8"/>
      <c r="IM39" s="8"/>
      <c r="IN39" s="8"/>
      <c r="IO39" s="8"/>
      <c r="IP39" s="8"/>
      <c r="JA39" s="8"/>
      <c r="JF39" s="8"/>
      <c r="JG39" s="8"/>
      <c r="JH39" s="8"/>
      <c r="JI39" s="8"/>
      <c r="JJ39" s="8"/>
      <c r="JM39" s="8"/>
      <c r="JQ39" s="8"/>
      <c r="JZ39" s="8"/>
      <c r="KA39" s="8"/>
      <c r="KB39" s="8"/>
      <c r="KC39" s="8"/>
      <c r="KD39" s="8"/>
      <c r="KE39" s="8"/>
      <c r="KF39" s="8"/>
      <c r="KM39" s="8"/>
      <c r="KN39" s="8"/>
      <c r="KO39" s="8"/>
      <c r="KP39" s="8"/>
      <c r="KQ39" s="8"/>
      <c r="KR39" s="8"/>
      <c r="KY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S39" s="8"/>
      <c r="MU39" s="8"/>
    </row>
    <row r="40" spans="1:359" s="8" customFormat="1" ht="22.5" customHeight="1">
      <c r="A40" s="57">
        <v>1</v>
      </c>
      <c r="B40" s="58">
        <v>15</v>
      </c>
      <c r="C40" s="62"/>
      <c r="D40" s="201">
        <f t="shared" si="23"/>
        <v>23.54</v>
      </c>
      <c r="E40" s="225"/>
      <c r="F40" s="59" t="s">
        <v>805</v>
      </c>
      <c r="G40" s="59"/>
      <c r="H40" s="70" t="s">
        <v>293</v>
      </c>
      <c r="I40" s="70" t="s">
        <v>2806</v>
      </c>
      <c r="J40" s="71" t="s">
        <v>2815</v>
      </c>
      <c r="K40" s="70" t="s">
        <v>2814</v>
      </c>
      <c r="L40" s="66">
        <f t="shared" si="24"/>
        <v>23.54</v>
      </c>
      <c r="M40" s="66"/>
      <c r="N40" s="1" t="s">
        <v>369</v>
      </c>
      <c r="O40" s="316" t="s">
        <v>369</v>
      </c>
      <c r="P40" s="317">
        <v>6</v>
      </c>
      <c r="Q40" s="317" t="s">
        <v>369</v>
      </c>
      <c r="R40" s="37">
        <v>7</v>
      </c>
      <c r="S40" s="38">
        <f t="shared" si="25"/>
        <v>8.5399999999999991</v>
      </c>
      <c r="T40" s="20" t="s">
        <v>2550</v>
      </c>
      <c r="U40" s="10" t="s">
        <v>2551</v>
      </c>
      <c r="V40" s="9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Z40" s="12"/>
      <c r="IA40" s="12"/>
      <c r="IB40" s="12"/>
      <c r="IC40" s="12"/>
      <c r="ID40" s="12"/>
      <c r="IG40" s="12"/>
      <c r="IJ40" s="12"/>
      <c r="IK40" s="12"/>
      <c r="IL40" s="12"/>
      <c r="IM40" s="12"/>
      <c r="IN40" s="12"/>
      <c r="IO40" s="12"/>
      <c r="IP40" s="12"/>
      <c r="IQ40" s="12"/>
      <c r="IR40" s="12"/>
      <c r="JF40" s="12"/>
      <c r="JG40" s="12"/>
      <c r="JH40" s="12"/>
      <c r="JI40" s="12"/>
      <c r="JJ40" s="12"/>
      <c r="JL40" s="12"/>
      <c r="JN40" s="12"/>
      <c r="KG40" s="12"/>
      <c r="KH40" s="12"/>
      <c r="KI40" s="12"/>
      <c r="KJ40" s="12"/>
      <c r="KK40" s="12"/>
      <c r="KL40" s="12"/>
      <c r="KS40" s="12"/>
      <c r="KT40" s="12"/>
      <c r="KU40" s="12"/>
      <c r="KV40" s="12"/>
      <c r="KW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H40" s="12"/>
      <c r="MI40" s="12"/>
      <c r="MJ40" s="12"/>
      <c r="MK40" s="12"/>
      <c r="ML40" s="12"/>
      <c r="MM40" s="12"/>
      <c r="MN40" s="12"/>
      <c r="MO40" s="12"/>
      <c r="MP40" s="12"/>
    </row>
    <row r="41" spans="1:359" s="8" customFormat="1" ht="22.5" customHeight="1">
      <c r="A41" s="56"/>
      <c r="B41" s="55"/>
      <c r="C41" s="63"/>
      <c r="D41" s="201"/>
      <c r="E41" s="226"/>
      <c r="F41" s="60"/>
      <c r="G41" s="60"/>
      <c r="H41" s="26"/>
      <c r="I41" s="26"/>
      <c r="J41" s="9"/>
      <c r="K41" s="26"/>
      <c r="L41" s="66"/>
      <c r="M41" s="66"/>
      <c r="N41" s="17"/>
      <c r="O41" s="318"/>
      <c r="P41" s="318"/>
      <c r="Q41" s="318"/>
      <c r="R41" s="31"/>
      <c r="S41" s="31"/>
      <c r="T41" s="21"/>
      <c r="U41" s="10"/>
      <c r="V41" s="9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V41" s="12"/>
      <c r="IE41" s="12"/>
      <c r="IF41" s="12"/>
      <c r="IH41" s="12"/>
      <c r="II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F41" s="12"/>
      <c r="JG41" s="12"/>
      <c r="JH41" s="12"/>
      <c r="JI41" s="12"/>
      <c r="JJ41" s="12"/>
      <c r="JL41" s="12"/>
      <c r="JM41" s="12"/>
      <c r="JN41" s="12"/>
      <c r="JO41" s="12"/>
      <c r="JQ41" s="12"/>
      <c r="JT41" s="12"/>
      <c r="JU41" s="12"/>
      <c r="JV41" s="12"/>
      <c r="JW41" s="12"/>
      <c r="JX41" s="12"/>
      <c r="KH41" s="12"/>
      <c r="KI41" s="12"/>
      <c r="KJ41" s="12"/>
      <c r="KK41" s="12"/>
      <c r="KL41" s="12"/>
      <c r="KX41" s="12"/>
    </row>
    <row r="42" spans="1:359" s="8" customFormat="1" ht="22.5" customHeight="1">
      <c r="A42" s="56"/>
      <c r="B42" s="55"/>
      <c r="C42" s="63"/>
      <c r="D42" s="201"/>
      <c r="E42" s="225"/>
      <c r="F42" s="60"/>
      <c r="G42" s="60"/>
      <c r="H42" s="26"/>
      <c r="I42" s="26"/>
      <c r="J42" s="9"/>
      <c r="K42" s="26"/>
      <c r="L42" s="66"/>
      <c r="M42" s="66"/>
      <c r="N42" s="17"/>
      <c r="O42" s="318"/>
      <c r="P42" s="318"/>
      <c r="Q42" s="318"/>
      <c r="R42" s="31"/>
      <c r="S42" s="31"/>
      <c r="T42" s="21"/>
      <c r="U42" s="10"/>
      <c r="V42" s="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V42" s="12"/>
      <c r="IE42" s="12"/>
      <c r="IF42" s="12"/>
      <c r="IH42" s="12"/>
      <c r="II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F42" s="12"/>
      <c r="JG42" s="12"/>
      <c r="JH42" s="12"/>
      <c r="JI42" s="12"/>
      <c r="JJ42" s="12"/>
      <c r="JL42" s="12"/>
      <c r="KH42" s="12"/>
      <c r="KI42" s="12"/>
      <c r="KJ42" s="12"/>
      <c r="KK42" s="12"/>
      <c r="KL42" s="12"/>
      <c r="KU42" s="12"/>
      <c r="KV42" s="12"/>
      <c r="KW42" s="12"/>
      <c r="KX42" s="12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12"/>
      <c r="MD42" s="12"/>
      <c r="ME42" s="12"/>
      <c r="MF42" s="12"/>
    </row>
    <row r="43" spans="1:359" s="8" customFormat="1" ht="22.5" customHeight="1">
      <c r="A43" s="56"/>
      <c r="B43" s="55"/>
      <c r="C43" s="63"/>
      <c r="D43" s="201"/>
      <c r="E43" s="226"/>
      <c r="F43" s="60"/>
      <c r="G43" s="60"/>
      <c r="H43" s="26"/>
      <c r="I43" s="26"/>
      <c r="J43" s="9"/>
      <c r="K43" s="26"/>
      <c r="L43" s="66"/>
      <c r="M43" s="66"/>
      <c r="N43" s="17"/>
      <c r="O43" s="318"/>
      <c r="P43" s="318"/>
      <c r="Q43" s="318"/>
      <c r="R43" s="31"/>
      <c r="S43" s="31"/>
      <c r="T43" s="21"/>
      <c r="U43" s="10"/>
      <c r="V43" s="9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V43" s="12"/>
      <c r="IE43" s="12"/>
      <c r="IF43" s="12"/>
      <c r="IH43" s="12"/>
      <c r="II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F43" s="12"/>
      <c r="JG43" s="12"/>
      <c r="JH43" s="12"/>
      <c r="JI43" s="12"/>
      <c r="JJ43" s="12"/>
      <c r="JL43" s="12"/>
      <c r="JQ43" s="12"/>
      <c r="JT43" s="12"/>
      <c r="JU43" s="12"/>
      <c r="JV43" s="12"/>
      <c r="JW43" s="12"/>
      <c r="JX43" s="12"/>
      <c r="KX43" s="12"/>
      <c r="KY43" s="12"/>
    </row>
    <row r="44" spans="1:359" s="8" customFormat="1" ht="22.5" customHeight="1">
      <c r="A44" s="56"/>
      <c r="B44" s="55"/>
      <c r="C44" s="63"/>
      <c r="D44" s="201"/>
      <c r="E44" s="226"/>
      <c r="F44" s="60"/>
      <c r="G44" s="60"/>
      <c r="H44" s="26"/>
      <c r="I44" s="26"/>
      <c r="J44" s="14"/>
      <c r="K44" s="26"/>
      <c r="L44" s="66"/>
      <c r="M44" s="66"/>
      <c r="N44" s="17"/>
      <c r="O44" s="318"/>
      <c r="P44" s="318"/>
      <c r="Q44" s="318"/>
      <c r="R44" s="31"/>
      <c r="S44" s="31"/>
      <c r="T44" s="21"/>
      <c r="U44" s="10"/>
      <c r="V44" s="9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V44" s="12"/>
      <c r="HY44" s="12"/>
      <c r="HZ44" s="12"/>
      <c r="IA44" s="12"/>
      <c r="IB44" s="12"/>
      <c r="IC44" s="12"/>
      <c r="ID44" s="12"/>
      <c r="IE44" s="12"/>
      <c r="IF44" s="12"/>
      <c r="IH44" s="12"/>
      <c r="II44" s="12"/>
      <c r="IS44" s="12"/>
      <c r="IT44" s="12"/>
      <c r="IU44" s="12"/>
      <c r="IV44" s="12"/>
      <c r="IW44" s="12"/>
      <c r="IX44" s="12"/>
      <c r="IY44" s="12"/>
      <c r="IZ44" s="12"/>
      <c r="JA44" s="12"/>
      <c r="JF44" s="12"/>
      <c r="JG44" s="12"/>
      <c r="JH44" s="12"/>
      <c r="JI44" s="12"/>
      <c r="JJ44" s="12"/>
      <c r="JL44" s="12"/>
      <c r="JM44" s="12"/>
      <c r="JN44" s="12"/>
      <c r="JO44" s="12"/>
      <c r="JQ44" s="12"/>
      <c r="JT44" s="12"/>
      <c r="JU44" s="12"/>
      <c r="JV44" s="12"/>
      <c r="JW44" s="12"/>
      <c r="JX44" s="12"/>
      <c r="KX44" s="12"/>
      <c r="KY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</row>
    <row r="45" spans="1:359" s="8" customFormat="1" ht="22.5" customHeight="1">
      <c r="A45" s="57">
        <v>2.1</v>
      </c>
      <c r="B45" s="58"/>
      <c r="C45" s="62"/>
      <c r="D45" s="201">
        <f>SUM((S45*A45)+B45+C45)</f>
        <v>39.198599999999999</v>
      </c>
      <c r="E45" s="225"/>
      <c r="F45" s="59" t="s">
        <v>807</v>
      </c>
      <c r="G45" s="59"/>
      <c r="H45" s="26" t="s">
        <v>295</v>
      </c>
      <c r="I45" s="26" t="s">
        <v>22</v>
      </c>
      <c r="J45" s="26"/>
      <c r="K45" s="26" t="s">
        <v>1010</v>
      </c>
      <c r="L45" s="66">
        <f>SUM(D45)</f>
        <v>39.198599999999999</v>
      </c>
      <c r="M45" s="66"/>
      <c r="N45" s="1" t="s">
        <v>369</v>
      </c>
      <c r="O45" s="316" t="s">
        <v>369</v>
      </c>
      <c r="P45" s="317">
        <v>2</v>
      </c>
      <c r="Q45" s="317" t="s">
        <v>369</v>
      </c>
      <c r="R45" s="37">
        <v>15.3</v>
      </c>
      <c r="S45" s="38">
        <f>SUM(R45*1.22)</f>
        <v>18.666</v>
      </c>
      <c r="T45" s="20"/>
      <c r="U45" s="10" t="s">
        <v>629</v>
      </c>
      <c r="V45" s="9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T45" s="12"/>
      <c r="HU45" s="12"/>
      <c r="HW45" s="12"/>
      <c r="HX45" s="12"/>
      <c r="IG45" s="12"/>
      <c r="II45" s="12"/>
      <c r="IO45" s="12"/>
      <c r="IP45" s="12"/>
      <c r="IQ45" s="12"/>
      <c r="JF45" s="12"/>
      <c r="JG45" s="12"/>
      <c r="JH45" s="12"/>
      <c r="JI45" s="12"/>
      <c r="JJ45" s="12"/>
      <c r="JL45" s="12"/>
      <c r="JT45" s="12"/>
      <c r="JU45" s="12"/>
      <c r="JV45" s="12"/>
      <c r="JW45" s="12"/>
      <c r="JX45" s="12"/>
      <c r="KH45" s="12"/>
      <c r="KI45" s="12"/>
      <c r="KJ45" s="12"/>
      <c r="KK45" s="12"/>
      <c r="KL45" s="12"/>
      <c r="KS45" s="12"/>
      <c r="KT45" s="12"/>
      <c r="KU45" s="12"/>
      <c r="KV45" s="12"/>
      <c r="KW45" s="12"/>
      <c r="KX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K45" s="12"/>
      <c r="ML45" s="12"/>
      <c r="MM45" s="12"/>
      <c r="MN45" s="12"/>
      <c r="MO45" s="12"/>
      <c r="MP45" s="12"/>
      <c r="MU45" s="12"/>
    </row>
    <row r="46" spans="1:359" ht="22.5" customHeight="1">
      <c r="A46" s="57">
        <v>2</v>
      </c>
      <c r="B46" s="58"/>
      <c r="C46" s="62"/>
      <c r="D46" s="201">
        <f>SUM((S46*A46)+B46+C46)</f>
        <v>54.9</v>
      </c>
      <c r="E46" s="226"/>
      <c r="F46" s="59" t="s">
        <v>808</v>
      </c>
      <c r="G46" s="59"/>
      <c r="H46" s="26" t="s">
        <v>295</v>
      </c>
      <c r="I46" s="26" t="s">
        <v>22</v>
      </c>
      <c r="J46" s="26"/>
      <c r="K46" s="26" t="s">
        <v>1338</v>
      </c>
      <c r="L46" s="66">
        <f>SUM(D46)</f>
        <v>54.9</v>
      </c>
      <c r="M46" s="66"/>
      <c r="N46" s="1" t="s">
        <v>369</v>
      </c>
      <c r="O46" s="316" t="s">
        <v>369</v>
      </c>
      <c r="P46" s="317">
        <v>2</v>
      </c>
      <c r="Q46" s="317" t="s">
        <v>369</v>
      </c>
      <c r="R46" s="37">
        <v>22.5</v>
      </c>
      <c r="S46" s="38">
        <f>SUM(R46*1.22)</f>
        <v>27.45</v>
      </c>
      <c r="T46" s="20"/>
      <c r="U46" s="10" t="s">
        <v>629</v>
      </c>
      <c r="V46" s="9"/>
      <c r="HP46" s="8"/>
      <c r="HQ46" s="8"/>
      <c r="HR46" s="8"/>
      <c r="HS46" s="8"/>
      <c r="HV46" s="8"/>
      <c r="HY46" s="8"/>
      <c r="HZ46" s="8"/>
      <c r="IA46" s="8"/>
      <c r="IB46" s="8"/>
      <c r="IC46" s="8"/>
      <c r="ID46" s="8"/>
      <c r="IE46" s="8"/>
      <c r="IF46" s="8"/>
      <c r="IH46" s="8"/>
      <c r="IJ46" s="8"/>
      <c r="IK46" s="8"/>
      <c r="IL46" s="8"/>
      <c r="IM46" s="8"/>
      <c r="IN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K46" s="8"/>
      <c r="JM46" s="8"/>
      <c r="JO46" s="8"/>
      <c r="JP46" s="8"/>
      <c r="JQ46" s="8"/>
      <c r="JR46" s="8"/>
      <c r="JS46" s="8"/>
      <c r="JY46" s="8"/>
      <c r="JZ46" s="8"/>
      <c r="KA46" s="8"/>
      <c r="KB46" s="8"/>
      <c r="KC46" s="8"/>
      <c r="KD46" s="8"/>
      <c r="KE46" s="8"/>
      <c r="KF46" s="8"/>
      <c r="KG46" s="8"/>
      <c r="KM46" s="8"/>
      <c r="KN46" s="8"/>
      <c r="KO46" s="8"/>
      <c r="KP46" s="8"/>
      <c r="KQ46" s="8"/>
      <c r="KR46" s="8"/>
      <c r="KY46" s="8"/>
      <c r="LN46" s="8"/>
      <c r="LO46" s="8"/>
      <c r="LP46" s="8"/>
      <c r="LQ46" s="8"/>
      <c r="MG46" s="8"/>
      <c r="MQ46" s="8"/>
      <c r="MS46" s="8"/>
      <c r="MU46" s="8"/>
    </row>
    <row r="47" spans="1:359" s="8" customFormat="1" ht="22.5" customHeight="1">
      <c r="A47" s="57">
        <v>2.2000000000000002</v>
      </c>
      <c r="B47" s="58"/>
      <c r="C47" s="62"/>
      <c r="D47" s="201">
        <f t="shared" ref="D47" si="26">SUM((S47*A47)+B47+C47)</f>
        <v>34.086799999999997</v>
      </c>
      <c r="E47" s="225"/>
      <c r="F47" s="59" t="s">
        <v>806</v>
      </c>
      <c r="G47" s="59"/>
      <c r="H47" s="26" t="s">
        <v>295</v>
      </c>
      <c r="I47" s="26" t="s">
        <v>20</v>
      </c>
      <c r="J47" s="9"/>
      <c r="K47" s="26" t="s">
        <v>21</v>
      </c>
      <c r="L47" s="66">
        <f t="shared" ref="L47" si="27">SUM(D47)</f>
        <v>34.086799999999997</v>
      </c>
      <c r="M47" s="66"/>
      <c r="N47" s="1" t="s">
        <v>369</v>
      </c>
      <c r="O47" s="316" t="s">
        <v>369</v>
      </c>
      <c r="P47" s="317" t="s">
        <v>369</v>
      </c>
      <c r="Q47" s="317">
        <v>12</v>
      </c>
      <c r="R47" s="37">
        <v>12.7</v>
      </c>
      <c r="S47" s="38">
        <f t="shared" ref="S47" si="28">SUM(R47*1.22)</f>
        <v>15.493999999999998</v>
      </c>
      <c r="T47" s="25">
        <v>0.22</v>
      </c>
      <c r="U47" s="10" t="s">
        <v>517</v>
      </c>
      <c r="V47" s="9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R47" s="12"/>
      <c r="HS47" s="12"/>
      <c r="HT47" s="12"/>
      <c r="HU47" s="12"/>
      <c r="HV47" s="12"/>
      <c r="HW47" s="12"/>
      <c r="HX47" s="12"/>
      <c r="HZ47" s="12"/>
      <c r="IA47" s="12"/>
      <c r="IB47" s="12"/>
      <c r="IC47" s="12"/>
      <c r="ID47" s="12"/>
      <c r="IE47" s="12"/>
      <c r="IF47" s="12"/>
      <c r="IH47" s="12"/>
      <c r="IL47" s="12"/>
      <c r="IM47" s="12"/>
      <c r="IN47" s="12"/>
      <c r="IO47" s="12"/>
      <c r="IP47" s="12"/>
      <c r="IQ47" s="12"/>
      <c r="IR47" s="12"/>
      <c r="JF47" s="12"/>
      <c r="JG47" s="12"/>
      <c r="JH47" s="12"/>
      <c r="JI47" s="12"/>
      <c r="JJ47" s="12"/>
      <c r="JN47" s="12"/>
      <c r="JT47" s="12"/>
      <c r="JU47" s="12"/>
      <c r="JV47" s="12"/>
      <c r="JW47" s="12"/>
      <c r="JX47" s="12"/>
      <c r="KU47" s="12"/>
      <c r="KV47" s="12"/>
      <c r="KW47" s="12"/>
      <c r="KX47" s="12"/>
      <c r="KY47" s="12"/>
      <c r="KZ47" s="12"/>
      <c r="LA47" s="12"/>
      <c r="LB47" s="12"/>
      <c r="LC47" s="12"/>
      <c r="MH47" s="12"/>
      <c r="MI47" s="12"/>
      <c r="MJ47" s="12"/>
      <c r="MK47" s="12"/>
      <c r="ML47" s="12"/>
      <c r="MM47" s="12"/>
      <c r="MN47" s="12"/>
      <c r="MO47" s="12"/>
      <c r="MP47" s="12"/>
    </row>
    <row r="48" spans="1:359" s="8" customFormat="1" ht="22.5" customHeight="1">
      <c r="A48" s="57">
        <v>2.2000000000000002</v>
      </c>
      <c r="B48" s="58"/>
      <c r="C48" s="62"/>
      <c r="D48" s="201">
        <f t="shared" ref="D48:D85" si="29">SUM((S48*A48)+B48+C48)</f>
        <v>33.550000000000004</v>
      </c>
      <c r="E48" s="225"/>
      <c r="F48" s="59" t="s">
        <v>806</v>
      </c>
      <c r="G48" s="59"/>
      <c r="H48" s="26" t="s">
        <v>295</v>
      </c>
      <c r="I48" s="26" t="s">
        <v>20</v>
      </c>
      <c r="J48" s="9"/>
      <c r="K48" s="26" t="s">
        <v>21</v>
      </c>
      <c r="L48" s="66">
        <f t="shared" ref="L48:L85" si="30">SUM(D48)</f>
        <v>33.550000000000004</v>
      </c>
      <c r="M48" s="66"/>
      <c r="N48" s="1" t="s">
        <v>369</v>
      </c>
      <c r="O48" s="316" t="s">
        <v>369</v>
      </c>
      <c r="P48" s="317">
        <v>3</v>
      </c>
      <c r="Q48" s="317" t="s">
        <v>369</v>
      </c>
      <c r="R48" s="37">
        <v>12.5</v>
      </c>
      <c r="S48" s="38">
        <f t="shared" ref="S48:S85" si="31">SUM(R48*1.22)</f>
        <v>15.25</v>
      </c>
      <c r="T48" s="20" t="s">
        <v>732</v>
      </c>
      <c r="U48" s="10" t="s">
        <v>517</v>
      </c>
      <c r="V48" s="9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R48" s="12"/>
      <c r="HS48" s="12"/>
      <c r="HT48" s="12"/>
      <c r="HU48" s="12"/>
      <c r="HV48" s="12"/>
      <c r="HW48" s="12"/>
      <c r="HX48" s="12"/>
      <c r="HZ48" s="12"/>
      <c r="IA48" s="12"/>
      <c r="IB48" s="12"/>
      <c r="IC48" s="12"/>
      <c r="ID48" s="12"/>
      <c r="IE48" s="12"/>
      <c r="IF48" s="12"/>
      <c r="IH48" s="12"/>
      <c r="IL48" s="12"/>
      <c r="IM48" s="12"/>
      <c r="IN48" s="12"/>
      <c r="IO48" s="12"/>
      <c r="IP48" s="12"/>
      <c r="IQ48" s="12"/>
      <c r="IR48" s="12"/>
      <c r="JF48" s="12"/>
      <c r="JG48" s="12"/>
      <c r="JH48" s="12"/>
      <c r="JI48" s="12"/>
      <c r="JJ48" s="12"/>
      <c r="JN48" s="12"/>
      <c r="JT48" s="12"/>
      <c r="JU48" s="12"/>
      <c r="JV48" s="12"/>
      <c r="JW48" s="12"/>
      <c r="JX48" s="12"/>
      <c r="KU48" s="12"/>
      <c r="KV48" s="12"/>
      <c r="KW48" s="12"/>
      <c r="KX48" s="12"/>
      <c r="KY48" s="12"/>
      <c r="KZ48" s="12"/>
      <c r="LA48" s="12"/>
      <c r="LB48" s="12"/>
      <c r="LC48" s="12"/>
      <c r="MH48" s="12"/>
      <c r="MI48" s="12"/>
      <c r="MJ48" s="12"/>
      <c r="MK48" s="12"/>
      <c r="ML48" s="12"/>
      <c r="MM48" s="12"/>
      <c r="MN48" s="12"/>
      <c r="MO48" s="12"/>
      <c r="MP48" s="12"/>
    </row>
    <row r="49" spans="1:359" ht="22.5" customHeight="1">
      <c r="A49" s="57">
        <v>1.8</v>
      </c>
      <c r="B49" s="58"/>
      <c r="C49" s="62"/>
      <c r="D49" s="201">
        <f t="shared" ref="D49" si="32">SUM((S49*A49)+B49+C49)</f>
        <v>90.036000000000001</v>
      </c>
      <c r="E49" s="226"/>
      <c r="F49" s="59" t="s">
        <v>810</v>
      </c>
      <c r="G49" s="59"/>
      <c r="H49" s="26" t="s">
        <v>295</v>
      </c>
      <c r="I49" s="26" t="s">
        <v>393</v>
      </c>
      <c r="J49" s="26"/>
      <c r="K49" s="26" t="s">
        <v>2572</v>
      </c>
      <c r="L49" s="66">
        <f t="shared" ref="L49" si="33">SUM(D49)</f>
        <v>90.036000000000001</v>
      </c>
      <c r="M49" s="66"/>
      <c r="N49" s="1" t="s">
        <v>369</v>
      </c>
      <c r="O49" s="316" t="s">
        <v>369</v>
      </c>
      <c r="P49" s="317">
        <v>1</v>
      </c>
      <c r="Q49" s="317" t="s">
        <v>369</v>
      </c>
      <c r="R49" s="37">
        <v>41</v>
      </c>
      <c r="S49" s="38">
        <f t="shared" ref="S49" si="34">SUM(R49*1.22)</f>
        <v>50.019999999999996</v>
      </c>
      <c r="T49" s="25">
        <v>0.05</v>
      </c>
      <c r="U49" s="10" t="s">
        <v>518</v>
      </c>
      <c r="V49" s="9"/>
      <c r="W49" s="8"/>
      <c r="HR49" s="8"/>
      <c r="HS49" s="8"/>
      <c r="HT49" s="8"/>
      <c r="HU49" s="8"/>
      <c r="HV49" s="8"/>
      <c r="HW49" s="8"/>
      <c r="HX49" s="8"/>
      <c r="HY49" s="8"/>
      <c r="IE49" s="8"/>
      <c r="IF49" s="8"/>
      <c r="IH49" s="8"/>
      <c r="II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K49" s="8"/>
      <c r="JM49" s="8"/>
      <c r="JP49" s="8"/>
      <c r="JQ49" s="8"/>
      <c r="JR49" s="8"/>
      <c r="JS49" s="8"/>
      <c r="JY49" s="8"/>
      <c r="JZ49" s="8"/>
      <c r="KA49" s="8"/>
      <c r="KB49" s="8"/>
      <c r="KC49" s="8"/>
      <c r="KD49" s="8"/>
      <c r="KE49" s="8"/>
      <c r="KF49" s="8"/>
      <c r="KM49" s="8"/>
      <c r="KN49" s="8"/>
      <c r="KO49" s="8"/>
      <c r="KP49" s="8"/>
      <c r="KQ49" s="8"/>
      <c r="KR49" s="8"/>
      <c r="MK49" s="8"/>
      <c r="ML49" s="8"/>
      <c r="MM49" s="8"/>
      <c r="MN49" s="8"/>
      <c r="MO49" s="8"/>
      <c r="MP49" s="8"/>
      <c r="MQ49" s="8"/>
      <c r="MR49" s="8"/>
      <c r="MS49" s="8"/>
      <c r="MU49" s="8"/>
    </row>
    <row r="50" spans="1:359" ht="22.5" customHeight="1">
      <c r="A50" s="57">
        <v>1.9</v>
      </c>
      <c r="B50" s="58"/>
      <c r="C50" s="62"/>
      <c r="D50" s="201">
        <f t="shared" si="29"/>
        <v>88.083999999999989</v>
      </c>
      <c r="E50" s="226"/>
      <c r="F50" s="59" t="s">
        <v>809</v>
      </c>
      <c r="G50" s="59"/>
      <c r="H50" s="26" t="s">
        <v>295</v>
      </c>
      <c r="I50" s="26" t="s">
        <v>393</v>
      </c>
      <c r="J50" s="26"/>
      <c r="K50" s="26" t="s">
        <v>1781</v>
      </c>
      <c r="L50" s="66">
        <f t="shared" si="30"/>
        <v>88.083999999999989</v>
      </c>
      <c r="M50" s="66"/>
      <c r="N50" s="1" t="s">
        <v>369</v>
      </c>
      <c r="O50" s="316" t="s">
        <v>369</v>
      </c>
      <c r="P50" s="317">
        <v>1</v>
      </c>
      <c r="Q50" s="317" t="s">
        <v>369</v>
      </c>
      <c r="R50" s="37">
        <v>38</v>
      </c>
      <c r="S50" s="38">
        <f t="shared" si="31"/>
        <v>46.36</v>
      </c>
      <c r="T50" s="25">
        <v>0.05</v>
      </c>
      <c r="U50" s="10" t="s">
        <v>518</v>
      </c>
      <c r="V50" s="9"/>
      <c r="W50" s="8"/>
      <c r="HR50" s="8"/>
      <c r="HS50" s="8"/>
      <c r="HT50" s="8"/>
      <c r="HU50" s="8"/>
      <c r="HV50" s="8"/>
      <c r="HW50" s="8"/>
      <c r="HX50" s="8"/>
      <c r="HY50" s="8"/>
      <c r="IE50" s="8"/>
      <c r="IF50" s="8"/>
      <c r="IH50" s="8"/>
      <c r="II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K50" s="8"/>
      <c r="JM50" s="8"/>
      <c r="JP50" s="8"/>
      <c r="JQ50" s="8"/>
      <c r="JR50" s="8"/>
      <c r="JS50" s="8"/>
      <c r="JY50" s="8"/>
      <c r="JZ50" s="8"/>
      <c r="KA50" s="8"/>
      <c r="KB50" s="8"/>
      <c r="KC50" s="8"/>
      <c r="KD50" s="8"/>
      <c r="KE50" s="8"/>
      <c r="KF50" s="8"/>
      <c r="KM50" s="8"/>
      <c r="KN50" s="8"/>
      <c r="KO50" s="8"/>
      <c r="KP50" s="8"/>
      <c r="KQ50" s="8"/>
      <c r="KR50" s="8"/>
      <c r="MK50" s="8"/>
      <c r="ML50" s="8"/>
      <c r="MM50" s="8"/>
      <c r="MN50" s="8"/>
      <c r="MO50" s="8"/>
      <c r="MP50" s="8"/>
      <c r="MQ50" s="8"/>
      <c r="MR50" s="8"/>
      <c r="MS50" s="8"/>
      <c r="MU50" s="8"/>
    </row>
    <row r="51" spans="1:359" ht="22.5" customHeight="1">
      <c r="A51" s="57">
        <v>1.7</v>
      </c>
      <c r="B51" s="58"/>
      <c r="C51" s="62"/>
      <c r="D51" s="201">
        <f t="shared" si="29"/>
        <v>136.88399999999999</v>
      </c>
      <c r="E51" s="226"/>
      <c r="F51" s="59" t="s">
        <v>811</v>
      </c>
      <c r="G51" s="59"/>
      <c r="H51" s="26" t="s">
        <v>295</v>
      </c>
      <c r="I51" s="26" t="s">
        <v>393</v>
      </c>
      <c r="J51" s="26"/>
      <c r="K51" s="26" t="s">
        <v>2573</v>
      </c>
      <c r="L51" s="66">
        <f t="shared" si="30"/>
        <v>136.88399999999999</v>
      </c>
      <c r="M51" s="66"/>
      <c r="N51" s="1" t="s">
        <v>369</v>
      </c>
      <c r="O51" s="316" t="s">
        <v>369</v>
      </c>
      <c r="P51" s="317">
        <v>1</v>
      </c>
      <c r="Q51" s="317" t="s">
        <v>369</v>
      </c>
      <c r="R51" s="37">
        <v>66</v>
      </c>
      <c r="S51" s="38">
        <f t="shared" si="31"/>
        <v>80.52</v>
      </c>
      <c r="T51" s="25">
        <v>0.05</v>
      </c>
      <c r="U51" s="10" t="s">
        <v>518</v>
      </c>
      <c r="V51" s="9"/>
      <c r="W51" s="8"/>
      <c r="HR51" s="8"/>
      <c r="HS51" s="8"/>
      <c r="HT51" s="8"/>
      <c r="HU51" s="8"/>
      <c r="HV51" s="8"/>
      <c r="HW51" s="8"/>
      <c r="HX51" s="8"/>
      <c r="HY51" s="8"/>
      <c r="IE51" s="8"/>
      <c r="IF51" s="8"/>
      <c r="IH51" s="8"/>
      <c r="II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K51" s="8"/>
      <c r="JM51" s="8"/>
      <c r="JP51" s="8"/>
      <c r="JQ51" s="8"/>
      <c r="JR51" s="8"/>
      <c r="JS51" s="8"/>
      <c r="JY51" s="8"/>
      <c r="JZ51" s="8"/>
      <c r="KA51" s="8"/>
      <c r="KB51" s="8"/>
      <c r="KC51" s="8"/>
      <c r="KD51" s="8"/>
      <c r="KE51" s="8"/>
      <c r="KF51" s="8"/>
      <c r="KM51" s="8"/>
      <c r="KN51" s="8"/>
      <c r="KO51" s="8"/>
      <c r="KP51" s="8"/>
      <c r="KQ51" s="8"/>
      <c r="KR51" s="8"/>
      <c r="MK51" s="8"/>
      <c r="ML51" s="8"/>
      <c r="MM51" s="8"/>
      <c r="MN51" s="8"/>
      <c r="MO51" s="8"/>
      <c r="MP51" s="8"/>
      <c r="MQ51" s="8"/>
      <c r="MR51" s="8"/>
      <c r="MS51" s="8"/>
      <c r="MU51" s="8"/>
    </row>
    <row r="52" spans="1:359" s="8" customFormat="1" ht="22.5" customHeight="1">
      <c r="A52" s="57">
        <v>2.1</v>
      </c>
      <c r="B52" s="58"/>
      <c r="C52" s="62">
        <v>2</v>
      </c>
      <c r="D52" s="201">
        <f t="shared" ref="D52" si="35">SUM((S52*A52)+B52+C52)</f>
        <v>37.867999999999995</v>
      </c>
      <c r="E52" s="226"/>
      <c r="F52" s="59" t="s">
        <v>807</v>
      </c>
      <c r="G52" s="59"/>
      <c r="H52" s="26" t="s">
        <v>295</v>
      </c>
      <c r="I52" s="26" t="s">
        <v>393</v>
      </c>
      <c r="J52" s="26"/>
      <c r="K52" s="26" t="s">
        <v>2501</v>
      </c>
      <c r="L52" s="66">
        <f t="shared" ref="L52" si="36">SUM(D52)</f>
        <v>37.867999999999995</v>
      </c>
      <c r="M52" s="66"/>
      <c r="N52" s="1" t="s">
        <v>369</v>
      </c>
      <c r="O52" s="316" t="s">
        <v>369</v>
      </c>
      <c r="P52" s="317">
        <v>66</v>
      </c>
      <c r="Q52" s="317" t="s">
        <v>369</v>
      </c>
      <c r="R52" s="37">
        <v>14</v>
      </c>
      <c r="S52" s="38">
        <f t="shared" ref="S52" si="37">SUM(R52*1.22)</f>
        <v>17.079999999999998</v>
      </c>
      <c r="T52" s="20" t="s">
        <v>2523</v>
      </c>
      <c r="U52" s="10" t="s">
        <v>1087</v>
      </c>
      <c r="V52" s="9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Z52" s="12"/>
      <c r="IA52" s="12"/>
      <c r="IB52" s="12"/>
      <c r="IC52" s="12"/>
      <c r="ID52" s="12"/>
      <c r="IG52" s="12"/>
      <c r="IJ52" s="12"/>
      <c r="IK52" s="12"/>
      <c r="IL52" s="12"/>
      <c r="IM52" s="12"/>
      <c r="IN52" s="12"/>
      <c r="IO52" s="12"/>
      <c r="IP52" s="12"/>
      <c r="IQ52" s="12"/>
      <c r="IR52" s="12"/>
      <c r="JF52" s="12"/>
      <c r="JG52" s="12"/>
      <c r="JH52" s="12"/>
      <c r="JI52" s="12"/>
      <c r="JJ52" s="12"/>
      <c r="JL52" s="12"/>
      <c r="JN52" s="12"/>
      <c r="KG52" s="12"/>
      <c r="KH52" s="12"/>
      <c r="KI52" s="12"/>
      <c r="KJ52" s="12"/>
      <c r="KK52" s="12"/>
      <c r="KL52" s="12"/>
      <c r="KS52" s="12"/>
      <c r="KT52" s="12"/>
      <c r="KU52" s="12"/>
      <c r="KV52" s="12"/>
      <c r="KW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H52" s="12"/>
      <c r="MI52" s="12"/>
      <c r="MJ52" s="12"/>
      <c r="MK52" s="12"/>
      <c r="ML52" s="12"/>
      <c r="MM52" s="12"/>
      <c r="MN52" s="12"/>
      <c r="MO52" s="12"/>
      <c r="MP52" s="12"/>
    </row>
    <row r="53" spans="1:359" s="8" customFormat="1" ht="22.5" customHeight="1">
      <c r="A53" s="57">
        <v>1</v>
      </c>
      <c r="B53" s="58">
        <v>14</v>
      </c>
      <c r="C53" s="62">
        <v>3</v>
      </c>
      <c r="D53" s="201">
        <f>SUM((S53*A53)+B53+C53)</f>
        <v>37.727800000000002</v>
      </c>
      <c r="E53" s="226"/>
      <c r="F53" s="59" t="s">
        <v>820</v>
      </c>
      <c r="G53" s="59"/>
      <c r="H53" s="26" t="s">
        <v>295</v>
      </c>
      <c r="I53" s="26" t="s">
        <v>23</v>
      </c>
      <c r="J53" s="26"/>
      <c r="K53" s="26" t="s">
        <v>2501</v>
      </c>
      <c r="L53" s="66">
        <f>SUM(D53)</f>
        <v>37.727800000000002</v>
      </c>
      <c r="M53" s="66"/>
      <c r="N53" s="1" t="s">
        <v>369</v>
      </c>
      <c r="O53" s="316" t="s">
        <v>369</v>
      </c>
      <c r="P53" s="317">
        <v>2</v>
      </c>
      <c r="Q53" s="317" t="s">
        <v>369</v>
      </c>
      <c r="R53" s="37">
        <v>16.989999999999998</v>
      </c>
      <c r="S53" s="38">
        <f>SUM(R53*1.22)</f>
        <v>20.727799999999998</v>
      </c>
      <c r="T53" s="20"/>
      <c r="U53" s="10" t="s">
        <v>485</v>
      </c>
      <c r="V53" s="9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7"/>
      <c r="HZ53" s="12"/>
      <c r="IA53" s="12"/>
      <c r="II53" s="12"/>
      <c r="IJ53" s="12"/>
      <c r="IK53" s="12"/>
      <c r="IL53" s="12"/>
      <c r="IM53" s="12"/>
      <c r="IN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F53" s="12"/>
      <c r="JG53" s="12"/>
      <c r="JH53" s="12"/>
      <c r="JI53" s="12"/>
      <c r="JJ53" s="12"/>
      <c r="JL53" s="12"/>
      <c r="JO53" s="12"/>
      <c r="JT53" s="12"/>
      <c r="JU53" s="12"/>
      <c r="JV53" s="12"/>
      <c r="JW53" s="12"/>
      <c r="JX53" s="12"/>
      <c r="JZ53" s="7"/>
      <c r="KA53" s="7"/>
      <c r="KG53" s="12"/>
      <c r="KH53" s="12"/>
      <c r="KI53" s="12"/>
      <c r="KJ53" s="12"/>
      <c r="KK53" s="12"/>
      <c r="KL53" s="12"/>
      <c r="KS53" s="12"/>
      <c r="KT53" s="12"/>
      <c r="KU53" s="12"/>
      <c r="KV53" s="12"/>
      <c r="KW53" s="12"/>
      <c r="KX53" s="12"/>
      <c r="KY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H53" s="12"/>
      <c r="MI53" s="12"/>
      <c r="MJ53" s="12"/>
    </row>
    <row r="54" spans="1:359" s="8" customFormat="1" ht="22.5" customHeight="1">
      <c r="A54" s="57">
        <v>2.1</v>
      </c>
      <c r="B54" s="58"/>
      <c r="C54" s="62">
        <v>3</v>
      </c>
      <c r="D54" s="201">
        <f>SUM((S54*A54)+B54+C54)</f>
        <v>37.586999999999996</v>
      </c>
      <c r="E54" s="226"/>
      <c r="F54" s="59" t="s">
        <v>807</v>
      </c>
      <c r="G54" s="59"/>
      <c r="H54" s="26" t="s">
        <v>295</v>
      </c>
      <c r="I54" s="26" t="s">
        <v>393</v>
      </c>
      <c r="J54" s="26"/>
      <c r="K54" s="26" t="s">
        <v>790</v>
      </c>
      <c r="L54" s="66">
        <f>SUM(D54)</f>
        <v>37.586999999999996</v>
      </c>
      <c r="M54" s="66"/>
      <c r="N54" s="1" t="s">
        <v>369</v>
      </c>
      <c r="O54" s="316" t="s">
        <v>369</v>
      </c>
      <c r="P54" s="317">
        <v>4</v>
      </c>
      <c r="Q54" s="317" t="s">
        <v>369</v>
      </c>
      <c r="R54" s="37">
        <v>13.5</v>
      </c>
      <c r="S54" s="38">
        <f>SUM(R54*1.22)</f>
        <v>16.47</v>
      </c>
      <c r="T54" s="20" t="s">
        <v>2523</v>
      </c>
      <c r="U54" s="10" t="s">
        <v>1087</v>
      </c>
      <c r="V54" s="9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Z54" s="12"/>
      <c r="IA54" s="12"/>
      <c r="IB54" s="12"/>
      <c r="IC54" s="12"/>
      <c r="ID54" s="12"/>
      <c r="IG54" s="12"/>
      <c r="IJ54" s="12"/>
      <c r="IK54" s="12"/>
      <c r="IL54" s="12"/>
      <c r="IM54" s="12"/>
      <c r="IN54" s="12"/>
      <c r="IO54" s="12"/>
      <c r="IP54" s="12"/>
      <c r="IQ54" s="12"/>
      <c r="IR54" s="12"/>
      <c r="JF54" s="12"/>
      <c r="JG54" s="12"/>
      <c r="JH54" s="12"/>
      <c r="JI54" s="12"/>
      <c r="JJ54" s="12"/>
      <c r="JL54" s="12"/>
      <c r="JN54" s="12"/>
      <c r="KG54" s="12"/>
      <c r="KH54" s="12"/>
      <c r="KI54" s="12"/>
      <c r="KJ54" s="12"/>
      <c r="KK54" s="12"/>
      <c r="KL54" s="12"/>
      <c r="KS54" s="12"/>
      <c r="KT54" s="12"/>
      <c r="KU54" s="12"/>
      <c r="KV54" s="12"/>
      <c r="KW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H54" s="12"/>
      <c r="MI54" s="12"/>
      <c r="MJ54" s="12"/>
      <c r="MK54" s="12"/>
      <c r="ML54" s="12"/>
      <c r="MM54" s="12"/>
      <c r="MN54" s="12"/>
      <c r="MO54" s="12"/>
      <c r="MP54" s="12"/>
    </row>
    <row r="55" spans="1:359" ht="22.5" customHeight="1">
      <c r="A55" s="57">
        <v>2.1</v>
      </c>
      <c r="B55" s="58"/>
      <c r="C55" s="62"/>
      <c r="D55" s="201">
        <f>SUM((S55*A55)+B55+C55)</f>
        <v>46.500299999999996</v>
      </c>
      <c r="F55" s="59" t="s">
        <v>807</v>
      </c>
      <c r="G55" s="59"/>
      <c r="H55" s="26" t="s">
        <v>295</v>
      </c>
      <c r="I55" s="26" t="s">
        <v>2065</v>
      </c>
      <c r="J55" s="26"/>
      <c r="K55" s="26" t="s">
        <v>2066</v>
      </c>
      <c r="L55" s="66">
        <f>SUM(D55)</f>
        <v>46.500299999999996</v>
      </c>
      <c r="M55" s="66"/>
      <c r="N55" s="1" t="s">
        <v>369</v>
      </c>
      <c r="O55" s="316" t="s">
        <v>369</v>
      </c>
      <c r="P55" s="317">
        <v>4</v>
      </c>
      <c r="Q55" s="317" t="s">
        <v>369</v>
      </c>
      <c r="R55" s="37">
        <v>18.149999999999999</v>
      </c>
      <c r="S55" s="38">
        <f>SUM(R55*1.22)</f>
        <v>22.142999999999997</v>
      </c>
      <c r="T55" s="20"/>
      <c r="U55" s="10" t="s">
        <v>2062</v>
      </c>
      <c r="V55" s="9"/>
      <c r="W55" s="8"/>
      <c r="HR55" s="8"/>
      <c r="HS55" s="8"/>
      <c r="HT55" s="8"/>
      <c r="HU55" s="8"/>
      <c r="HV55" s="8"/>
      <c r="HW55" s="8"/>
      <c r="HX55" s="8"/>
      <c r="HY55" s="8"/>
      <c r="IE55" s="8"/>
      <c r="IF55" s="8"/>
      <c r="IH55" s="8"/>
      <c r="II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K55" s="8"/>
      <c r="JM55" s="8"/>
      <c r="JP55" s="8"/>
      <c r="JQ55" s="8"/>
      <c r="JR55" s="8"/>
      <c r="JS55" s="8"/>
      <c r="JY55" s="8"/>
      <c r="JZ55" s="8"/>
      <c r="KA55" s="8"/>
      <c r="KB55" s="8"/>
      <c r="KC55" s="8"/>
      <c r="KD55" s="8"/>
      <c r="KE55" s="8"/>
      <c r="KF55" s="8"/>
      <c r="KM55" s="8"/>
      <c r="KN55" s="8"/>
      <c r="KO55" s="8"/>
      <c r="KP55" s="8"/>
      <c r="KQ55" s="8"/>
      <c r="KR55" s="8"/>
      <c r="LN55" s="8"/>
      <c r="LO55" s="8"/>
      <c r="LP55" s="8"/>
      <c r="LQ55" s="8"/>
      <c r="MG55" s="8"/>
      <c r="MK55" s="8"/>
      <c r="ML55" s="8"/>
      <c r="MM55" s="8"/>
      <c r="MN55" s="8"/>
      <c r="MO55" s="8"/>
      <c r="MP55" s="8"/>
      <c r="MQ55" s="8"/>
      <c r="MS55" s="8"/>
      <c r="MU55" s="8"/>
    </row>
    <row r="56" spans="1:359" s="8" customFormat="1" ht="22.5" customHeight="1">
      <c r="A56" s="57">
        <v>2</v>
      </c>
      <c r="B56" s="58"/>
      <c r="C56" s="62">
        <v>-5</v>
      </c>
      <c r="D56" s="201">
        <f t="shared" ref="D56:D57" si="38">SUM((S56*A56)+B56+C56)</f>
        <v>46.24</v>
      </c>
      <c r="E56" s="226"/>
      <c r="F56" s="59" t="s">
        <v>808</v>
      </c>
      <c r="G56" s="59"/>
      <c r="H56" s="26" t="s">
        <v>295</v>
      </c>
      <c r="I56" s="26" t="s">
        <v>2586</v>
      </c>
      <c r="J56" s="26" t="s">
        <v>2552</v>
      </c>
      <c r="K56" s="26" t="s">
        <v>2553</v>
      </c>
      <c r="L56" s="66">
        <f t="shared" ref="L56:L57" si="39">SUM(D56)</f>
        <v>46.24</v>
      </c>
      <c r="M56" s="66"/>
      <c r="N56" s="1" t="s">
        <v>369</v>
      </c>
      <c r="O56" s="316" t="s">
        <v>369</v>
      </c>
      <c r="P56" s="317">
        <v>6</v>
      </c>
      <c r="Q56" s="317" t="s">
        <v>369</v>
      </c>
      <c r="R56" s="37">
        <v>21</v>
      </c>
      <c r="S56" s="38">
        <f t="shared" ref="S56:S57" si="40">SUM(R56*1.22)</f>
        <v>25.62</v>
      </c>
      <c r="T56" s="20" t="s">
        <v>2550</v>
      </c>
      <c r="U56" s="10" t="s">
        <v>2551</v>
      </c>
      <c r="V56" s="9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Z56" s="12"/>
      <c r="IA56" s="12"/>
      <c r="IB56" s="12"/>
      <c r="IC56" s="12"/>
      <c r="ID56" s="12"/>
      <c r="IG56" s="12"/>
      <c r="IJ56" s="12"/>
      <c r="IK56" s="12"/>
      <c r="IL56" s="12"/>
      <c r="IM56" s="12"/>
      <c r="IN56" s="12"/>
      <c r="IO56" s="12"/>
      <c r="IP56" s="12"/>
      <c r="IQ56" s="12"/>
      <c r="IR56" s="12"/>
      <c r="JF56" s="12"/>
      <c r="JG56" s="12"/>
      <c r="JH56" s="12"/>
      <c r="JI56" s="12"/>
      <c r="JJ56" s="12"/>
      <c r="JL56" s="12"/>
      <c r="JN56" s="12"/>
      <c r="KG56" s="12"/>
      <c r="KH56" s="12"/>
      <c r="KI56" s="12"/>
      <c r="KJ56" s="12"/>
      <c r="KK56" s="12"/>
      <c r="KL56" s="12"/>
      <c r="KS56" s="12"/>
      <c r="KT56" s="12"/>
      <c r="KU56" s="12"/>
      <c r="KV56" s="12"/>
      <c r="KW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H56" s="12"/>
      <c r="MI56" s="12"/>
      <c r="MJ56" s="12"/>
      <c r="MK56" s="12"/>
      <c r="ML56" s="12"/>
      <c r="MM56" s="12"/>
      <c r="MN56" s="12"/>
      <c r="MO56" s="12"/>
      <c r="MP56" s="12"/>
    </row>
    <row r="57" spans="1:359" s="8" customFormat="1" ht="22.5" customHeight="1">
      <c r="A57" s="57">
        <v>2</v>
      </c>
      <c r="B57" s="58"/>
      <c r="C57" s="62">
        <v>-4</v>
      </c>
      <c r="D57" s="201">
        <f t="shared" si="38"/>
        <v>49.68</v>
      </c>
      <c r="E57" s="226"/>
      <c r="F57" s="59" t="s">
        <v>808</v>
      </c>
      <c r="G57" s="59"/>
      <c r="H57" s="26" t="s">
        <v>295</v>
      </c>
      <c r="I57" s="26" t="s">
        <v>2586</v>
      </c>
      <c r="J57" s="26" t="s">
        <v>2552</v>
      </c>
      <c r="K57" s="26" t="s">
        <v>2554</v>
      </c>
      <c r="L57" s="66">
        <f t="shared" si="39"/>
        <v>49.68</v>
      </c>
      <c r="M57" s="66"/>
      <c r="N57" s="1" t="s">
        <v>369</v>
      </c>
      <c r="O57" s="316" t="s">
        <v>369</v>
      </c>
      <c r="P57" s="317">
        <v>6</v>
      </c>
      <c r="Q57" s="317" t="s">
        <v>369</v>
      </c>
      <c r="R57" s="37">
        <v>22</v>
      </c>
      <c r="S57" s="38">
        <f t="shared" si="40"/>
        <v>26.84</v>
      </c>
      <c r="T57" s="20" t="s">
        <v>2550</v>
      </c>
      <c r="U57" s="10" t="s">
        <v>2551</v>
      </c>
      <c r="V57" s="9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Z57" s="12"/>
      <c r="IA57" s="12"/>
      <c r="IB57" s="12"/>
      <c r="IC57" s="12"/>
      <c r="ID57" s="12"/>
      <c r="IG57" s="12"/>
      <c r="IJ57" s="12"/>
      <c r="IK57" s="12"/>
      <c r="IL57" s="12"/>
      <c r="IM57" s="12"/>
      <c r="IN57" s="12"/>
      <c r="IO57" s="12"/>
      <c r="IP57" s="12"/>
      <c r="IQ57" s="12"/>
      <c r="IR57" s="12"/>
      <c r="JF57" s="12"/>
      <c r="JG57" s="12"/>
      <c r="JH57" s="12"/>
      <c r="JI57" s="12"/>
      <c r="JJ57" s="12"/>
      <c r="JL57" s="12"/>
      <c r="JN57" s="12"/>
      <c r="KG57" s="12"/>
      <c r="KH57" s="12"/>
      <c r="KI57" s="12"/>
      <c r="KJ57" s="12"/>
      <c r="KK57" s="12"/>
      <c r="KL57" s="12"/>
      <c r="KS57" s="12"/>
      <c r="KT57" s="12"/>
      <c r="KU57" s="12"/>
      <c r="KV57" s="12"/>
      <c r="KW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H57" s="12"/>
      <c r="MI57" s="12"/>
      <c r="MJ57" s="12"/>
      <c r="MK57" s="12"/>
      <c r="ML57" s="12"/>
      <c r="MM57" s="12"/>
      <c r="MN57" s="12"/>
      <c r="MO57" s="12"/>
      <c r="MP57" s="12"/>
    </row>
    <row r="58" spans="1:359" s="8" customFormat="1" ht="22.5" customHeight="1">
      <c r="A58" s="57">
        <v>1.7</v>
      </c>
      <c r="B58" s="58"/>
      <c r="C58" s="62"/>
      <c r="D58" s="201">
        <f t="shared" ref="D58" si="41">SUM((S58*A58)+B58+C58)</f>
        <v>114.07</v>
      </c>
      <c r="E58" s="226"/>
      <c r="F58" s="59" t="s">
        <v>811</v>
      </c>
      <c r="G58" s="59"/>
      <c r="H58" s="26" t="s">
        <v>295</v>
      </c>
      <c r="I58" s="26" t="s">
        <v>2586</v>
      </c>
      <c r="J58" s="26" t="s">
        <v>2811</v>
      </c>
      <c r="K58" s="26" t="s">
        <v>2810</v>
      </c>
      <c r="L58" s="66">
        <f t="shared" ref="L58" si="42">SUM(D58)</f>
        <v>114.07</v>
      </c>
      <c r="M58" s="66"/>
      <c r="N58" s="1" t="s">
        <v>369</v>
      </c>
      <c r="O58" s="316" t="s">
        <v>369</v>
      </c>
      <c r="P58" s="317">
        <v>3</v>
      </c>
      <c r="Q58" s="317" t="s">
        <v>369</v>
      </c>
      <c r="R58" s="37">
        <v>55</v>
      </c>
      <c r="S58" s="38">
        <f t="shared" ref="S58" si="43">SUM(R58*1.22)</f>
        <v>67.099999999999994</v>
      </c>
      <c r="T58" s="20" t="s">
        <v>2550</v>
      </c>
      <c r="U58" s="10" t="s">
        <v>2551</v>
      </c>
      <c r="V58" s="9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Z58" s="12"/>
      <c r="IA58" s="12"/>
      <c r="IB58" s="12"/>
      <c r="IC58" s="12"/>
      <c r="ID58" s="12"/>
      <c r="IG58" s="12"/>
      <c r="IJ58" s="12"/>
      <c r="IK58" s="12"/>
      <c r="IL58" s="12"/>
      <c r="IM58" s="12"/>
      <c r="IN58" s="12"/>
      <c r="IO58" s="12"/>
      <c r="IP58" s="12"/>
      <c r="IQ58" s="12"/>
      <c r="IR58" s="12"/>
      <c r="JF58" s="12"/>
      <c r="JG58" s="12"/>
      <c r="JH58" s="12"/>
      <c r="JI58" s="12"/>
      <c r="JJ58" s="12"/>
      <c r="JL58" s="12"/>
      <c r="JN58" s="12"/>
      <c r="KG58" s="12"/>
      <c r="KH58" s="12"/>
      <c r="KI58" s="12"/>
      <c r="KJ58" s="12"/>
      <c r="KK58" s="12"/>
      <c r="KL58" s="12"/>
      <c r="KS58" s="12"/>
      <c r="KT58" s="12"/>
      <c r="KU58" s="12"/>
      <c r="KV58" s="12"/>
      <c r="KW58" s="12"/>
      <c r="KY58" s="12"/>
      <c r="KZ58" s="12"/>
      <c r="LA58" s="12"/>
      <c r="LB58" s="12"/>
      <c r="LC58" s="12"/>
      <c r="LD58" s="12"/>
      <c r="LE58" s="12"/>
      <c r="LF58" s="12"/>
      <c r="LG58" s="12"/>
      <c r="LH58" s="12"/>
      <c r="LI58" s="12"/>
      <c r="LJ58" s="12"/>
      <c r="LK58" s="12"/>
      <c r="LL58" s="12"/>
      <c r="LM58" s="12"/>
      <c r="LR58" s="12"/>
      <c r="LS58" s="12"/>
      <c r="LT58" s="12"/>
      <c r="LU58" s="12"/>
      <c r="LV58" s="12"/>
      <c r="LW58" s="12"/>
      <c r="LX58" s="12"/>
      <c r="LY58" s="12"/>
      <c r="LZ58" s="12"/>
      <c r="MA58" s="12"/>
      <c r="MB58" s="12"/>
      <c r="MC58" s="12"/>
      <c r="MD58" s="12"/>
      <c r="ME58" s="12"/>
      <c r="MF58" s="12"/>
      <c r="MH58" s="12"/>
      <c r="MI58" s="12"/>
      <c r="MJ58" s="12"/>
      <c r="MK58" s="12"/>
      <c r="ML58" s="12"/>
      <c r="MM58" s="12"/>
      <c r="MN58" s="12"/>
      <c r="MO58" s="12"/>
      <c r="MP58" s="12"/>
    </row>
    <row r="59" spans="1:359" s="8" customFormat="1" ht="22.5" customHeight="1">
      <c r="A59" s="57">
        <v>2.2000000000000002</v>
      </c>
      <c r="B59" s="58"/>
      <c r="C59" s="62"/>
      <c r="D59" s="201">
        <f>SUM((S59*A59)+B59+C59)</f>
        <v>32.208000000000006</v>
      </c>
      <c r="E59" s="226"/>
      <c r="F59" s="59" t="s">
        <v>806</v>
      </c>
      <c r="G59" s="59"/>
      <c r="H59" s="26" t="s">
        <v>295</v>
      </c>
      <c r="I59" s="26" t="s">
        <v>1374</v>
      </c>
      <c r="J59" s="26"/>
      <c r="K59" s="26" t="s">
        <v>1375</v>
      </c>
      <c r="L59" s="66">
        <f>SUM(D59)</f>
        <v>32.208000000000006</v>
      </c>
      <c r="M59" s="66"/>
      <c r="N59" s="1" t="s">
        <v>369</v>
      </c>
      <c r="O59" s="316" t="s">
        <v>369</v>
      </c>
      <c r="P59" s="317">
        <v>4</v>
      </c>
      <c r="Q59" s="317" t="s">
        <v>369</v>
      </c>
      <c r="R59" s="37">
        <v>12</v>
      </c>
      <c r="S59" s="38">
        <f>SUM(R59*1.22)</f>
        <v>14.64</v>
      </c>
      <c r="T59" s="20"/>
      <c r="U59" s="10" t="s">
        <v>1376</v>
      </c>
      <c r="V59" s="10"/>
      <c r="HZ59" s="12"/>
      <c r="IA59" s="12"/>
      <c r="IG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L59" s="12"/>
      <c r="JM59" s="12"/>
      <c r="JO59" s="12"/>
      <c r="JQ59" s="12"/>
      <c r="JT59" s="12"/>
      <c r="JU59" s="12"/>
      <c r="JV59" s="12"/>
      <c r="JW59" s="12"/>
      <c r="JX59" s="12"/>
      <c r="KB59" s="7"/>
      <c r="KG59" s="12"/>
      <c r="KH59" s="12"/>
      <c r="KI59" s="12"/>
      <c r="KJ59" s="12"/>
      <c r="KK59" s="12"/>
      <c r="KL59" s="12"/>
      <c r="KS59" s="12"/>
      <c r="KT59" s="12"/>
      <c r="KU59" s="12"/>
      <c r="KV59" s="12"/>
      <c r="KW59" s="12"/>
      <c r="KY59" s="12"/>
      <c r="KZ59" s="12"/>
      <c r="LA59" s="12"/>
      <c r="LB59" s="12"/>
      <c r="LC59" s="12"/>
      <c r="LD59" s="12"/>
      <c r="LE59" s="12"/>
      <c r="LF59" s="12"/>
      <c r="LG59" s="12"/>
      <c r="LH59" s="12"/>
      <c r="LI59" s="12"/>
      <c r="LJ59" s="12"/>
      <c r="LK59" s="12"/>
      <c r="LL59" s="12"/>
      <c r="LM59" s="12"/>
      <c r="LR59" s="12"/>
      <c r="LS59" s="12"/>
      <c r="LT59" s="12"/>
      <c r="LU59" s="12"/>
      <c r="LV59" s="12"/>
      <c r="LW59" s="12"/>
      <c r="LX59" s="12"/>
      <c r="LY59" s="12"/>
      <c r="LZ59" s="12"/>
      <c r="MA59" s="12"/>
      <c r="MB59" s="12"/>
      <c r="MC59" s="12"/>
      <c r="MD59" s="12"/>
      <c r="ME59" s="12"/>
      <c r="MF59" s="12"/>
      <c r="MH59" s="12"/>
      <c r="MI59" s="12"/>
      <c r="MJ59" s="12"/>
    </row>
    <row r="60" spans="1:359" ht="22.5" customHeight="1">
      <c r="A60" s="57">
        <v>2</v>
      </c>
      <c r="B60" s="58"/>
      <c r="C60" s="62"/>
      <c r="D60" s="201">
        <f>SUM((S60*A60)+B60+C60)</f>
        <v>70.272000000000006</v>
      </c>
      <c r="E60" s="226"/>
      <c r="F60" s="59" t="s">
        <v>808</v>
      </c>
      <c r="G60" s="59"/>
      <c r="H60" s="43" t="s">
        <v>295</v>
      </c>
      <c r="I60" s="43" t="s">
        <v>1241</v>
      </c>
      <c r="J60" s="43" t="s">
        <v>1246</v>
      </c>
      <c r="K60" s="43" t="s">
        <v>1243</v>
      </c>
      <c r="L60" s="66">
        <f>SUM(D60)</f>
        <v>70.272000000000006</v>
      </c>
      <c r="M60" s="66"/>
      <c r="N60" s="1" t="s">
        <v>369</v>
      </c>
      <c r="O60" s="316" t="s">
        <v>369</v>
      </c>
      <c r="P60" s="317">
        <v>2</v>
      </c>
      <c r="Q60" s="317" t="s">
        <v>369</v>
      </c>
      <c r="R60" s="37">
        <v>28.8</v>
      </c>
      <c r="S60" s="38">
        <f>SUM(R60*1.22)</f>
        <v>35.136000000000003</v>
      </c>
      <c r="T60" s="20" t="s">
        <v>1240</v>
      </c>
      <c r="U60" s="10" t="s">
        <v>1239</v>
      </c>
      <c r="V60" s="9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IB60" s="8"/>
      <c r="IC60" s="8"/>
      <c r="ID60" s="8"/>
      <c r="IE60" s="8"/>
      <c r="IF60" s="8"/>
      <c r="IG60" s="8"/>
      <c r="IH60" s="8"/>
      <c r="IL60" s="8"/>
      <c r="IM60" s="8"/>
      <c r="IN60" s="8"/>
      <c r="IO60" s="8"/>
      <c r="IP60" s="8"/>
      <c r="IQ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M60" s="8"/>
      <c r="JO60" s="8"/>
      <c r="JP60" s="8"/>
      <c r="JQ60" s="8"/>
      <c r="JR60" s="8"/>
      <c r="JS60" s="8"/>
      <c r="JY60" s="8"/>
      <c r="JZ60" s="7"/>
      <c r="KA60" s="7"/>
      <c r="KB60" s="8"/>
      <c r="KC60" s="8"/>
      <c r="KD60" s="8"/>
      <c r="KE60" s="8"/>
      <c r="KF60" s="8"/>
      <c r="KM60" s="8"/>
      <c r="KN60" s="8"/>
      <c r="KO60" s="8"/>
      <c r="KP60" s="8"/>
      <c r="KQ60" s="8"/>
      <c r="KR60" s="8"/>
      <c r="KU60" s="8"/>
      <c r="KV60" s="8"/>
      <c r="KW60" s="8"/>
      <c r="KX60" s="8"/>
      <c r="LN60" s="8"/>
      <c r="LO60" s="8"/>
      <c r="LP60" s="8"/>
      <c r="LQ60" s="8"/>
      <c r="MG60" s="8"/>
      <c r="MQ60" s="8"/>
      <c r="MR60" s="8"/>
      <c r="MU60" s="8"/>
    </row>
    <row r="61" spans="1:359" ht="22.5" customHeight="1">
      <c r="A61" s="57">
        <v>2.2000000000000002</v>
      </c>
      <c r="B61" s="58"/>
      <c r="C61" s="62"/>
      <c r="D61" s="201">
        <f>SUM((S61*A61)+B61+C61)</f>
        <v>37.576000000000001</v>
      </c>
      <c r="E61" s="226"/>
      <c r="F61" s="59" t="s">
        <v>806</v>
      </c>
      <c r="G61" s="59"/>
      <c r="H61" s="43" t="s">
        <v>295</v>
      </c>
      <c r="I61" s="43" t="s">
        <v>1241</v>
      </c>
      <c r="J61" s="43" t="s">
        <v>1244</v>
      </c>
      <c r="K61" s="43" t="s">
        <v>1242</v>
      </c>
      <c r="L61" s="66">
        <f>SUM(D61)</f>
        <v>37.576000000000001</v>
      </c>
      <c r="M61" s="66"/>
      <c r="N61" s="1" t="s">
        <v>369</v>
      </c>
      <c r="O61" s="316" t="s">
        <v>369</v>
      </c>
      <c r="P61" s="317">
        <v>2</v>
      </c>
      <c r="Q61" s="317" t="s">
        <v>369</v>
      </c>
      <c r="R61" s="37">
        <v>14</v>
      </c>
      <c r="S61" s="38">
        <f>SUM(R61*1.22)</f>
        <v>17.079999999999998</v>
      </c>
      <c r="T61" s="20" t="s">
        <v>1240</v>
      </c>
      <c r="U61" s="10" t="s">
        <v>1239</v>
      </c>
      <c r="V61" s="9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IB61" s="8"/>
      <c r="IC61" s="8"/>
      <c r="ID61" s="8"/>
      <c r="IE61" s="8"/>
      <c r="IF61" s="8"/>
      <c r="IG61" s="8"/>
      <c r="IH61" s="8"/>
      <c r="IL61" s="8"/>
      <c r="IM61" s="8"/>
      <c r="IN61" s="8"/>
      <c r="IO61" s="8"/>
      <c r="IP61" s="8"/>
      <c r="IQ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M61" s="8"/>
      <c r="JO61" s="8"/>
      <c r="JP61" s="8"/>
      <c r="JQ61" s="8"/>
      <c r="JR61" s="8"/>
      <c r="JS61" s="8"/>
      <c r="JY61" s="8"/>
      <c r="JZ61" s="7"/>
      <c r="KA61" s="7"/>
      <c r="KB61" s="8"/>
      <c r="KC61" s="8"/>
      <c r="KD61" s="8"/>
      <c r="KE61" s="8"/>
      <c r="KF61" s="8"/>
      <c r="KM61" s="8"/>
      <c r="KN61" s="8"/>
      <c r="KO61" s="8"/>
      <c r="KP61" s="8"/>
      <c r="KQ61" s="8"/>
      <c r="KR61" s="8"/>
      <c r="KU61" s="8"/>
      <c r="KV61" s="8"/>
      <c r="KW61" s="8"/>
      <c r="KX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Q61" s="8"/>
      <c r="MR61" s="8"/>
      <c r="MS61" s="8"/>
      <c r="MU61" s="8"/>
    </row>
    <row r="62" spans="1:359" ht="22.5" customHeight="1">
      <c r="A62" s="57">
        <v>2.1</v>
      </c>
      <c r="B62" s="58"/>
      <c r="C62" s="62"/>
      <c r="D62" s="201">
        <f>SUM((S62*A62)+B62+C62)</f>
        <v>42.52920000000001</v>
      </c>
      <c r="F62" s="59" t="s">
        <v>807</v>
      </c>
      <c r="G62" s="59"/>
      <c r="H62" s="43" t="s">
        <v>295</v>
      </c>
      <c r="I62" s="43" t="s">
        <v>1241</v>
      </c>
      <c r="J62" s="43" t="s">
        <v>1245</v>
      </c>
      <c r="K62" s="43" t="s">
        <v>1247</v>
      </c>
      <c r="L62" s="66">
        <f>SUM(D62)</f>
        <v>42.52920000000001</v>
      </c>
      <c r="M62" s="66"/>
      <c r="N62" s="1" t="s">
        <v>369</v>
      </c>
      <c r="O62" s="316" t="s">
        <v>369</v>
      </c>
      <c r="P62" s="317">
        <v>6</v>
      </c>
      <c r="Q62" s="317" t="s">
        <v>369</v>
      </c>
      <c r="R62" s="37">
        <v>16.600000000000001</v>
      </c>
      <c r="S62" s="38">
        <f>SUM(R62*1.22)</f>
        <v>20.252000000000002</v>
      </c>
      <c r="T62" s="20" t="s">
        <v>1240</v>
      </c>
      <c r="U62" s="10" t="s">
        <v>1239</v>
      </c>
      <c r="V62" s="9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IB62" s="8"/>
      <c r="IC62" s="8"/>
      <c r="ID62" s="8"/>
      <c r="IE62" s="8"/>
      <c r="IF62" s="8"/>
      <c r="IG62" s="8"/>
      <c r="IH62" s="8"/>
      <c r="IL62" s="8"/>
      <c r="IM62" s="8"/>
      <c r="IN62" s="8"/>
      <c r="IO62" s="8"/>
      <c r="IP62" s="8"/>
      <c r="IQ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P62" s="8"/>
      <c r="JR62" s="8"/>
      <c r="JS62" s="8"/>
      <c r="JY62" s="8"/>
      <c r="JZ62" s="8"/>
      <c r="KA62" s="8"/>
      <c r="KB62" s="8"/>
      <c r="KC62" s="8"/>
      <c r="KD62" s="8"/>
      <c r="KE62" s="8"/>
      <c r="KF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K62" s="8"/>
      <c r="ML62" s="8"/>
      <c r="MM62" s="8"/>
      <c r="MN62" s="8"/>
      <c r="MO62" s="8"/>
      <c r="MP62" s="8"/>
      <c r="MQ62" s="8"/>
      <c r="MR62" s="8"/>
      <c r="MS62" s="8"/>
      <c r="MU62" s="8"/>
    </row>
    <row r="63" spans="1:359" ht="22.5" customHeight="1">
      <c r="A63" s="57">
        <v>2.1</v>
      </c>
      <c r="B63" s="58"/>
      <c r="C63" s="62"/>
      <c r="D63" s="201">
        <f>SUM((S63*A63)+B63+C63)</f>
        <v>43.297800000000002</v>
      </c>
      <c r="E63" s="226"/>
      <c r="F63" s="59" t="s">
        <v>807</v>
      </c>
      <c r="G63" s="59"/>
      <c r="H63" s="43" t="s">
        <v>295</v>
      </c>
      <c r="I63" s="43" t="s">
        <v>1241</v>
      </c>
      <c r="J63" s="43" t="s">
        <v>1245</v>
      </c>
      <c r="K63" s="43" t="s">
        <v>1247</v>
      </c>
      <c r="L63" s="66">
        <f>SUM(D63)</f>
        <v>43.297800000000002</v>
      </c>
      <c r="M63" s="66"/>
      <c r="N63" s="1" t="s">
        <v>369</v>
      </c>
      <c r="O63" s="316" t="s">
        <v>369</v>
      </c>
      <c r="P63" s="317">
        <v>2</v>
      </c>
      <c r="Q63" s="317" t="s">
        <v>369</v>
      </c>
      <c r="R63" s="37">
        <v>16.899999999999999</v>
      </c>
      <c r="S63" s="38">
        <f>SUM(R63*1.22)</f>
        <v>20.617999999999999</v>
      </c>
      <c r="T63" s="20" t="s">
        <v>489</v>
      </c>
      <c r="U63" s="10" t="s">
        <v>1239</v>
      </c>
      <c r="V63" s="9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IB63" s="8"/>
      <c r="IC63" s="8"/>
      <c r="ID63" s="8"/>
      <c r="IE63" s="8"/>
      <c r="IF63" s="8"/>
      <c r="IG63" s="8"/>
      <c r="IH63" s="8"/>
      <c r="IL63" s="8"/>
      <c r="IM63" s="8"/>
      <c r="IN63" s="8"/>
      <c r="IO63" s="8"/>
      <c r="IP63" s="8"/>
      <c r="IQ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P63" s="8"/>
      <c r="JR63" s="8"/>
      <c r="JS63" s="8"/>
      <c r="JY63" s="8"/>
      <c r="KB63" s="8"/>
      <c r="KC63" s="8"/>
      <c r="KD63" s="8"/>
      <c r="KE63" s="8"/>
      <c r="KF63" s="8"/>
      <c r="KM63" s="8"/>
      <c r="KN63" s="8"/>
      <c r="KO63" s="8"/>
      <c r="KP63" s="8"/>
      <c r="KQ63" s="8"/>
      <c r="KR63" s="8"/>
      <c r="KU63" s="8"/>
      <c r="KV63" s="8"/>
      <c r="KW63" s="8"/>
      <c r="KX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Q63" s="8"/>
      <c r="MR63" s="8"/>
      <c r="MS63" s="8"/>
      <c r="MU63" s="8"/>
    </row>
    <row r="64" spans="1:359" ht="22.5" customHeight="1">
      <c r="A64" s="56"/>
      <c r="B64" s="55"/>
      <c r="C64" s="63"/>
      <c r="D64" s="201"/>
      <c r="E64" s="226"/>
      <c r="F64" s="60"/>
      <c r="G64" s="60"/>
      <c r="H64" s="26"/>
      <c r="I64" s="26"/>
      <c r="J64" s="26"/>
      <c r="K64" s="26"/>
      <c r="L64" s="66"/>
      <c r="M64" s="66"/>
      <c r="N64" s="33"/>
      <c r="O64" s="319"/>
      <c r="P64" s="319"/>
      <c r="Q64" s="319"/>
      <c r="R64" s="31"/>
      <c r="S64" s="39"/>
      <c r="T64" s="21"/>
      <c r="U64" s="10"/>
      <c r="V64" s="9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IB64" s="8"/>
      <c r="IC64" s="8"/>
      <c r="ID64" s="8"/>
      <c r="IE64" s="8"/>
      <c r="IF64" s="8"/>
      <c r="IG64" s="8"/>
      <c r="IH64" s="8"/>
      <c r="IL64" s="8"/>
      <c r="IM64" s="8"/>
      <c r="IN64" s="8"/>
      <c r="IO64" s="8"/>
      <c r="IP64" s="8"/>
      <c r="IQ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P64" s="8"/>
      <c r="JR64" s="8"/>
      <c r="JS64" s="8"/>
      <c r="JY64" s="8"/>
      <c r="KB64" s="8"/>
      <c r="KC64" s="8"/>
      <c r="KD64" s="8"/>
      <c r="KE64" s="8"/>
      <c r="KF64" s="8"/>
      <c r="KM64" s="8"/>
      <c r="KN64" s="8"/>
      <c r="KO64" s="8"/>
      <c r="KP64" s="8"/>
      <c r="KQ64" s="8"/>
      <c r="KR64" s="8"/>
      <c r="KU64" s="8"/>
      <c r="KV64" s="8"/>
      <c r="KW64" s="8"/>
      <c r="KX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Q64" s="8"/>
      <c r="MR64" s="8"/>
      <c r="MS64" s="8"/>
      <c r="MU64" s="8"/>
    </row>
    <row r="65" spans="1:359" ht="22.5" customHeight="1">
      <c r="A65" s="57">
        <v>1.7</v>
      </c>
      <c r="B65" s="58"/>
      <c r="C65" s="62"/>
      <c r="D65" s="201">
        <f t="shared" si="29"/>
        <v>136.88399999999999</v>
      </c>
      <c r="E65" s="226"/>
      <c r="F65" s="59" t="s">
        <v>811</v>
      </c>
      <c r="G65" s="59"/>
      <c r="H65" s="26" t="s">
        <v>295</v>
      </c>
      <c r="I65" s="26" t="s">
        <v>393</v>
      </c>
      <c r="J65" s="26"/>
      <c r="K65" s="26" t="s">
        <v>2585</v>
      </c>
      <c r="L65" s="66">
        <f t="shared" si="30"/>
        <v>136.88399999999999</v>
      </c>
      <c r="M65" s="66"/>
      <c r="N65" s="1" t="s">
        <v>369</v>
      </c>
      <c r="O65" s="316" t="s">
        <v>369</v>
      </c>
      <c r="P65" s="317">
        <v>1</v>
      </c>
      <c r="Q65" s="317" t="s">
        <v>369</v>
      </c>
      <c r="R65" s="37">
        <v>66</v>
      </c>
      <c r="S65" s="38">
        <f t="shared" si="31"/>
        <v>80.52</v>
      </c>
      <c r="T65" s="25">
        <v>0.05</v>
      </c>
      <c r="U65" s="10" t="s">
        <v>518</v>
      </c>
      <c r="V65" s="9"/>
      <c r="W65" s="8"/>
      <c r="HR65" s="8"/>
      <c r="HS65" s="8"/>
      <c r="HT65" s="8"/>
      <c r="HU65" s="8"/>
      <c r="HV65" s="8"/>
      <c r="HW65" s="8"/>
      <c r="HX65" s="8"/>
      <c r="HY65" s="8"/>
      <c r="IE65" s="8"/>
      <c r="IF65" s="8"/>
      <c r="IH65" s="8"/>
      <c r="II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K65" s="8"/>
      <c r="JM65" s="8"/>
      <c r="JP65" s="8"/>
      <c r="JQ65" s="8"/>
      <c r="JR65" s="8"/>
      <c r="JS65" s="8"/>
      <c r="JY65" s="8"/>
      <c r="JZ65" s="8"/>
      <c r="KA65" s="8"/>
      <c r="KB65" s="8"/>
      <c r="KC65" s="8"/>
      <c r="KD65" s="8"/>
      <c r="KE65" s="8"/>
      <c r="KF65" s="8"/>
      <c r="KM65" s="8"/>
      <c r="KN65" s="8"/>
      <c r="KO65" s="8"/>
      <c r="KP65" s="8"/>
      <c r="KQ65" s="8"/>
      <c r="KR65" s="8"/>
      <c r="MK65" s="8"/>
      <c r="ML65" s="8"/>
      <c r="MM65" s="8"/>
      <c r="MN65" s="8"/>
      <c r="MO65" s="8"/>
      <c r="MP65" s="8"/>
      <c r="MQ65" s="8"/>
      <c r="MR65" s="8"/>
      <c r="MS65" s="8"/>
      <c r="MU65" s="8"/>
    </row>
    <row r="66" spans="1:359" s="8" customFormat="1" ht="22.5" customHeight="1">
      <c r="A66" s="57">
        <v>2.1</v>
      </c>
      <c r="B66" s="58"/>
      <c r="C66" s="62"/>
      <c r="D66" s="201">
        <f t="shared" si="29"/>
        <v>40.991999999999997</v>
      </c>
      <c r="E66" s="226"/>
      <c r="F66" s="59" t="s">
        <v>807</v>
      </c>
      <c r="G66" s="59"/>
      <c r="H66" s="26" t="s">
        <v>295</v>
      </c>
      <c r="I66" s="26" t="s">
        <v>393</v>
      </c>
      <c r="J66" s="26"/>
      <c r="K66" s="26" t="s">
        <v>2531</v>
      </c>
      <c r="L66" s="66">
        <f t="shared" si="30"/>
        <v>40.991999999999997</v>
      </c>
      <c r="M66" s="66"/>
      <c r="N66" s="1" t="s">
        <v>369</v>
      </c>
      <c r="O66" s="316" t="s">
        <v>369</v>
      </c>
      <c r="P66" s="317">
        <v>12</v>
      </c>
      <c r="Q66" s="317" t="s">
        <v>369</v>
      </c>
      <c r="R66" s="37">
        <v>16</v>
      </c>
      <c r="S66" s="38">
        <f t="shared" si="31"/>
        <v>19.52</v>
      </c>
      <c r="T66" s="20" t="s">
        <v>2523</v>
      </c>
      <c r="U66" s="10" t="s">
        <v>1087</v>
      </c>
      <c r="V66" s="9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Z66" s="12"/>
      <c r="IA66" s="12"/>
      <c r="IB66" s="12"/>
      <c r="IC66" s="12"/>
      <c r="ID66" s="12"/>
      <c r="IG66" s="12"/>
      <c r="IJ66" s="12"/>
      <c r="IK66" s="12"/>
      <c r="IL66" s="12"/>
      <c r="IM66" s="12"/>
      <c r="IN66" s="12"/>
      <c r="IO66" s="12"/>
      <c r="IP66" s="12"/>
      <c r="IQ66" s="12"/>
      <c r="IR66" s="12"/>
      <c r="JF66" s="12"/>
      <c r="JG66" s="12"/>
      <c r="JH66" s="12"/>
      <c r="JI66" s="12"/>
      <c r="JJ66" s="12"/>
      <c r="JL66" s="12"/>
      <c r="JN66" s="12"/>
      <c r="KG66" s="12"/>
      <c r="KH66" s="12"/>
      <c r="KI66" s="12"/>
      <c r="KJ66" s="12"/>
      <c r="KK66" s="12"/>
      <c r="KL66" s="12"/>
      <c r="KS66" s="12"/>
      <c r="KT66" s="12"/>
      <c r="KU66" s="12"/>
      <c r="KV66" s="12"/>
      <c r="KW66" s="12"/>
      <c r="KY66" s="12"/>
      <c r="KZ66" s="12"/>
      <c r="LA66" s="12"/>
      <c r="LB66" s="12"/>
      <c r="LC66" s="12"/>
      <c r="LD66" s="12"/>
      <c r="LE66" s="12"/>
      <c r="LF66" s="12"/>
      <c r="LG66" s="12"/>
      <c r="LH66" s="12"/>
      <c r="LI66" s="12"/>
      <c r="LJ66" s="12"/>
      <c r="LK66" s="12"/>
      <c r="LL66" s="12"/>
      <c r="LM66" s="12"/>
      <c r="LR66" s="12"/>
      <c r="LS66" s="12"/>
      <c r="LT66" s="12"/>
      <c r="LU66" s="12"/>
      <c r="LV66" s="12"/>
      <c r="LW66" s="12"/>
      <c r="LX66" s="12"/>
      <c r="LY66" s="12"/>
      <c r="LZ66" s="12"/>
      <c r="MA66" s="12"/>
      <c r="MB66" s="12"/>
      <c r="MC66" s="12"/>
      <c r="MD66" s="12"/>
      <c r="ME66" s="12"/>
      <c r="MF66" s="12"/>
      <c r="MH66" s="12"/>
      <c r="MI66" s="12"/>
      <c r="MJ66" s="12"/>
      <c r="MK66" s="12"/>
      <c r="ML66" s="12"/>
      <c r="MM66" s="12"/>
      <c r="MN66" s="12"/>
      <c r="MO66" s="12"/>
      <c r="MP66" s="12"/>
    </row>
    <row r="67" spans="1:359" ht="22.5" customHeight="1">
      <c r="A67" s="57">
        <v>2.1</v>
      </c>
      <c r="B67" s="58"/>
      <c r="C67" s="62">
        <v>4</v>
      </c>
      <c r="D67" s="201">
        <f t="shared" si="29"/>
        <v>40.892800000000001</v>
      </c>
      <c r="F67" s="59" t="s">
        <v>807</v>
      </c>
      <c r="G67" s="59"/>
      <c r="H67" s="26" t="s">
        <v>295</v>
      </c>
      <c r="I67" s="26" t="s">
        <v>393</v>
      </c>
      <c r="J67" s="26"/>
      <c r="K67" s="26" t="s">
        <v>2531</v>
      </c>
      <c r="L67" s="66">
        <f t="shared" si="30"/>
        <v>40.892800000000001</v>
      </c>
      <c r="M67" s="66"/>
      <c r="N67" s="1" t="s">
        <v>369</v>
      </c>
      <c r="O67" s="316" t="s">
        <v>369</v>
      </c>
      <c r="P67" s="317">
        <v>6</v>
      </c>
      <c r="Q67" s="317" t="s">
        <v>369</v>
      </c>
      <c r="R67" s="37">
        <v>14.4</v>
      </c>
      <c r="S67" s="38">
        <f t="shared" si="31"/>
        <v>17.568000000000001</v>
      </c>
      <c r="T67" s="20" t="s">
        <v>2523</v>
      </c>
      <c r="U67" s="10" t="s">
        <v>1087</v>
      </c>
      <c r="V67" s="9"/>
      <c r="W67" s="8"/>
      <c r="HR67" s="8"/>
      <c r="HS67" s="8"/>
      <c r="HT67" s="8"/>
      <c r="HU67" s="8"/>
      <c r="HV67" s="8"/>
      <c r="HW67" s="8"/>
      <c r="HX67" s="8"/>
      <c r="HY67" s="8"/>
      <c r="IE67" s="8"/>
      <c r="IF67" s="8"/>
      <c r="IH67" s="8"/>
      <c r="II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K67" s="8"/>
      <c r="JM67" s="8"/>
      <c r="JP67" s="8"/>
      <c r="JQ67" s="8"/>
      <c r="JR67" s="8"/>
      <c r="JS67" s="8"/>
      <c r="JY67" s="8"/>
      <c r="JZ67" s="8"/>
      <c r="KA67" s="8"/>
      <c r="KB67" s="8"/>
      <c r="KC67" s="8"/>
      <c r="KD67" s="8"/>
      <c r="KE67" s="8"/>
      <c r="KF67" s="8"/>
      <c r="KM67" s="8"/>
      <c r="KN67" s="8"/>
      <c r="KO67" s="8"/>
      <c r="KP67" s="8"/>
      <c r="KQ67" s="8"/>
      <c r="KR67" s="8"/>
      <c r="LN67" s="8"/>
      <c r="LO67" s="8"/>
      <c r="LP67" s="8"/>
      <c r="LQ67" s="8"/>
      <c r="MG67" s="8"/>
      <c r="MH67" s="8"/>
      <c r="MI67" s="8"/>
      <c r="MJ67" s="8"/>
      <c r="MQ67" s="8"/>
      <c r="MR67" s="8"/>
      <c r="MS67" s="8"/>
      <c r="MU67" s="8"/>
    </row>
    <row r="68" spans="1:359" s="8" customFormat="1" ht="22.5" customHeight="1">
      <c r="A68" s="57">
        <v>2.1</v>
      </c>
      <c r="B68" s="58"/>
      <c r="C68" s="62"/>
      <c r="D68" s="201">
        <f>SUM((S68*A68)+B68+C68)</f>
        <v>42.273000000000003</v>
      </c>
      <c r="E68" s="225"/>
      <c r="F68" s="59" t="s">
        <v>807</v>
      </c>
      <c r="G68" s="59"/>
      <c r="H68" s="26" t="s">
        <v>295</v>
      </c>
      <c r="I68" s="26" t="s">
        <v>1374</v>
      </c>
      <c r="J68" s="26"/>
      <c r="K68" s="26" t="s">
        <v>1575</v>
      </c>
      <c r="L68" s="66">
        <f>SUM(D68)</f>
        <v>42.273000000000003</v>
      </c>
      <c r="M68" s="66"/>
      <c r="N68" s="1" t="s">
        <v>369</v>
      </c>
      <c r="O68" s="316" t="s">
        <v>369</v>
      </c>
      <c r="P68" s="317">
        <v>1</v>
      </c>
      <c r="Q68" s="317" t="s">
        <v>369</v>
      </c>
      <c r="R68" s="37">
        <v>16.5</v>
      </c>
      <c r="S68" s="38">
        <f>SUM(R68*1.22)</f>
        <v>20.13</v>
      </c>
      <c r="T68" s="20" t="s">
        <v>1378</v>
      </c>
      <c r="U68" s="10" t="s">
        <v>1376</v>
      </c>
      <c r="V68" s="10"/>
      <c r="HZ68" s="12"/>
      <c r="IA68" s="12"/>
      <c r="IG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L68" s="12"/>
      <c r="JM68" s="12"/>
      <c r="JO68" s="12"/>
      <c r="JQ68" s="12"/>
      <c r="JT68" s="12"/>
      <c r="JU68" s="12"/>
      <c r="JV68" s="12"/>
      <c r="JW68" s="12"/>
      <c r="JX68" s="12"/>
      <c r="KH68" s="12"/>
      <c r="KI68" s="12"/>
      <c r="KJ68" s="12"/>
      <c r="KK68" s="12"/>
      <c r="KL68" s="12"/>
      <c r="KS68" s="12"/>
      <c r="KT68" s="12"/>
      <c r="KU68" s="12"/>
      <c r="KV68" s="12"/>
      <c r="KW68" s="12"/>
      <c r="KZ68" s="12"/>
      <c r="LA68" s="12"/>
      <c r="LB68" s="12"/>
      <c r="LC68" s="12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12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12"/>
      <c r="MD68" s="12"/>
      <c r="ME68" s="12"/>
      <c r="MF68" s="12"/>
      <c r="MG68" s="12"/>
      <c r="MH68" s="12"/>
      <c r="MI68" s="12"/>
      <c r="MJ68" s="12"/>
    </row>
    <row r="69" spans="1:359" s="8" customFormat="1" ht="22.5" customHeight="1">
      <c r="A69" s="57">
        <v>2.2000000000000002</v>
      </c>
      <c r="B69" s="58"/>
      <c r="C69" s="62"/>
      <c r="D69" s="201">
        <f>SUM((S69*A69)+B69+C69)</f>
        <v>40.528400000000005</v>
      </c>
      <c r="E69" s="226"/>
      <c r="F69" s="59" t="s">
        <v>806</v>
      </c>
      <c r="G69" s="59"/>
      <c r="H69" s="26" t="s">
        <v>295</v>
      </c>
      <c r="I69" s="26" t="s">
        <v>869</v>
      </c>
      <c r="J69" s="26"/>
      <c r="K69" s="26" t="s">
        <v>874</v>
      </c>
      <c r="L69" s="66">
        <f>SUM(D69)</f>
        <v>40.528400000000005</v>
      </c>
      <c r="M69" s="66"/>
      <c r="N69" s="1" t="s">
        <v>369</v>
      </c>
      <c r="O69" s="316" t="s">
        <v>369</v>
      </c>
      <c r="P69" s="317">
        <v>6</v>
      </c>
      <c r="Q69" s="317" t="s">
        <v>369</v>
      </c>
      <c r="R69" s="37">
        <v>15.1</v>
      </c>
      <c r="S69" s="38">
        <f>SUM(R69*1.22)</f>
        <v>18.422000000000001</v>
      </c>
      <c r="T69" s="20"/>
      <c r="U69" s="10" t="s">
        <v>774</v>
      </c>
      <c r="V69" s="10"/>
      <c r="HZ69" s="12"/>
      <c r="IA69" s="12"/>
      <c r="IG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L69" s="12"/>
      <c r="JM69" s="12"/>
      <c r="JO69" s="12"/>
      <c r="JQ69" s="12"/>
      <c r="KH69" s="12"/>
      <c r="KI69" s="12"/>
      <c r="KJ69" s="12"/>
      <c r="KK69" s="12"/>
      <c r="KL69" s="12"/>
      <c r="KU69" s="12"/>
      <c r="KV69" s="12"/>
      <c r="KW69" s="12"/>
      <c r="KX69" s="12"/>
      <c r="KY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</row>
    <row r="70" spans="1:359" s="8" customFormat="1" ht="22.5" customHeight="1">
      <c r="A70" s="57">
        <v>2</v>
      </c>
      <c r="B70" s="58"/>
      <c r="C70" s="62"/>
      <c r="D70" s="201">
        <f>SUM((S70*A70)+B70+C70)</f>
        <v>52.46</v>
      </c>
      <c r="E70" s="226"/>
      <c r="F70" s="59" t="s">
        <v>808</v>
      </c>
      <c r="G70" s="59"/>
      <c r="H70" s="26" t="s">
        <v>295</v>
      </c>
      <c r="I70" s="26" t="s">
        <v>869</v>
      </c>
      <c r="J70" s="26"/>
      <c r="K70" s="26" t="s">
        <v>870</v>
      </c>
      <c r="L70" s="66">
        <f>SUM(D70)</f>
        <v>52.46</v>
      </c>
      <c r="M70" s="66"/>
      <c r="N70" s="1" t="s">
        <v>369</v>
      </c>
      <c r="O70" s="316" t="s">
        <v>369</v>
      </c>
      <c r="P70" s="317">
        <v>3</v>
      </c>
      <c r="Q70" s="317" t="s">
        <v>369</v>
      </c>
      <c r="R70" s="37">
        <v>21.5</v>
      </c>
      <c r="S70" s="38">
        <f>SUM(R70*1.22)</f>
        <v>26.23</v>
      </c>
      <c r="T70" s="20"/>
      <c r="U70" s="10" t="s">
        <v>774</v>
      </c>
      <c r="V70" s="10"/>
      <c r="HZ70" s="12"/>
      <c r="IA70" s="12"/>
      <c r="IG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L70" s="12"/>
      <c r="KG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R70" s="12"/>
    </row>
    <row r="71" spans="1:359" s="8" customFormat="1" ht="22.5" customHeight="1">
      <c r="A71" s="56"/>
      <c r="B71" s="55"/>
      <c r="C71" s="63"/>
      <c r="D71" s="201"/>
      <c r="E71" s="226"/>
      <c r="F71" s="60"/>
      <c r="G71" s="60"/>
      <c r="H71" s="26"/>
      <c r="I71" s="26"/>
      <c r="J71" s="26"/>
      <c r="K71" s="26"/>
      <c r="L71" s="66"/>
      <c r="M71" s="66"/>
      <c r="N71" s="33"/>
      <c r="O71" s="319"/>
      <c r="P71" s="319"/>
      <c r="Q71" s="319"/>
      <c r="R71" s="31"/>
      <c r="S71" s="39"/>
      <c r="T71" s="21"/>
      <c r="U71" s="10"/>
      <c r="V71" s="10"/>
      <c r="HZ71" s="12"/>
      <c r="IA71" s="12"/>
      <c r="IG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L71" s="12"/>
      <c r="KG71" s="12"/>
      <c r="KX71" s="12"/>
      <c r="KY71" s="12"/>
      <c r="KZ71" s="12"/>
      <c r="LA71" s="12"/>
      <c r="LB71" s="12"/>
      <c r="LC71" s="12"/>
      <c r="LD71" s="12"/>
      <c r="LE71" s="12"/>
      <c r="LF71" s="12"/>
      <c r="LG71" s="12"/>
      <c r="LH71" s="12"/>
      <c r="LI71" s="12"/>
      <c r="LJ71" s="12"/>
      <c r="LK71" s="12"/>
      <c r="LL71" s="12"/>
      <c r="LM71" s="12"/>
      <c r="LN71" s="12"/>
      <c r="LO71" s="12"/>
      <c r="LP71" s="12"/>
      <c r="LQ71" s="12"/>
      <c r="LR71" s="12"/>
      <c r="LS71" s="12"/>
      <c r="LT71" s="12"/>
      <c r="LU71" s="12"/>
      <c r="LV71" s="12"/>
      <c r="LW71" s="12"/>
      <c r="LX71" s="12"/>
      <c r="LY71" s="12"/>
      <c r="LZ71" s="12"/>
      <c r="MA71" s="12"/>
      <c r="MB71" s="12"/>
      <c r="MC71" s="12"/>
      <c r="MD71" s="12"/>
      <c r="ME71" s="12"/>
      <c r="MF71" s="12"/>
      <c r="MG71" s="12"/>
      <c r="MH71" s="12"/>
      <c r="MI71" s="12"/>
      <c r="MJ71" s="12"/>
      <c r="MR71" s="12"/>
    </row>
    <row r="72" spans="1:359" s="8" customFormat="1" ht="22.5" customHeight="1">
      <c r="A72" s="57">
        <v>2.1</v>
      </c>
      <c r="B72" s="58"/>
      <c r="C72" s="62"/>
      <c r="D72" s="201">
        <f>SUM((S72*A72)+B72+C72)</f>
        <v>41.427540000000008</v>
      </c>
      <c r="E72" s="226"/>
      <c r="F72" s="59" t="s">
        <v>807</v>
      </c>
      <c r="G72" s="59"/>
      <c r="H72" s="26" t="s">
        <v>295</v>
      </c>
      <c r="I72" s="26" t="s">
        <v>20</v>
      </c>
      <c r="J72" s="26"/>
      <c r="K72" s="26" t="s">
        <v>1172</v>
      </c>
      <c r="L72" s="66">
        <f>SUM(D72)</f>
        <v>41.427540000000008</v>
      </c>
      <c r="M72" s="66"/>
      <c r="N72" s="1" t="s">
        <v>369</v>
      </c>
      <c r="O72" s="316" t="s">
        <v>369</v>
      </c>
      <c r="P72" s="317">
        <v>1</v>
      </c>
      <c r="Q72" s="317" t="s">
        <v>369</v>
      </c>
      <c r="R72" s="37">
        <v>16.170000000000002</v>
      </c>
      <c r="S72" s="38">
        <f>SUM(R72*1.22)</f>
        <v>19.727400000000003</v>
      </c>
      <c r="T72" s="20"/>
      <c r="U72" s="10" t="s">
        <v>517</v>
      </c>
      <c r="V72" s="9"/>
      <c r="W72" s="12"/>
      <c r="HP72" s="12"/>
      <c r="HQ72" s="12"/>
      <c r="IE72" s="12"/>
      <c r="IF72" s="12"/>
      <c r="IG72" s="12"/>
      <c r="IH72" s="12"/>
      <c r="II72" s="12"/>
      <c r="IO72" s="12"/>
      <c r="IP72" s="12"/>
      <c r="IQ72" s="12"/>
      <c r="IS72" s="12"/>
      <c r="IT72" s="12"/>
      <c r="IU72" s="12"/>
      <c r="IV72" s="12"/>
      <c r="IW72" s="12"/>
      <c r="IX72" s="12"/>
      <c r="IY72" s="12"/>
      <c r="IZ72" s="12"/>
      <c r="JA72" s="12"/>
      <c r="JF72" s="12"/>
      <c r="JG72" s="12"/>
      <c r="JH72" s="12"/>
      <c r="JI72" s="12"/>
      <c r="JJ72" s="12"/>
      <c r="JL72" s="12"/>
      <c r="JM72" s="7"/>
      <c r="JN72" s="12"/>
      <c r="JO72" s="7"/>
      <c r="JQ72" s="7"/>
      <c r="JT72" s="12"/>
      <c r="JU72" s="12"/>
      <c r="JV72" s="12"/>
      <c r="JW72" s="12"/>
      <c r="JX72" s="12"/>
      <c r="KG72" s="12"/>
      <c r="KH72" s="12"/>
      <c r="KI72" s="12"/>
      <c r="KJ72" s="12"/>
      <c r="KK72" s="12"/>
      <c r="KL72" s="12"/>
      <c r="KS72" s="12"/>
      <c r="KT72" s="12"/>
      <c r="KU72" s="12"/>
      <c r="KV72" s="12"/>
      <c r="KW72" s="12"/>
      <c r="KX72" s="12"/>
      <c r="KY72" s="12"/>
      <c r="KZ72" s="12"/>
      <c r="LA72" s="12"/>
      <c r="LB72" s="12"/>
      <c r="LC72" s="12"/>
      <c r="LD72" s="12"/>
      <c r="LE72" s="12"/>
      <c r="LF72" s="12"/>
      <c r="LG72" s="12"/>
      <c r="LH72" s="12"/>
      <c r="LI72" s="12"/>
      <c r="LJ72" s="12"/>
      <c r="LK72" s="12"/>
      <c r="LL72" s="12"/>
      <c r="LM72" s="12"/>
      <c r="LN72" s="12"/>
      <c r="LO72" s="12"/>
      <c r="LP72" s="12"/>
      <c r="LQ72" s="12"/>
      <c r="LR72" s="12"/>
      <c r="LS72" s="12"/>
      <c r="LT72" s="12"/>
      <c r="LU72" s="12"/>
      <c r="LV72" s="12"/>
      <c r="LW72" s="12"/>
      <c r="LX72" s="12"/>
      <c r="LY72" s="12"/>
      <c r="LZ72" s="12"/>
      <c r="MA72" s="12"/>
      <c r="MB72" s="12"/>
      <c r="MC72" s="12"/>
      <c r="MD72" s="12"/>
      <c r="ME72" s="12"/>
      <c r="MF72" s="12"/>
      <c r="MG72" s="12"/>
    </row>
    <row r="73" spans="1:359" s="8" customFormat="1" ht="22.5" customHeight="1">
      <c r="A73" s="57">
        <v>2.1</v>
      </c>
      <c r="B73" s="58"/>
      <c r="C73" s="62"/>
      <c r="D73" s="201">
        <f t="shared" ref="D73" si="44">SUM((S73*A73)+B73+C73)</f>
        <v>40.991999999999997</v>
      </c>
      <c r="E73" s="226"/>
      <c r="F73" s="59" t="s">
        <v>807</v>
      </c>
      <c r="G73" s="59"/>
      <c r="H73" s="26" t="s">
        <v>295</v>
      </c>
      <c r="I73" s="26" t="s">
        <v>393</v>
      </c>
      <c r="J73" s="26"/>
      <c r="K73" s="26" t="s">
        <v>2524</v>
      </c>
      <c r="L73" s="66">
        <f t="shared" ref="L73" si="45">SUM(D73)</f>
        <v>40.991999999999997</v>
      </c>
      <c r="M73" s="66"/>
      <c r="N73" s="1" t="s">
        <v>369</v>
      </c>
      <c r="O73" s="316" t="s">
        <v>369</v>
      </c>
      <c r="P73" s="317">
        <v>18</v>
      </c>
      <c r="Q73" s="317" t="s">
        <v>369</v>
      </c>
      <c r="R73" s="37">
        <v>16</v>
      </c>
      <c r="S73" s="38">
        <f t="shared" ref="S73" si="46">SUM(R73*1.22)</f>
        <v>19.52</v>
      </c>
      <c r="T73" s="20" t="s">
        <v>2523</v>
      </c>
      <c r="U73" s="10" t="s">
        <v>1087</v>
      </c>
      <c r="V73" s="9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Z73" s="12"/>
      <c r="IA73" s="12"/>
      <c r="IB73" s="12"/>
      <c r="IC73" s="12"/>
      <c r="ID73" s="12"/>
      <c r="IG73" s="12"/>
      <c r="IJ73" s="12"/>
      <c r="IK73" s="12"/>
      <c r="IL73" s="12"/>
      <c r="IM73" s="12"/>
      <c r="IN73" s="12"/>
      <c r="IO73" s="12"/>
      <c r="IP73" s="12"/>
      <c r="IQ73" s="12"/>
      <c r="IR73" s="12"/>
      <c r="JF73" s="12"/>
      <c r="JG73" s="12"/>
      <c r="JH73" s="12"/>
      <c r="JI73" s="12"/>
      <c r="JJ73" s="12"/>
      <c r="JL73" s="12"/>
      <c r="JN73" s="12"/>
      <c r="KG73" s="12"/>
      <c r="KH73" s="12"/>
      <c r="KI73" s="12"/>
      <c r="KJ73" s="12"/>
      <c r="KK73" s="12"/>
      <c r="KL73" s="12"/>
      <c r="KS73" s="12"/>
      <c r="KT73" s="12"/>
      <c r="KU73" s="12"/>
      <c r="KV73" s="12"/>
      <c r="KW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H73" s="12"/>
      <c r="MI73" s="12"/>
      <c r="MJ73" s="12"/>
      <c r="MK73" s="12"/>
      <c r="ML73" s="12"/>
      <c r="MM73" s="12"/>
      <c r="MN73" s="12"/>
      <c r="MO73" s="12"/>
      <c r="MP73" s="12"/>
    </row>
    <row r="74" spans="1:359" s="8" customFormat="1" ht="22.5" customHeight="1">
      <c r="A74" s="57">
        <v>2</v>
      </c>
      <c r="B74" s="58"/>
      <c r="C74" s="62">
        <v>-5</v>
      </c>
      <c r="D74" s="201">
        <f>SUM((S74*A74)+B74+C74)</f>
        <v>48.68</v>
      </c>
      <c r="E74" s="226"/>
      <c r="F74" s="59" t="s">
        <v>808</v>
      </c>
      <c r="G74" s="59"/>
      <c r="H74" s="26" t="s">
        <v>295</v>
      </c>
      <c r="I74" s="26" t="s">
        <v>2586</v>
      </c>
      <c r="J74" s="26" t="s">
        <v>492</v>
      </c>
      <c r="K74" s="26" t="s">
        <v>2549</v>
      </c>
      <c r="L74" s="66">
        <f>SUM(D74)</f>
        <v>48.68</v>
      </c>
      <c r="M74" s="66"/>
      <c r="N74" s="1" t="s">
        <v>369</v>
      </c>
      <c r="O74" s="316" t="s">
        <v>369</v>
      </c>
      <c r="P74" s="317">
        <v>6</v>
      </c>
      <c r="Q74" s="317" t="s">
        <v>369</v>
      </c>
      <c r="R74" s="37">
        <v>22</v>
      </c>
      <c r="S74" s="38">
        <f>SUM(R74*1.22)</f>
        <v>26.84</v>
      </c>
      <c r="T74" s="20" t="s">
        <v>2550</v>
      </c>
      <c r="U74" s="10" t="s">
        <v>2551</v>
      </c>
      <c r="V74" s="9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Z74" s="12"/>
      <c r="IA74" s="12"/>
      <c r="IB74" s="12"/>
      <c r="IC74" s="12"/>
      <c r="ID74" s="12"/>
      <c r="IG74" s="12"/>
      <c r="IJ74" s="12"/>
      <c r="IK74" s="12"/>
      <c r="IL74" s="12"/>
      <c r="IM74" s="12"/>
      <c r="IN74" s="12"/>
      <c r="IO74" s="12"/>
      <c r="IP74" s="12"/>
      <c r="IQ74" s="12"/>
      <c r="IR74" s="12"/>
      <c r="JF74" s="12"/>
      <c r="JG74" s="12"/>
      <c r="JH74" s="12"/>
      <c r="JI74" s="12"/>
      <c r="JJ74" s="12"/>
      <c r="JL74" s="12"/>
      <c r="JN74" s="12"/>
      <c r="KG74" s="12"/>
      <c r="KH74" s="12"/>
      <c r="KI74" s="12"/>
      <c r="KJ74" s="12"/>
      <c r="KK74" s="12"/>
      <c r="KL74" s="12"/>
      <c r="KS74" s="12"/>
      <c r="KT74" s="12"/>
      <c r="KU74" s="12"/>
      <c r="KV74" s="12"/>
      <c r="KW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  <c r="LR74" s="12"/>
      <c r="LS74" s="12"/>
      <c r="LT74" s="12"/>
      <c r="LU74" s="12"/>
      <c r="LV74" s="12"/>
      <c r="LW74" s="12"/>
      <c r="LX74" s="12"/>
      <c r="LY74" s="12"/>
      <c r="LZ74" s="12"/>
      <c r="MA74" s="12"/>
      <c r="MB74" s="12"/>
      <c r="MC74" s="12"/>
      <c r="MD74" s="12"/>
      <c r="ME74" s="12"/>
      <c r="MF74" s="12"/>
      <c r="MH74" s="12"/>
      <c r="MI74" s="12"/>
      <c r="MJ74" s="12"/>
      <c r="MK74" s="12"/>
      <c r="ML74" s="12"/>
      <c r="MM74" s="12"/>
      <c r="MN74" s="12"/>
      <c r="MO74" s="12"/>
      <c r="MP74" s="12"/>
    </row>
    <row r="75" spans="1:359" ht="22.5" customHeight="1">
      <c r="A75" s="57">
        <v>2.1</v>
      </c>
      <c r="B75" s="58"/>
      <c r="C75" s="62"/>
      <c r="D75" s="201">
        <f>SUM((S75*A75)+B75+C75)</f>
        <v>43.554000000000002</v>
      </c>
      <c r="E75" s="226"/>
      <c r="F75" s="59" t="s">
        <v>807</v>
      </c>
      <c r="G75" s="59"/>
      <c r="H75" s="26" t="s">
        <v>295</v>
      </c>
      <c r="I75" s="26" t="s">
        <v>1374</v>
      </c>
      <c r="J75" s="26"/>
      <c r="K75" s="26" t="s">
        <v>1377</v>
      </c>
      <c r="L75" s="66">
        <f>SUM(D75)</f>
        <v>43.554000000000002</v>
      </c>
      <c r="M75" s="66"/>
      <c r="N75" s="1" t="s">
        <v>369</v>
      </c>
      <c r="O75" s="316" t="s">
        <v>369</v>
      </c>
      <c r="P75" s="317">
        <v>6</v>
      </c>
      <c r="Q75" s="317" t="s">
        <v>369</v>
      </c>
      <c r="R75" s="37">
        <v>17</v>
      </c>
      <c r="S75" s="38">
        <f>SUM(R75*1.22)</f>
        <v>20.74</v>
      </c>
      <c r="T75" s="20"/>
      <c r="U75" s="10" t="s">
        <v>1376</v>
      </c>
      <c r="V75" s="10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IB75" s="8"/>
      <c r="IC75" s="8"/>
      <c r="ID75" s="8"/>
      <c r="IE75" s="8"/>
      <c r="IF75" s="8"/>
      <c r="IH75" s="8"/>
      <c r="II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N75" s="8"/>
      <c r="JP75" s="8"/>
      <c r="JR75" s="8"/>
      <c r="JS75" s="8"/>
      <c r="JY75" s="8"/>
      <c r="JZ75" s="8"/>
      <c r="KA75" s="8"/>
      <c r="KB75" s="8"/>
      <c r="KC75" s="8"/>
      <c r="KD75" s="8"/>
      <c r="KY75" s="8"/>
      <c r="LN75" s="8"/>
      <c r="LO75" s="8"/>
      <c r="LP75" s="8"/>
      <c r="LQ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U75" s="8"/>
    </row>
    <row r="76" spans="1:359" ht="22.5" customHeight="1">
      <c r="A76" s="57">
        <v>2</v>
      </c>
      <c r="B76" s="58"/>
      <c r="C76" s="62"/>
      <c r="D76" s="201">
        <f>SUM((S76*A76)+B76+C76)</f>
        <v>52.704000000000001</v>
      </c>
      <c r="E76" s="226"/>
      <c r="F76" s="59" t="s">
        <v>808</v>
      </c>
      <c r="G76" s="59"/>
      <c r="H76" s="43" t="s">
        <v>295</v>
      </c>
      <c r="I76" s="43" t="s">
        <v>1241</v>
      </c>
      <c r="J76" s="26" t="s">
        <v>492</v>
      </c>
      <c r="K76" s="43" t="s">
        <v>2759</v>
      </c>
      <c r="L76" s="66">
        <f>SUM(D76)</f>
        <v>52.704000000000001</v>
      </c>
      <c r="M76" s="66"/>
      <c r="N76" s="1" t="s">
        <v>369</v>
      </c>
      <c r="O76" s="316" t="s">
        <v>369</v>
      </c>
      <c r="P76" s="317">
        <v>6</v>
      </c>
      <c r="Q76" s="317" t="s">
        <v>369</v>
      </c>
      <c r="R76" s="37">
        <v>21.6</v>
      </c>
      <c r="S76" s="38">
        <f>SUM(R76*1.22)</f>
        <v>26.352</v>
      </c>
      <c r="T76" s="25">
        <v>0.06</v>
      </c>
      <c r="U76" s="10" t="s">
        <v>1239</v>
      </c>
      <c r="V76" s="9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IB76" s="8"/>
      <c r="IC76" s="8"/>
      <c r="ID76" s="8"/>
      <c r="IE76" s="8"/>
      <c r="IF76" s="8"/>
      <c r="IG76" s="8"/>
      <c r="IH76" s="8"/>
      <c r="IL76" s="8"/>
      <c r="IM76" s="8"/>
      <c r="IN76" s="8"/>
      <c r="IO76" s="8"/>
      <c r="IP76" s="8"/>
      <c r="IQ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M76" s="8"/>
      <c r="JO76" s="8"/>
      <c r="JP76" s="8"/>
      <c r="JQ76" s="8"/>
      <c r="JR76" s="8"/>
      <c r="JS76" s="8"/>
      <c r="JY76" s="8"/>
      <c r="JZ76" s="7"/>
      <c r="KA76" s="7"/>
      <c r="KB76" s="8"/>
      <c r="KC76" s="8"/>
      <c r="KD76" s="8"/>
      <c r="KE76" s="8"/>
      <c r="KF76" s="8"/>
      <c r="KM76" s="8"/>
      <c r="KN76" s="8"/>
      <c r="KO76" s="8"/>
      <c r="KP76" s="8"/>
      <c r="KQ76" s="8"/>
      <c r="KR76" s="8"/>
      <c r="KU76" s="8"/>
      <c r="KV76" s="8"/>
      <c r="KW76" s="8"/>
      <c r="KX76" s="8"/>
      <c r="LN76" s="8"/>
      <c r="LO76" s="8"/>
      <c r="LP76" s="8"/>
      <c r="LQ76" s="8"/>
      <c r="MG76" s="8"/>
      <c r="MQ76" s="8"/>
      <c r="MR76" s="8"/>
      <c r="MU76" s="8"/>
    </row>
    <row r="77" spans="1:359" ht="22.5" customHeight="1">
      <c r="A77" s="56"/>
      <c r="B77" s="55"/>
      <c r="C77" s="63"/>
      <c r="D77" s="201"/>
      <c r="E77" s="226"/>
      <c r="F77" s="60"/>
      <c r="G77" s="60"/>
      <c r="H77" s="26"/>
      <c r="I77" s="26"/>
      <c r="J77" s="26"/>
      <c r="K77" s="26"/>
      <c r="L77" s="66"/>
      <c r="M77" s="66"/>
      <c r="N77" s="33"/>
      <c r="O77" s="319"/>
      <c r="P77" s="319"/>
      <c r="Q77" s="319"/>
      <c r="R77" s="31"/>
      <c r="S77" s="39"/>
      <c r="T77" s="21"/>
      <c r="U77" s="10"/>
      <c r="V77" s="10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IB77" s="8"/>
      <c r="IC77" s="8"/>
      <c r="ID77" s="8"/>
      <c r="IE77" s="8"/>
      <c r="IF77" s="8"/>
      <c r="IH77" s="8"/>
      <c r="II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N77" s="8"/>
      <c r="JP77" s="8"/>
      <c r="JR77" s="8"/>
      <c r="JS77" s="8"/>
      <c r="JY77" s="8"/>
      <c r="JZ77" s="8"/>
      <c r="KA77" s="8"/>
      <c r="KB77" s="8"/>
      <c r="KC77" s="8"/>
      <c r="KD77" s="8"/>
      <c r="KY77" s="8"/>
      <c r="LN77" s="8"/>
      <c r="LO77" s="8"/>
      <c r="LP77" s="8"/>
      <c r="LQ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U77" s="8"/>
    </row>
    <row r="78" spans="1:359" s="8" customFormat="1" ht="22.5" customHeight="1">
      <c r="A78" s="57">
        <v>2.2000000000000002</v>
      </c>
      <c r="B78" s="58"/>
      <c r="C78" s="62"/>
      <c r="D78" s="201">
        <f>SUM((S78*A78)+B78+C78)</f>
        <v>38.381200000000007</v>
      </c>
      <c r="E78" s="226"/>
      <c r="F78" s="59" t="s">
        <v>806</v>
      </c>
      <c r="G78" s="59"/>
      <c r="H78" s="26" t="s">
        <v>295</v>
      </c>
      <c r="I78" s="26" t="s">
        <v>20</v>
      </c>
      <c r="J78" s="26"/>
      <c r="K78" s="26" t="s">
        <v>733</v>
      </c>
      <c r="L78" s="66">
        <f>SUM(D78)</f>
        <v>38.381200000000007</v>
      </c>
      <c r="M78" s="66"/>
      <c r="N78" s="1" t="s">
        <v>369</v>
      </c>
      <c r="O78" s="316" t="s">
        <v>369</v>
      </c>
      <c r="P78" s="317">
        <v>2</v>
      </c>
      <c r="Q78" s="317" t="s">
        <v>369</v>
      </c>
      <c r="R78" s="37">
        <v>14.3</v>
      </c>
      <c r="S78" s="38">
        <f>SUM(R78*1.22)</f>
        <v>17.446000000000002</v>
      </c>
      <c r="T78" s="20" t="s">
        <v>732</v>
      </c>
      <c r="U78" s="10" t="s">
        <v>517</v>
      </c>
      <c r="V78" s="9"/>
      <c r="W78" s="12"/>
      <c r="HP78" s="12"/>
      <c r="HQ78" s="12"/>
      <c r="IE78" s="12"/>
      <c r="IF78" s="12"/>
      <c r="IG78" s="12"/>
      <c r="IH78" s="12"/>
      <c r="II78" s="12"/>
      <c r="IO78" s="12"/>
      <c r="IP78" s="12"/>
      <c r="IQ78" s="12"/>
      <c r="IS78" s="12"/>
      <c r="IT78" s="12"/>
      <c r="IU78" s="12"/>
      <c r="IV78" s="12"/>
      <c r="IW78" s="12"/>
      <c r="IX78" s="12"/>
      <c r="IY78" s="12"/>
      <c r="IZ78" s="12"/>
      <c r="JA78" s="12"/>
      <c r="JF78" s="12"/>
      <c r="JG78" s="12"/>
      <c r="JH78" s="12"/>
      <c r="JI78" s="12"/>
      <c r="JJ78" s="12"/>
      <c r="JL78" s="12"/>
      <c r="JN78" s="12"/>
      <c r="JT78" s="12"/>
      <c r="JU78" s="12"/>
      <c r="JV78" s="12"/>
      <c r="JW78" s="12"/>
      <c r="JX78" s="12"/>
      <c r="KG78" s="12"/>
      <c r="KH78" s="12"/>
      <c r="KI78" s="12"/>
      <c r="KJ78" s="12"/>
      <c r="KK78" s="12"/>
      <c r="KL78" s="12"/>
      <c r="KS78" s="12"/>
      <c r="KT78" s="12"/>
      <c r="KU78" s="12"/>
      <c r="KV78" s="12"/>
      <c r="KW78" s="12"/>
      <c r="KX78" s="12"/>
      <c r="KY78" s="12"/>
      <c r="LD78" s="12"/>
      <c r="LE78" s="12"/>
      <c r="LF78" s="12"/>
      <c r="LG78" s="12"/>
      <c r="LH78" s="12"/>
      <c r="LI78" s="12"/>
      <c r="LJ78" s="12"/>
      <c r="LK78" s="12"/>
      <c r="LL78" s="12"/>
      <c r="LM78" s="12"/>
      <c r="LR78" s="12"/>
      <c r="LS78" s="12"/>
      <c r="LT78" s="12"/>
      <c r="LU78" s="12"/>
      <c r="LV78" s="12"/>
      <c r="LW78" s="12"/>
      <c r="LX78" s="12"/>
      <c r="LY78" s="12"/>
      <c r="LZ78" s="12"/>
      <c r="MA78" s="12"/>
      <c r="MB78" s="12"/>
      <c r="MC78" s="12"/>
      <c r="MD78" s="12"/>
      <c r="ME78" s="12"/>
      <c r="MF78" s="12"/>
      <c r="MH78" s="12"/>
      <c r="MI78" s="12"/>
      <c r="MJ78" s="12"/>
      <c r="MK78" s="12"/>
      <c r="ML78" s="12"/>
      <c r="MM78" s="12"/>
      <c r="MN78" s="12"/>
      <c r="MO78" s="12"/>
      <c r="MP78" s="12"/>
      <c r="MR78" s="12"/>
    </row>
    <row r="79" spans="1:359" s="8" customFormat="1" ht="22.5" customHeight="1">
      <c r="A79" s="57">
        <v>2.1</v>
      </c>
      <c r="B79" s="58"/>
      <c r="C79" s="62"/>
      <c r="D79" s="201">
        <f t="shared" si="29"/>
        <v>40.991999999999997</v>
      </c>
      <c r="E79" s="226"/>
      <c r="F79" s="59" t="s">
        <v>807</v>
      </c>
      <c r="G79" s="59"/>
      <c r="H79" s="26" t="s">
        <v>295</v>
      </c>
      <c r="I79" s="26" t="s">
        <v>23</v>
      </c>
      <c r="J79" s="26"/>
      <c r="K79" s="26" t="s">
        <v>24</v>
      </c>
      <c r="L79" s="66">
        <f t="shared" si="30"/>
        <v>40.991999999999997</v>
      </c>
      <c r="M79" s="66"/>
      <c r="N79" s="1" t="s">
        <v>369</v>
      </c>
      <c r="O79" s="316" t="s">
        <v>369</v>
      </c>
      <c r="P79" s="317">
        <v>4</v>
      </c>
      <c r="Q79" s="317" t="s">
        <v>369</v>
      </c>
      <c r="R79" s="37">
        <v>16</v>
      </c>
      <c r="S79" s="38">
        <f t="shared" si="31"/>
        <v>19.52</v>
      </c>
      <c r="T79" s="20"/>
      <c r="U79" s="10" t="s">
        <v>518</v>
      </c>
      <c r="V79" s="9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7"/>
      <c r="HZ79" s="12"/>
      <c r="IA79" s="12"/>
      <c r="II79" s="12"/>
      <c r="IJ79" s="12"/>
      <c r="IK79" s="12"/>
      <c r="IL79" s="12"/>
      <c r="IM79" s="12"/>
      <c r="IN79" s="12"/>
      <c r="IR79" s="12"/>
      <c r="IS79" s="12"/>
      <c r="IT79" s="12"/>
      <c r="IU79" s="12"/>
      <c r="IV79" s="12"/>
      <c r="IW79" s="12"/>
      <c r="IX79" s="12"/>
      <c r="IY79" s="12"/>
      <c r="IZ79" s="12"/>
      <c r="JA79" s="12"/>
      <c r="JF79" s="12"/>
      <c r="JG79" s="12"/>
      <c r="JH79" s="12"/>
      <c r="JI79" s="12"/>
      <c r="JJ79" s="12"/>
      <c r="JL79" s="12"/>
      <c r="JO79" s="12"/>
      <c r="JT79" s="12"/>
      <c r="JU79" s="12"/>
      <c r="JV79" s="12"/>
      <c r="JW79" s="12"/>
      <c r="JX79" s="12"/>
      <c r="JZ79" s="7"/>
      <c r="KA79" s="7"/>
      <c r="KG79" s="12"/>
      <c r="KH79" s="12"/>
      <c r="KI79" s="12"/>
      <c r="KJ79" s="12"/>
      <c r="KK79" s="12"/>
      <c r="KL79" s="12"/>
      <c r="KS79" s="12"/>
      <c r="KT79" s="12"/>
      <c r="KU79" s="12"/>
      <c r="KV79" s="12"/>
      <c r="KW79" s="12"/>
      <c r="KX79" s="12"/>
      <c r="KY79" s="12"/>
      <c r="LD79" s="12"/>
      <c r="LE79" s="12"/>
      <c r="LF79" s="12"/>
      <c r="LG79" s="12"/>
      <c r="LH79" s="12"/>
      <c r="LI79" s="12"/>
      <c r="LJ79" s="12"/>
      <c r="LK79" s="12"/>
      <c r="LL79" s="12"/>
      <c r="LM79" s="12"/>
      <c r="LR79" s="12"/>
      <c r="LS79" s="12"/>
      <c r="LT79" s="12"/>
      <c r="LU79" s="12"/>
      <c r="LV79" s="12"/>
      <c r="LW79" s="12"/>
      <c r="LX79" s="12"/>
      <c r="LY79" s="12"/>
      <c r="LZ79" s="12"/>
      <c r="MA79" s="12"/>
      <c r="MB79" s="12"/>
      <c r="MC79" s="12"/>
      <c r="MD79" s="12"/>
      <c r="ME79" s="12"/>
      <c r="MF79" s="12"/>
      <c r="MH79" s="12"/>
      <c r="MI79" s="12"/>
      <c r="MJ79" s="12"/>
    </row>
    <row r="80" spans="1:359" ht="22.5" customHeight="1">
      <c r="A80" s="57">
        <v>2.1</v>
      </c>
      <c r="B80" s="58"/>
      <c r="C80" s="62"/>
      <c r="D80" s="201">
        <f t="shared" si="29"/>
        <v>44.322600000000008</v>
      </c>
      <c r="F80" s="59" t="s">
        <v>807</v>
      </c>
      <c r="G80" s="59"/>
      <c r="H80" s="26" t="s">
        <v>295</v>
      </c>
      <c r="I80" s="26" t="s">
        <v>869</v>
      </c>
      <c r="J80" s="9"/>
      <c r="K80" s="26" t="s">
        <v>733</v>
      </c>
      <c r="L80" s="66">
        <f t="shared" si="30"/>
        <v>44.322600000000008</v>
      </c>
      <c r="M80" s="66"/>
      <c r="N80" s="1" t="s">
        <v>369</v>
      </c>
      <c r="O80" s="316" t="s">
        <v>369</v>
      </c>
      <c r="P80" s="317">
        <v>2</v>
      </c>
      <c r="Q80" s="317" t="s">
        <v>369</v>
      </c>
      <c r="R80" s="37">
        <v>17.3</v>
      </c>
      <c r="S80" s="38">
        <f t="shared" si="31"/>
        <v>21.106000000000002</v>
      </c>
      <c r="T80" s="20"/>
      <c r="U80" s="10" t="s">
        <v>774</v>
      </c>
      <c r="V80" s="10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IB80" s="8"/>
      <c r="IC80" s="8"/>
      <c r="ID80" s="8"/>
      <c r="IE80" s="8"/>
      <c r="IF80" s="8"/>
      <c r="IH80" s="8"/>
      <c r="II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U80" s="8"/>
      <c r="KV80" s="8"/>
      <c r="KW80" s="8"/>
      <c r="KX80" s="8"/>
      <c r="LN80" s="8"/>
      <c r="LO80" s="8"/>
      <c r="LP80" s="8"/>
      <c r="LQ80" s="8"/>
      <c r="MG80" s="8"/>
      <c r="MH80" s="8"/>
      <c r="MI80" s="8"/>
      <c r="MJ80" s="8"/>
      <c r="MQ80" s="8"/>
      <c r="MR80" s="8"/>
      <c r="MS80" s="8"/>
      <c r="MU80" s="8"/>
    </row>
    <row r="81" spans="1:359" ht="22.5" customHeight="1">
      <c r="A81" s="56"/>
      <c r="B81" s="55"/>
      <c r="C81" s="63"/>
      <c r="D81" s="201"/>
      <c r="F81" s="60"/>
      <c r="G81" s="60"/>
      <c r="H81" s="26"/>
      <c r="I81" s="26"/>
      <c r="J81" s="9"/>
      <c r="K81" s="26"/>
      <c r="L81" s="66"/>
      <c r="M81" s="66"/>
      <c r="N81" s="33"/>
      <c r="O81" s="319"/>
      <c r="P81" s="319"/>
      <c r="Q81" s="319"/>
      <c r="R81" s="31"/>
      <c r="S81" s="39"/>
      <c r="T81" s="21"/>
      <c r="U81" s="10"/>
      <c r="V81" s="10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IB81" s="8"/>
      <c r="IC81" s="8"/>
      <c r="ID81" s="8"/>
      <c r="IE81" s="8"/>
      <c r="IF81" s="8"/>
      <c r="IH81" s="8"/>
      <c r="II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U81" s="8"/>
      <c r="KV81" s="8"/>
      <c r="KW81" s="8"/>
      <c r="KX81" s="8"/>
      <c r="LN81" s="8"/>
      <c r="LO81" s="8"/>
      <c r="LP81" s="8"/>
      <c r="LQ81" s="8"/>
      <c r="MG81" s="8"/>
      <c r="MH81" s="8"/>
      <c r="MI81" s="8"/>
      <c r="MJ81" s="8"/>
      <c r="MQ81" s="8"/>
      <c r="MR81" s="8"/>
      <c r="MS81" s="8"/>
      <c r="MU81" s="8"/>
    </row>
    <row r="82" spans="1:359" ht="22.5" customHeight="1">
      <c r="A82" s="57">
        <v>2.2000000000000002</v>
      </c>
      <c r="B82" s="58"/>
      <c r="C82" s="62"/>
      <c r="D82" s="201">
        <f t="shared" si="29"/>
        <v>37.039200000000008</v>
      </c>
      <c r="E82" s="226"/>
      <c r="F82" s="59" t="s">
        <v>806</v>
      </c>
      <c r="G82" s="59"/>
      <c r="H82" s="26" t="s">
        <v>295</v>
      </c>
      <c r="I82" s="26" t="s">
        <v>1264</v>
      </c>
      <c r="J82" s="26" t="s">
        <v>511</v>
      </c>
      <c r="K82" s="26" t="s">
        <v>1402</v>
      </c>
      <c r="L82" s="66">
        <f t="shared" si="30"/>
        <v>37.039200000000008</v>
      </c>
      <c r="M82" s="66"/>
      <c r="N82" s="1" t="s">
        <v>369</v>
      </c>
      <c r="O82" s="316" t="s">
        <v>369</v>
      </c>
      <c r="P82" s="317">
        <v>2</v>
      </c>
      <c r="Q82" s="317" t="s">
        <v>369</v>
      </c>
      <c r="R82" s="37">
        <v>13.8</v>
      </c>
      <c r="S82" s="38">
        <f t="shared" si="31"/>
        <v>16.836000000000002</v>
      </c>
      <c r="T82" s="20"/>
      <c r="U82" s="10" t="s">
        <v>522</v>
      </c>
      <c r="V82" s="9"/>
      <c r="W82" s="8"/>
      <c r="HP82" s="8"/>
      <c r="HQ82" s="8"/>
      <c r="HT82" s="8"/>
      <c r="HU82" s="8"/>
      <c r="HW82" s="8"/>
      <c r="HX82" s="8"/>
      <c r="HZ82" s="8"/>
      <c r="IA82" s="8"/>
      <c r="IB82" s="8"/>
      <c r="IC82" s="8"/>
      <c r="ID82" s="8"/>
      <c r="IE82" s="8"/>
      <c r="IF82" s="8"/>
      <c r="IG82" s="8"/>
      <c r="IH82" s="8"/>
      <c r="IJ82" s="7"/>
      <c r="IK82" s="7"/>
      <c r="IL82" s="8"/>
      <c r="IM82" s="8"/>
      <c r="IN82" s="8"/>
      <c r="IO82" s="8"/>
      <c r="IP82" s="8"/>
      <c r="IQ82" s="8"/>
      <c r="IR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O82" s="8"/>
      <c r="JP82" s="8"/>
      <c r="JQ82" s="8"/>
      <c r="JR82" s="8"/>
      <c r="JS82" s="8"/>
      <c r="JY82" s="8"/>
      <c r="JZ82" s="8"/>
      <c r="KA82" s="8"/>
      <c r="KC82" s="8"/>
      <c r="KD82" s="8"/>
      <c r="KE82" s="8"/>
      <c r="KF82" s="8"/>
      <c r="KM82" s="8"/>
      <c r="KN82" s="8"/>
      <c r="KO82" s="8"/>
      <c r="KP82" s="8"/>
      <c r="KQ82" s="8"/>
      <c r="KR82" s="8"/>
      <c r="LN82" s="8"/>
      <c r="LO82" s="8"/>
      <c r="LP82" s="8"/>
      <c r="LQ82" s="8"/>
      <c r="MG82" s="8"/>
      <c r="MR82" s="8"/>
      <c r="MS82" s="8"/>
      <c r="MU82" s="8"/>
    </row>
    <row r="83" spans="1:359" s="8" customFormat="1" ht="22.5" customHeight="1">
      <c r="A83" s="57">
        <v>2.2000000000000002</v>
      </c>
      <c r="B83" s="58"/>
      <c r="C83" s="62"/>
      <c r="D83" s="201">
        <f t="shared" ref="D83" si="47">SUM((S83*A83)+B83+C83)</f>
        <v>30.5976</v>
      </c>
      <c r="E83" s="226"/>
      <c r="F83" s="59" t="s">
        <v>806</v>
      </c>
      <c r="G83" s="59"/>
      <c r="H83" s="26" t="s">
        <v>295</v>
      </c>
      <c r="I83" s="26" t="s">
        <v>2408</v>
      </c>
      <c r="J83" s="26" t="s">
        <v>2409</v>
      </c>
      <c r="K83" s="26" t="s">
        <v>2428</v>
      </c>
      <c r="L83" s="66">
        <f t="shared" si="30"/>
        <v>30.5976</v>
      </c>
      <c r="M83" s="66"/>
      <c r="N83" s="1" t="s">
        <v>369</v>
      </c>
      <c r="O83" s="316" t="s">
        <v>369</v>
      </c>
      <c r="P83" s="317">
        <v>6</v>
      </c>
      <c r="Q83" s="4" t="s">
        <v>369</v>
      </c>
      <c r="R83" s="92">
        <v>11.4</v>
      </c>
      <c r="S83" s="38">
        <f t="shared" ref="S83" si="48">SUM(R83*1.22)</f>
        <v>13.907999999999999</v>
      </c>
      <c r="T83" s="20"/>
      <c r="U83" s="10" t="s">
        <v>721</v>
      </c>
      <c r="V83" s="10" t="s">
        <v>522</v>
      </c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M83"/>
      <c r="KN83"/>
      <c r="KO83"/>
      <c r="KP83"/>
      <c r="KQ83"/>
      <c r="KR83"/>
      <c r="KS83" s="12"/>
      <c r="KT83" s="12"/>
      <c r="KZ83" s="12"/>
      <c r="LA83" s="12"/>
      <c r="LB83" s="12"/>
      <c r="LC83" s="12"/>
      <c r="MH83" s="12"/>
      <c r="MI83" s="12"/>
      <c r="MJ83" s="12"/>
      <c r="MK83" s="12"/>
      <c r="ML83" s="12"/>
      <c r="MM83" s="12"/>
      <c r="MN83" s="12"/>
      <c r="MO83" s="12"/>
      <c r="MP83" s="12"/>
      <c r="MQ83" s="12"/>
      <c r="MS83" s="12"/>
    </row>
    <row r="84" spans="1:359" ht="22.5" customHeight="1">
      <c r="A84" s="57">
        <v>2.2000000000000002</v>
      </c>
      <c r="B84" s="58"/>
      <c r="C84" s="62"/>
      <c r="D84" s="201">
        <f t="shared" si="29"/>
        <v>40.528400000000005</v>
      </c>
      <c r="F84" s="59" t="s">
        <v>806</v>
      </c>
      <c r="G84" s="59"/>
      <c r="H84" s="26" t="s">
        <v>295</v>
      </c>
      <c r="I84" s="26" t="s">
        <v>869</v>
      </c>
      <c r="J84" s="9"/>
      <c r="K84" s="26" t="s">
        <v>1584</v>
      </c>
      <c r="L84" s="66">
        <f t="shared" si="30"/>
        <v>40.528400000000005</v>
      </c>
      <c r="M84" s="66"/>
      <c r="N84" s="1" t="s">
        <v>369</v>
      </c>
      <c r="O84" s="316" t="s">
        <v>369</v>
      </c>
      <c r="P84" s="317">
        <v>2</v>
      </c>
      <c r="Q84" s="317" t="s">
        <v>369</v>
      </c>
      <c r="R84" s="37">
        <v>15.1</v>
      </c>
      <c r="S84" s="38">
        <f t="shared" si="31"/>
        <v>18.422000000000001</v>
      </c>
      <c r="T84" s="20"/>
      <c r="U84" s="10" t="s">
        <v>774</v>
      </c>
      <c r="V84" s="10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IB84" s="8"/>
      <c r="IC84" s="8"/>
      <c r="ID84" s="8"/>
      <c r="IE84" s="8"/>
      <c r="IF84" s="8"/>
      <c r="IH84" s="8"/>
      <c r="II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M84" s="8"/>
      <c r="KN84" s="8"/>
      <c r="KO84" s="8"/>
      <c r="KP84" s="8"/>
      <c r="KQ84" s="8"/>
      <c r="KR84" s="8"/>
      <c r="KU84" s="8"/>
      <c r="KV84" s="8"/>
      <c r="KW84" s="8"/>
      <c r="KX84" s="8"/>
      <c r="MQ84" s="8"/>
      <c r="MR84" s="8"/>
      <c r="MS84" s="8"/>
      <c r="MU84" s="8"/>
    </row>
    <row r="85" spans="1:359" ht="22.5" customHeight="1">
      <c r="A85" s="57">
        <v>2.2000000000000002</v>
      </c>
      <c r="B85" s="58"/>
      <c r="C85" s="62"/>
      <c r="D85" s="201">
        <f t="shared" si="29"/>
        <v>38.381200000000007</v>
      </c>
      <c r="E85" s="226"/>
      <c r="F85" s="59" t="s">
        <v>806</v>
      </c>
      <c r="G85" s="59"/>
      <c r="H85" s="26" t="s">
        <v>295</v>
      </c>
      <c r="I85" s="26" t="s">
        <v>256</v>
      </c>
      <c r="J85" s="28" t="s">
        <v>1220</v>
      </c>
      <c r="K85" s="26" t="s">
        <v>1210</v>
      </c>
      <c r="L85" s="66">
        <f t="shared" si="30"/>
        <v>38.381200000000007</v>
      </c>
      <c r="M85" s="66"/>
      <c r="N85" s="1" t="s">
        <v>369</v>
      </c>
      <c r="O85" s="316" t="s">
        <v>369</v>
      </c>
      <c r="P85" s="317">
        <v>2</v>
      </c>
      <c r="Q85" s="317" t="s">
        <v>369</v>
      </c>
      <c r="R85" s="37">
        <v>14.3</v>
      </c>
      <c r="S85" s="38">
        <f t="shared" si="31"/>
        <v>17.446000000000002</v>
      </c>
      <c r="T85" s="25">
        <v>0.2</v>
      </c>
      <c r="U85" s="10" t="s">
        <v>1203</v>
      </c>
      <c r="V85" s="9"/>
      <c r="HR85" s="8"/>
      <c r="HS85" s="8"/>
      <c r="HV85" s="8"/>
      <c r="HY85" s="8"/>
      <c r="HZ85" s="8"/>
      <c r="IA85" s="8"/>
      <c r="IB85" s="8"/>
      <c r="IC85" s="8"/>
      <c r="ID85" s="8"/>
      <c r="II85" s="8"/>
      <c r="IJ85" s="8"/>
      <c r="IK85" s="8"/>
      <c r="IL85" s="8"/>
      <c r="IM85" s="8"/>
      <c r="IN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M85" s="8"/>
      <c r="JO85" s="8"/>
      <c r="JQ85" s="8"/>
      <c r="JZ85" s="7"/>
      <c r="KA85" s="7"/>
      <c r="KB85" s="8"/>
      <c r="KC85" s="8"/>
      <c r="KD85" s="8"/>
      <c r="KE85" s="8"/>
      <c r="KF85" s="8"/>
      <c r="KM85" s="8"/>
      <c r="KN85" s="8"/>
      <c r="KO85" s="8"/>
      <c r="KP85" s="8"/>
      <c r="KQ85" s="8"/>
      <c r="KR85" s="8"/>
      <c r="KU85" s="8"/>
      <c r="KV85" s="8"/>
      <c r="KW85" s="8"/>
      <c r="LN85" s="8"/>
      <c r="LO85" s="8"/>
      <c r="LP85" s="8"/>
      <c r="LQ85" s="8"/>
      <c r="MG85" s="8"/>
      <c r="MQ85" s="8"/>
      <c r="MS85" s="8"/>
      <c r="MU85" s="8"/>
    </row>
    <row r="86" spans="1:359" ht="22.5" customHeight="1">
      <c r="A86" s="56"/>
      <c r="B86" s="55"/>
      <c r="C86" s="63"/>
      <c r="D86" s="201"/>
      <c r="E86" s="226"/>
      <c r="F86" s="60"/>
      <c r="G86" s="60"/>
      <c r="H86" s="26"/>
      <c r="I86" s="26"/>
      <c r="J86" s="9"/>
      <c r="K86" s="26"/>
      <c r="L86" s="66"/>
      <c r="M86" s="66"/>
      <c r="N86" s="33"/>
      <c r="O86" s="319"/>
      <c r="P86" s="319"/>
      <c r="Q86" s="319"/>
      <c r="R86" s="31"/>
      <c r="S86" s="39"/>
      <c r="T86" s="21"/>
      <c r="U86" s="10"/>
      <c r="V86" s="9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L86" s="8"/>
      <c r="IM86" s="8"/>
      <c r="IN86" s="8"/>
      <c r="IO86" s="8"/>
      <c r="IP86" s="8"/>
      <c r="IQ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M86" s="8"/>
      <c r="JN86" s="8"/>
      <c r="JO86" s="8"/>
      <c r="JP86" s="8"/>
      <c r="JR86" s="8"/>
      <c r="JS86" s="8"/>
      <c r="JY86" s="8"/>
      <c r="JZ86" s="8"/>
      <c r="KA86" s="8"/>
      <c r="KB86" s="7"/>
      <c r="KC86" s="7"/>
      <c r="KD86" s="7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Z86" s="8"/>
      <c r="LA86" s="8"/>
      <c r="LB86" s="8"/>
      <c r="LC86" s="8"/>
      <c r="LN86" s="8"/>
      <c r="LO86" s="8"/>
      <c r="LP86" s="8"/>
      <c r="LQ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U86" s="8"/>
    </row>
    <row r="87" spans="1:359" ht="22.5" customHeight="1">
      <c r="A87" s="56"/>
      <c r="B87" s="55"/>
      <c r="C87" s="63"/>
      <c r="D87" s="201"/>
      <c r="F87" s="60"/>
      <c r="G87" s="60"/>
      <c r="H87" s="26"/>
      <c r="I87" s="26"/>
      <c r="J87" s="9"/>
      <c r="K87" s="26"/>
      <c r="L87" s="66"/>
      <c r="M87" s="66"/>
      <c r="N87" s="33"/>
      <c r="O87" s="319"/>
      <c r="P87" s="319"/>
      <c r="Q87" s="319"/>
      <c r="R87" s="31"/>
      <c r="S87" s="39"/>
      <c r="T87" s="21"/>
      <c r="U87" s="10"/>
      <c r="V87" s="9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K87" s="8"/>
      <c r="JM87" s="8"/>
      <c r="JN87" s="8"/>
      <c r="JO87" s="8"/>
      <c r="JP87" s="8"/>
      <c r="JQ87" s="8"/>
      <c r="JR87" s="8"/>
      <c r="JS87" s="8"/>
      <c r="JY87" s="8"/>
      <c r="JZ87" s="8"/>
      <c r="KA87" s="8"/>
      <c r="KB87" s="8"/>
      <c r="KC87" s="7"/>
      <c r="KD87" s="7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U87" s="8"/>
    </row>
    <row r="88" spans="1:359" ht="22.5" customHeight="1">
      <c r="A88" s="56"/>
      <c r="B88" s="55"/>
      <c r="C88" s="63"/>
      <c r="D88" s="201"/>
      <c r="E88" s="226"/>
      <c r="F88" s="60"/>
      <c r="G88" s="60"/>
      <c r="H88" s="26"/>
      <c r="I88" s="26"/>
      <c r="J88" s="9"/>
      <c r="K88" s="26"/>
      <c r="L88" s="66"/>
      <c r="M88" s="66"/>
      <c r="N88" s="33"/>
      <c r="O88" s="319"/>
      <c r="P88" s="319"/>
      <c r="Q88" s="319"/>
      <c r="R88" s="31"/>
      <c r="S88" s="39"/>
      <c r="T88" s="21"/>
      <c r="U88" s="10"/>
      <c r="V88" s="9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L88" s="8"/>
      <c r="IM88" s="8"/>
      <c r="IN88" s="8"/>
      <c r="IO88" s="8"/>
      <c r="IP88" s="8"/>
      <c r="IQ88" s="8"/>
      <c r="IR88" s="8"/>
      <c r="JB88" s="8"/>
      <c r="JC88" s="8"/>
      <c r="JD88" s="8"/>
      <c r="JE88" s="8"/>
      <c r="JK88" s="8"/>
      <c r="JM88" s="8"/>
      <c r="JN88" s="8"/>
      <c r="JO88" s="8"/>
      <c r="JP88" s="8"/>
      <c r="JQ88" s="8"/>
      <c r="JR88" s="8"/>
      <c r="JS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Y88" s="8"/>
      <c r="KZ88" s="8"/>
      <c r="LA88" s="8"/>
      <c r="LB88" s="8"/>
      <c r="LC88" s="8"/>
      <c r="LN88" s="8"/>
      <c r="LO88" s="8"/>
      <c r="LP88" s="8"/>
      <c r="LQ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U88" s="8"/>
    </row>
    <row r="89" spans="1:359" ht="22.5" customHeight="1">
      <c r="A89" s="56"/>
      <c r="B89" s="55"/>
      <c r="C89" s="63"/>
      <c r="D89" s="201"/>
      <c r="E89" s="226"/>
      <c r="F89" s="60"/>
      <c r="G89" s="60"/>
      <c r="H89" s="26"/>
      <c r="I89" s="26"/>
      <c r="J89" s="9"/>
      <c r="K89" s="26"/>
      <c r="L89" s="66"/>
      <c r="M89" s="66"/>
      <c r="N89" s="33"/>
      <c r="O89" s="319"/>
      <c r="P89" s="319"/>
      <c r="Q89" s="319"/>
      <c r="R89" s="31"/>
      <c r="S89" s="39"/>
      <c r="T89" s="21"/>
      <c r="U89" s="10"/>
      <c r="V89" s="9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L89" s="8"/>
      <c r="IM89" s="8"/>
      <c r="IN89" s="8"/>
      <c r="IO89" s="8"/>
      <c r="IP89" s="8"/>
      <c r="IQ89" s="8"/>
      <c r="IR89" s="8"/>
      <c r="JB89" s="8"/>
      <c r="JC89" s="8"/>
      <c r="JD89" s="8"/>
      <c r="JE89" s="8"/>
      <c r="JK89" s="8"/>
      <c r="JM89" s="8"/>
      <c r="JN89" s="8"/>
      <c r="JO89" s="8"/>
      <c r="JP89" s="8"/>
      <c r="JR89" s="8"/>
      <c r="JS89" s="8"/>
      <c r="JY89" s="8"/>
      <c r="JZ89" s="8"/>
      <c r="KA89" s="8"/>
      <c r="KB89" s="8"/>
      <c r="KC89" s="8"/>
      <c r="KD89" s="8"/>
      <c r="KE89" s="8"/>
      <c r="KF89" s="8"/>
      <c r="KG89" s="8"/>
      <c r="KH89" s="7"/>
      <c r="KI89" s="7"/>
      <c r="KJ89" s="7"/>
      <c r="KK89" s="7"/>
      <c r="KL89" s="7"/>
      <c r="KM89" s="8"/>
      <c r="KN89" s="8"/>
      <c r="KO89" s="8"/>
      <c r="KP89" s="8"/>
      <c r="KQ89" s="8"/>
      <c r="KR89" s="8"/>
      <c r="KZ89" s="8"/>
      <c r="LA89" s="8"/>
      <c r="LB89" s="8"/>
      <c r="LC89" s="8"/>
      <c r="LN89" s="8"/>
      <c r="LO89" s="8"/>
      <c r="LP89" s="8"/>
      <c r="LQ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U89" s="8"/>
    </row>
    <row r="90" spans="1:359" ht="22.5" customHeight="1">
      <c r="A90" s="57">
        <v>2</v>
      </c>
      <c r="B90" s="58"/>
      <c r="C90" s="62"/>
      <c r="D90" s="201">
        <f t="shared" ref="D90:D118" si="49">SUM((S90*A90)+B90+C90)</f>
        <v>50.019999999999996</v>
      </c>
      <c r="F90" s="59" t="s">
        <v>808</v>
      </c>
      <c r="G90" s="59"/>
      <c r="H90" s="26" t="s">
        <v>537</v>
      </c>
      <c r="I90" s="26" t="s">
        <v>710</v>
      </c>
      <c r="J90" s="26" t="s">
        <v>511</v>
      </c>
      <c r="K90" s="26" t="s">
        <v>2640</v>
      </c>
      <c r="L90" s="66">
        <f t="shared" ref="L90:L118" si="50">SUM(D90)</f>
        <v>50.019999999999996</v>
      </c>
      <c r="M90" s="66"/>
      <c r="N90" s="1" t="s">
        <v>369</v>
      </c>
      <c r="O90" s="316" t="s">
        <v>369</v>
      </c>
      <c r="P90" s="317">
        <v>5</v>
      </c>
      <c r="Q90" s="317" t="s">
        <v>369</v>
      </c>
      <c r="R90" s="37">
        <v>20.5</v>
      </c>
      <c r="S90" s="38">
        <f t="shared" ref="S90:S118" si="51">SUM(R90*1.22)</f>
        <v>25.009999999999998</v>
      </c>
      <c r="T90" s="20"/>
      <c r="U90" s="10" t="s">
        <v>774</v>
      </c>
      <c r="V90" s="9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T90" s="8"/>
      <c r="HU90" s="8"/>
      <c r="HV90" s="8"/>
      <c r="HW90" s="8"/>
      <c r="HX90" s="8"/>
      <c r="HZ90" s="8"/>
      <c r="IA90" s="8"/>
      <c r="IB90" s="8"/>
      <c r="IC90" s="8"/>
      <c r="ID90" s="8"/>
      <c r="IG90" s="8"/>
      <c r="II90" s="8"/>
      <c r="IJ90" s="7"/>
      <c r="IK90" s="7"/>
      <c r="IL90" s="8"/>
      <c r="IM90" s="8"/>
      <c r="IN90" s="8"/>
      <c r="IO90" s="8"/>
      <c r="IP90" s="8"/>
      <c r="IQ90" s="8"/>
      <c r="IR90" s="8"/>
      <c r="JB90" s="8"/>
      <c r="JC90" s="8"/>
      <c r="JD90" s="8"/>
      <c r="JE90" s="8"/>
      <c r="JK90" s="8"/>
      <c r="JL90" s="8"/>
      <c r="JP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X90" s="8"/>
      <c r="LN90" s="8"/>
      <c r="LO90" s="8"/>
      <c r="LP90" s="8"/>
      <c r="LQ90" s="8"/>
      <c r="MG90" s="8"/>
      <c r="MH90" s="8"/>
      <c r="MI90" s="8"/>
      <c r="MJ90" s="8"/>
      <c r="MR90" s="8"/>
      <c r="MU90" s="8"/>
    </row>
    <row r="91" spans="1:359" ht="22.5" customHeight="1">
      <c r="A91" s="57">
        <v>2.2000000000000002</v>
      </c>
      <c r="B91" s="58"/>
      <c r="C91" s="62"/>
      <c r="D91" s="201">
        <f t="shared" ref="D91:D96" si="52">SUM((S91*A91)+B91+C91)</f>
        <v>34.623600000000003</v>
      </c>
      <c r="E91" s="226"/>
      <c r="F91" s="59" t="s">
        <v>806</v>
      </c>
      <c r="G91" s="59"/>
      <c r="H91" s="26" t="s">
        <v>537</v>
      </c>
      <c r="I91" s="26" t="s">
        <v>1630</v>
      </c>
      <c r="J91" s="26" t="s">
        <v>492</v>
      </c>
      <c r="K91" s="26" t="s">
        <v>1631</v>
      </c>
      <c r="L91" s="66">
        <f t="shared" ref="L91:L96" si="53">SUM(D91)</f>
        <v>34.623600000000003</v>
      </c>
      <c r="M91" s="66"/>
      <c r="N91" s="1" t="s">
        <v>369</v>
      </c>
      <c r="O91" s="316" t="s">
        <v>369</v>
      </c>
      <c r="P91" s="317">
        <v>5</v>
      </c>
      <c r="Q91" s="317" t="s">
        <v>369</v>
      </c>
      <c r="R91" s="37">
        <v>12.9</v>
      </c>
      <c r="S91" s="38">
        <f t="shared" ref="S91:S96" si="54">SUM(R91*1.22)</f>
        <v>15.738</v>
      </c>
      <c r="T91" s="19"/>
      <c r="U91" s="10" t="s">
        <v>1628</v>
      </c>
      <c r="V91" s="10" t="s">
        <v>1629</v>
      </c>
      <c r="W91" s="8"/>
      <c r="HP91" s="8"/>
      <c r="HQ91" s="8"/>
      <c r="HR91" s="8"/>
      <c r="HS91" s="8"/>
      <c r="HV91" s="8"/>
      <c r="HY91" s="8"/>
      <c r="IE91" s="8"/>
      <c r="IF91" s="8"/>
      <c r="IH91" s="8"/>
      <c r="IL91" s="8"/>
      <c r="IM91" s="8"/>
      <c r="IN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7"/>
      <c r="JP91" s="8"/>
      <c r="JR91" s="8"/>
      <c r="JS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U91" s="8"/>
      <c r="KV91" s="8"/>
      <c r="KW91" s="8"/>
      <c r="KX91" s="8"/>
      <c r="KZ91" s="8"/>
      <c r="LA91" s="8"/>
      <c r="LB91" s="8"/>
      <c r="LC91" s="8"/>
      <c r="LN91" s="8"/>
      <c r="LO91" s="8"/>
      <c r="LP91" s="8"/>
      <c r="LQ91" s="8"/>
      <c r="MG91" s="8"/>
      <c r="MH91" s="8"/>
      <c r="MI91" s="8"/>
      <c r="MJ91" s="8"/>
      <c r="MR91" s="197"/>
      <c r="MU91" s="8"/>
    </row>
    <row r="92" spans="1:359" ht="22.5" customHeight="1">
      <c r="A92" s="57">
        <v>2.2000000000000002</v>
      </c>
      <c r="B92" s="58"/>
      <c r="C92" s="62"/>
      <c r="D92" s="201">
        <f t="shared" si="52"/>
        <v>33.952600000000004</v>
      </c>
      <c r="E92" s="226"/>
      <c r="F92" s="59" t="s">
        <v>806</v>
      </c>
      <c r="G92" s="59"/>
      <c r="H92" s="26" t="s">
        <v>294</v>
      </c>
      <c r="I92" s="26" t="s">
        <v>392</v>
      </c>
      <c r="J92" s="26" t="s">
        <v>492</v>
      </c>
      <c r="K92" s="26" t="s">
        <v>1660</v>
      </c>
      <c r="L92" s="66">
        <f t="shared" si="53"/>
        <v>33.952600000000004</v>
      </c>
      <c r="M92" s="66"/>
      <c r="N92" s="1" t="s">
        <v>369</v>
      </c>
      <c r="O92" s="316" t="s">
        <v>369</v>
      </c>
      <c r="P92" s="317">
        <v>3</v>
      </c>
      <c r="Q92" s="317" t="s">
        <v>369</v>
      </c>
      <c r="R92" s="37">
        <v>12.65</v>
      </c>
      <c r="S92" s="38">
        <f t="shared" si="54"/>
        <v>15.433</v>
      </c>
      <c r="T92" s="72"/>
      <c r="U92" s="10" t="s">
        <v>517</v>
      </c>
      <c r="V92" s="9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V92" s="8"/>
      <c r="IJ92" s="8"/>
      <c r="IK92" s="8"/>
      <c r="IL92" s="8"/>
      <c r="IM92" s="8"/>
      <c r="IN92" s="8"/>
      <c r="IR92" s="8"/>
      <c r="JB92" s="8"/>
      <c r="JC92" s="8"/>
      <c r="JD92" s="8"/>
      <c r="JE92" s="8"/>
      <c r="JK92" s="8"/>
      <c r="JM92" s="8"/>
      <c r="JO92" s="8"/>
      <c r="JP92" s="8"/>
      <c r="JQ92" s="8"/>
      <c r="JR92" s="8"/>
      <c r="JS92" s="8"/>
      <c r="JY92" s="8"/>
      <c r="JZ92" s="8"/>
      <c r="KA92" s="8"/>
      <c r="KB92" s="8"/>
      <c r="KE92" s="8"/>
      <c r="KF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Y92" s="8"/>
      <c r="MR92"/>
      <c r="MU92" s="8"/>
    </row>
    <row r="93" spans="1:359" ht="22.5" customHeight="1">
      <c r="A93" s="57">
        <v>2</v>
      </c>
      <c r="B93" s="58"/>
      <c r="C93" s="62">
        <v>-6</v>
      </c>
      <c r="D93" s="201">
        <f t="shared" si="52"/>
        <v>48.411999999999999</v>
      </c>
      <c r="F93" s="59" t="s">
        <v>808</v>
      </c>
      <c r="G93" s="59"/>
      <c r="H93" s="26" t="s">
        <v>294</v>
      </c>
      <c r="I93" s="26" t="s">
        <v>392</v>
      </c>
      <c r="J93" s="26"/>
      <c r="K93" s="26" t="s">
        <v>1143</v>
      </c>
      <c r="L93" s="66">
        <f t="shared" si="53"/>
        <v>48.411999999999999</v>
      </c>
      <c r="M93" s="66"/>
      <c r="N93" s="1" t="s">
        <v>369</v>
      </c>
      <c r="O93" s="316" t="s">
        <v>369</v>
      </c>
      <c r="P93" s="317">
        <v>6</v>
      </c>
      <c r="Q93" s="317" t="s">
        <v>369</v>
      </c>
      <c r="R93" s="37">
        <v>22.3</v>
      </c>
      <c r="S93" s="38">
        <f t="shared" si="54"/>
        <v>27.206</v>
      </c>
      <c r="T93" s="72">
        <v>0.14499999999999999</v>
      </c>
      <c r="U93" s="10" t="s">
        <v>517</v>
      </c>
      <c r="V93" s="9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V93" s="8"/>
      <c r="IJ93" s="8"/>
      <c r="IK93" s="8"/>
      <c r="IL93" s="8"/>
      <c r="IM93" s="8"/>
      <c r="IN93" s="8"/>
      <c r="IR93" s="8"/>
      <c r="JB93" s="8"/>
      <c r="JC93" s="8"/>
      <c r="JD93" s="8"/>
      <c r="JE93" s="8"/>
      <c r="JK93" s="8"/>
      <c r="JM93" s="8"/>
      <c r="JO93" s="8"/>
      <c r="JP93" s="8"/>
      <c r="JQ93" s="8"/>
      <c r="JR93" s="8"/>
      <c r="JS93" s="8"/>
      <c r="JY93" s="8"/>
      <c r="JZ93" s="8"/>
      <c r="KA93" s="8"/>
      <c r="KB93" s="8"/>
      <c r="KC93" s="8"/>
      <c r="KD93" s="8"/>
      <c r="KE93" s="8"/>
      <c r="KF93" s="8"/>
      <c r="KM93" s="8"/>
      <c r="KN93" s="8"/>
      <c r="KO93" s="8"/>
      <c r="KP93" s="8"/>
      <c r="KQ93" s="8"/>
      <c r="KR93" s="8"/>
      <c r="KU93" s="8"/>
      <c r="KV93" s="8"/>
      <c r="KW93" s="8"/>
      <c r="MR93" s="8"/>
      <c r="MS93" s="8"/>
      <c r="MU93" s="8"/>
    </row>
    <row r="94" spans="1:359" ht="22.5" customHeight="1">
      <c r="A94" s="57">
        <v>1.9</v>
      </c>
      <c r="B94" s="58"/>
      <c r="C94" s="62"/>
      <c r="D94" s="201">
        <f t="shared" si="52"/>
        <v>81.129999999999981</v>
      </c>
      <c r="E94" s="226"/>
      <c r="F94" s="59" t="s">
        <v>809</v>
      </c>
      <c r="G94" s="59"/>
      <c r="H94" s="26" t="s">
        <v>294</v>
      </c>
      <c r="I94" s="26" t="s">
        <v>392</v>
      </c>
      <c r="J94" s="26"/>
      <c r="K94" s="26" t="s">
        <v>1144</v>
      </c>
      <c r="L94" s="66">
        <f t="shared" si="53"/>
        <v>81.129999999999981</v>
      </c>
      <c r="M94" s="66"/>
      <c r="N94" s="1" t="s">
        <v>369</v>
      </c>
      <c r="O94" s="316" t="s">
        <v>369</v>
      </c>
      <c r="P94" s="317">
        <v>6</v>
      </c>
      <c r="Q94" s="317" t="s">
        <v>369</v>
      </c>
      <c r="R94" s="37">
        <v>35</v>
      </c>
      <c r="S94" s="38">
        <f t="shared" si="54"/>
        <v>42.699999999999996</v>
      </c>
      <c r="T94" s="72">
        <v>0.14499999999999999</v>
      </c>
      <c r="U94" s="10" t="s">
        <v>517</v>
      </c>
      <c r="V94" s="9"/>
      <c r="HR94" s="8"/>
      <c r="HS94" s="8"/>
      <c r="HV94" s="8"/>
      <c r="HY94" s="8"/>
      <c r="HZ94" s="8"/>
      <c r="IA94" s="8"/>
      <c r="IB94" s="8"/>
      <c r="IC94" s="8"/>
      <c r="ID94" s="8"/>
      <c r="IG94" s="8"/>
      <c r="IJ94" s="8"/>
      <c r="IK94" s="8"/>
      <c r="IL94" s="8"/>
      <c r="IM94" s="8"/>
      <c r="IN94" s="8"/>
      <c r="IO94" s="8"/>
      <c r="IP94" s="8"/>
      <c r="IQ94" s="8"/>
      <c r="IR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M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M94" s="8"/>
      <c r="KN94" s="8"/>
      <c r="KO94" s="8"/>
      <c r="KP94" s="8"/>
      <c r="KQ94" s="8"/>
      <c r="KR94" s="8"/>
      <c r="KS94" s="8"/>
      <c r="KT94" s="8"/>
      <c r="KZ94" s="8"/>
      <c r="LA94" s="8"/>
      <c r="LB94" s="8"/>
      <c r="LC94" s="8"/>
      <c r="MR94" s="8"/>
      <c r="MS94" s="8"/>
      <c r="MU94" s="8"/>
    </row>
    <row r="95" spans="1:359" ht="22.5" customHeight="1">
      <c r="A95" s="57">
        <v>2</v>
      </c>
      <c r="B95" s="58"/>
      <c r="C95" s="62"/>
      <c r="D95" s="201">
        <f t="shared" si="52"/>
        <v>64.171999999999997</v>
      </c>
      <c r="E95" s="226"/>
      <c r="F95" s="59" t="s">
        <v>808</v>
      </c>
      <c r="G95" s="59"/>
      <c r="H95" s="26" t="s">
        <v>294</v>
      </c>
      <c r="I95" s="26" t="s">
        <v>392</v>
      </c>
      <c r="J95" s="28"/>
      <c r="K95" s="26" t="s">
        <v>1161</v>
      </c>
      <c r="L95" s="66">
        <f t="shared" si="53"/>
        <v>64.171999999999997</v>
      </c>
      <c r="M95" s="66"/>
      <c r="N95" s="1" t="s">
        <v>369</v>
      </c>
      <c r="O95" s="316" t="s">
        <v>369</v>
      </c>
      <c r="P95" s="317" t="s">
        <v>369</v>
      </c>
      <c r="Q95" s="317">
        <v>2</v>
      </c>
      <c r="R95" s="37">
        <v>26.3</v>
      </c>
      <c r="S95" s="38">
        <f t="shared" si="54"/>
        <v>32.085999999999999</v>
      </c>
      <c r="T95" s="20"/>
      <c r="U95" s="10" t="s">
        <v>517</v>
      </c>
      <c r="V95" s="9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IE95" s="8"/>
      <c r="IF95" s="8"/>
      <c r="IH95" s="8"/>
      <c r="II95" s="8"/>
      <c r="IO95" s="8"/>
      <c r="IP95" s="8"/>
      <c r="IQ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P95" s="8"/>
      <c r="JQ95" s="8"/>
      <c r="JR95" s="8"/>
      <c r="JS95" s="8"/>
      <c r="JY95" s="8"/>
      <c r="JZ95" s="8"/>
      <c r="KA95" s="8"/>
      <c r="KB95" s="8"/>
      <c r="KC95" s="8"/>
      <c r="KD95" s="8"/>
      <c r="LN95" s="8"/>
      <c r="LO95" s="8"/>
      <c r="LP95" s="8"/>
      <c r="LQ95" s="8"/>
      <c r="MG95" s="8"/>
      <c r="MR95" s="8"/>
      <c r="MS95" s="8"/>
      <c r="MU95" s="8"/>
    </row>
    <row r="96" spans="1:359" ht="22.5" customHeight="1">
      <c r="A96" s="57">
        <v>1.9</v>
      </c>
      <c r="B96" s="58"/>
      <c r="C96" s="62">
        <v>4</v>
      </c>
      <c r="D96" s="201">
        <f t="shared" si="52"/>
        <v>80.00721999999999</v>
      </c>
      <c r="F96" s="59" t="s">
        <v>809</v>
      </c>
      <c r="G96" s="59"/>
      <c r="H96" s="26" t="s">
        <v>537</v>
      </c>
      <c r="I96" s="26" t="s">
        <v>392</v>
      </c>
      <c r="J96" s="26"/>
      <c r="K96" s="26" t="s">
        <v>2185</v>
      </c>
      <c r="L96" s="66">
        <f t="shared" si="53"/>
        <v>80.00721999999999</v>
      </c>
      <c r="M96" s="66"/>
      <c r="N96" s="1" t="s">
        <v>369</v>
      </c>
      <c r="O96" s="316" t="s">
        <v>369</v>
      </c>
      <c r="P96" s="317" t="s">
        <v>369</v>
      </c>
      <c r="Q96" s="317">
        <v>3</v>
      </c>
      <c r="R96" s="37">
        <v>32.79</v>
      </c>
      <c r="S96" s="38">
        <f t="shared" si="54"/>
        <v>40.003799999999998</v>
      </c>
      <c r="T96" s="20"/>
      <c r="U96" s="10" t="s">
        <v>2186</v>
      </c>
      <c r="V96" s="9"/>
      <c r="HP96" s="8"/>
      <c r="HQ96" s="8"/>
      <c r="HR96" s="8"/>
      <c r="HS96" s="8"/>
      <c r="HV96" s="8"/>
      <c r="HY96" s="8"/>
      <c r="HZ96" s="8"/>
      <c r="IA96" s="8"/>
      <c r="IB96" s="8"/>
      <c r="IC96" s="8"/>
      <c r="ID96" s="8"/>
      <c r="II96" s="8"/>
      <c r="IO96" s="8"/>
      <c r="IP96" s="8"/>
      <c r="IQ96" s="8"/>
      <c r="IR96" s="8"/>
      <c r="JF96" s="8"/>
      <c r="JG96" s="8"/>
      <c r="JH96" s="8"/>
      <c r="JI96" s="8"/>
      <c r="JJ96" s="8"/>
      <c r="JL96" s="8"/>
      <c r="JM96" s="7"/>
      <c r="JN96" s="8"/>
      <c r="JO96" s="8"/>
      <c r="JQ96" s="8"/>
      <c r="JT96" s="8"/>
      <c r="JU96" s="8"/>
      <c r="JV96" s="8"/>
      <c r="JW96" s="8"/>
      <c r="JX96" s="8"/>
      <c r="JZ96" s="8"/>
      <c r="KA96" s="8"/>
      <c r="KB96" s="8"/>
      <c r="KC96" s="8"/>
      <c r="KD96" s="8"/>
      <c r="KH96" s="8"/>
      <c r="KI96" s="8"/>
      <c r="KJ96" s="8"/>
      <c r="KK96" s="8"/>
      <c r="KL96" s="8"/>
      <c r="KZ96" s="8"/>
      <c r="LA96" s="8"/>
      <c r="LB96" s="8"/>
      <c r="LC96" s="8"/>
      <c r="LN96" s="8"/>
      <c r="LO96" s="8"/>
      <c r="LP96" s="8"/>
      <c r="LQ96" s="8"/>
      <c r="MG96" s="8"/>
      <c r="MQ96" s="8"/>
      <c r="MR96" s="8"/>
      <c r="MU96" s="8"/>
    </row>
    <row r="97" spans="1:359" ht="22.5" customHeight="1">
      <c r="A97" s="57">
        <v>1.9</v>
      </c>
      <c r="B97" s="58"/>
      <c r="C97" s="62"/>
      <c r="D97" s="201">
        <f t="shared" ref="D97" si="55">SUM((S97*A97)+B97+C97)</f>
        <v>91.097399999999993</v>
      </c>
      <c r="F97" s="59" t="s">
        <v>809</v>
      </c>
      <c r="G97" s="59"/>
      <c r="H97" s="26" t="s">
        <v>294</v>
      </c>
      <c r="I97" s="26" t="s">
        <v>392</v>
      </c>
      <c r="J97" s="26"/>
      <c r="K97" s="26" t="s">
        <v>2625</v>
      </c>
      <c r="L97" s="66">
        <f t="shared" ref="L97" si="56">SUM(D97)</f>
        <v>91.097399999999993</v>
      </c>
      <c r="M97" s="66"/>
      <c r="N97" s="1" t="s">
        <v>369</v>
      </c>
      <c r="O97" s="316" t="s">
        <v>369</v>
      </c>
      <c r="P97" s="317" t="s">
        <v>369</v>
      </c>
      <c r="Q97" s="317">
        <v>12</v>
      </c>
      <c r="R97" s="37">
        <v>39.299999999999997</v>
      </c>
      <c r="S97" s="38">
        <f t="shared" ref="S97" si="57">SUM(R97*1.22)</f>
        <v>47.945999999999998</v>
      </c>
      <c r="T97" s="365">
        <v>0.11</v>
      </c>
      <c r="U97" s="10" t="s">
        <v>517</v>
      </c>
      <c r="V97" s="9"/>
      <c r="W97" s="7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J97" s="8"/>
      <c r="IK97" s="8"/>
      <c r="IL97" s="8"/>
      <c r="IM97" s="8"/>
      <c r="IN97" s="8"/>
      <c r="IO97" s="8"/>
      <c r="IP97" s="8"/>
      <c r="IQ97" s="8"/>
      <c r="IR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P97" s="8"/>
      <c r="JR97" s="8"/>
      <c r="JS97" s="8"/>
      <c r="JY97" s="8"/>
      <c r="JZ97" s="8"/>
      <c r="KA97" s="8"/>
      <c r="KB97" s="8"/>
      <c r="KC97" s="8"/>
      <c r="KD97" s="8"/>
      <c r="KG97" s="8"/>
      <c r="KZ97" s="8"/>
      <c r="LA97" s="8"/>
      <c r="LB97" s="8"/>
      <c r="LC97" s="8"/>
      <c r="LN97" s="8"/>
      <c r="LO97" s="8"/>
      <c r="LP97" s="8"/>
      <c r="LQ97" s="8"/>
      <c r="MG97" s="8"/>
      <c r="MQ97" s="8"/>
      <c r="MR97" s="8"/>
      <c r="MU97" s="8"/>
    </row>
    <row r="98" spans="1:359" ht="22.5" customHeight="1">
      <c r="A98" s="57">
        <v>2</v>
      </c>
      <c r="B98" s="58"/>
      <c r="C98" s="62">
        <v>15</v>
      </c>
      <c r="D98" s="201">
        <f>SUM((S98*A98)+B98+C98)</f>
        <v>84.881600000000006</v>
      </c>
      <c r="F98" s="59" t="s">
        <v>808</v>
      </c>
      <c r="G98" s="59"/>
      <c r="H98" s="26" t="s">
        <v>294</v>
      </c>
      <c r="I98" s="26" t="s">
        <v>392</v>
      </c>
      <c r="J98" s="26"/>
      <c r="K98" s="26" t="s">
        <v>876</v>
      </c>
      <c r="L98" s="66">
        <f>SUM(D98)</f>
        <v>84.881600000000006</v>
      </c>
      <c r="M98" s="66"/>
      <c r="N98" s="1" t="s">
        <v>369</v>
      </c>
      <c r="O98" s="316" t="s">
        <v>369</v>
      </c>
      <c r="P98" s="317">
        <v>17</v>
      </c>
      <c r="Q98" s="317" t="s">
        <v>369</v>
      </c>
      <c r="R98" s="37">
        <v>28.64</v>
      </c>
      <c r="S98" s="38">
        <f>SUM(R98*1.22)</f>
        <v>34.940800000000003</v>
      </c>
      <c r="T98" s="73" t="s">
        <v>732</v>
      </c>
      <c r="U98" s="10" t="s">
        <v>517</v>
      </c>
      <c r="V98" s="9"/>
      <c r="W98" s="7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J98" s="8"/>
      <c r="IK98" s="8"/>
      <c r="IL98" s="8"/>
      <c r="IM98" s="8"/>
      <c r="IN98" s="8"/>
      <c r="IO98" s="8"/>
      <c r="IP98" s="8"/>
      <c r="IQ98" s="8"/>
      <c r="IR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P98" s="8"/>
      <c r="JR98" s="8"/>
      <c r="JS98" s="8"/>
      <c r="JY98" s="8"/>
      <c r="JZ98" s="8"/>
      <c r="KA98" s="8"/>
      <c r="KB98" s="8"/>
      <c r="KC98" s="8"/>
      <c r="KD98" s="8"/>
      <c r="KG98" s="8"/>
      <c r="KZ98" s="8"/>
      <c r="LA98" s="8"/>
      <c r="LB98" s="8"/>
      <c r="LC98" s="8"/>
      <c r="LN98" s="8"/>
      <c r="LO98" s="8"/>
      <c r="LP98" s="8"/>
      <c r="LQ98" s="8"/>
      <c r="MG98" s="8"/>
      <c r="MQ98" s="8"/>
      <c r="MR98" s="8"/>
      <c r="MU98" s="8"/>
    </row>
    <row r="99" spans="1:359" ht="22.5" customHeight="1">
      <c r="A99" s="57">
        <v>1.6</v>
      </c>
      <c r="B99" s="58"/>
      <c r="C99" s="62"/>
      <c r="D99" s="201">
        <f t="shared" ref="D99" si="58">SUM((S99*A99)+B99+C99)</f>
        <v>185.44</v>
      </c>
      <c r="E99" s="226"/>
      <c r="F99" s="59" t="s">
        <v>812</v>
      </c>
      <c r="G99" s="59"/>
      <c r="H99" s="26" t="s">
        <v>294</v>
      </c>
      <c r="I99" s="26" t="s">
        <v>392</v>
      </c>
      <c r="J99" s="26"/>
      <c r="K99" s="26" t="s">
        <v>1804</v>
      </c>
      <c r="L99" s="66">
        <f t="shared" ref="L99" si="59">SUM(D99)</f>
        <v>185.44</v>
      </c>
      <c r="M99" s="66"/>
      <c r="N99" s="1" t="s">
        <v>369</v>
      </c>
      <c r="O99" s="316" t="s">
        <v>369</v>
      </c>
      <c r="P99" s="317" t="s">
        <v>369</v>
      </c>
      <c r="Q99" s="317">
        <v>2</v>
      </c>
      <c r="R99" s="37">
        <v>95</v>
      </c>
      <c r="S99" s="38">
        <f t="shared" ref="S99" si="60">SUM(R99*1.22)</f>
        <v>115.89999999999999</v>
      </c>
      <c r="T99" s="20"/>
      <c r="U99" s="10" t="s">
        <v>517</v>
      </c>
      <c r="V99" s="9"/>
      <c r="W99" s="8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Z99" s="8"/>
      <c r="IA99" s="8"/>
      <c r="IE99" s="8"/>
      <c r="IF99" s="8"/>
      <c r="IG99" s="8"/>
      <c r="IH99" s="8"/>
      <c r="IJ99" s="8"/>
      <c r="IK99" s="8"/>
      <c r="IR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P99" s="8"/>
      <c r="JQ99" s="8"/>
      <c r="JR99" s="8"/>
      <c r="JS99" s="8"/>
      <c r="JY99" s="8"/>
      <c r="JZ99" s="8"/>
      <c r="KA99" s="8"/>
      <c r="KB99" s="8"/>
      <c r="KC99" s="8"/>
      <c r="KD99" s="8"/>
      <c r="LN99" s="8"/>
      <c r="LO99" s="8"/>
      <c r="LP99" s="8"/>
      <c r="LQ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U99" s="8"/>
    </row>
    <row r="100" spans="1:359" ht="22.5" customHeight="1">
      <c r="A100" s="57">
        <v>1.6</v>
      </c>
      <c r="B100" s="58"/>
      <c r="C100" s="62">
        <v>39</v>
      </c>
      <c r="D100" s="201">
        <f t="shared" ref="D100:D106" si="61">SUM((S100*A100)+B100+C100)</f>
        <v>185.4</v>
      </c>
      <c r="E100" s="226"/>
      <c r="F100" s="59" t="s">
        <v>812</v>
      </c>
      <c r="G100" s="59"/>
      <c r="H100" s="26" t="s">
        <v>294</v>
      </c>
      <c r="I100" s="26" t="s">
        <v>392</v>
      </c>
      <c r="J100" s="26"/>
      <c r="K100" s="26" t="s">
        <v>1804</v>
      </c>
      <c r="L100" s="66">
        <f t="shared" ref="L100:L106" si="62">SUM(D100)</f>
        <v>185.4</v>
      </c>
      <c r="M100" s="66"/>
      <c r="N100" s="1" t="s">
        <v>369</v>
      </c>
      <c r="O100" s="316" t="s">
        <v>369</v>
      </c>
      <c r="P100" s="317" t="s">
        <v>369</v>
      </c>
      <c r="Q100" s="317">
        <v>1</v>
      </c>
      <c r="R100" s="37">
        <v>75</v>
      </c>
      <c r="S100" s="38">
        <f t="shared" ref="S100:S106" si="63">SUM(R100*1.22)</f>
        <v>91.5</v>
      </c>
      <c r="T100" s="20"/>
      <c r="U100" s="10" t="s">
        <v>517</v>
      </c>
      <c r="V100" s="9"/>
      <c r="W100" s="8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Z100" s="8"/>
      <c r="IA100" s="8"/>
      <c r="IE100" s="8"/>
      <c r="IF100" s="8"/>
      <c r="IG100" s="8"/>
      <c r="IH100" s="8"/>
      <c r="IJ100" s="8"/>
      <c r="IK100" s="8"/>
      <c r="IR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P100" s="8"/>
      <c r="JQ100" s="8"/>
      <c r="JR100" s="8"/>
      <c r="JS100" s="8"/>
      <c r="JY100" s="8"/>
      <c r="JZ100" s="8"/>
      <c r="KA100" s="8"/>
      <c r="KB100" s="8"/>
      <c r="KC100" s="8"/>
      <c r="KD100" s="8"/>
      <c r="KZ100" s="8"/>
      <c r="LA100" s="8"/>
      <c r="LB100" s="8"/>
      <c r="LC100" s="8"/>
      <c r="LN100" s="8"/>
      <c r="LO100" s="8"/>
      <c r="LP100" s="8"/>
      <c r="LQ100" s="8"/>
      <c r="MG100" s="8"/>
      <c r="MQ100" s="8"/>
      <c r="MR100" s="8"/>
      <c r="MU100" s="8"/>
    </row>
    <row r="101" spans="1:359" ht="22.5" customHeight="1">
      <c r="A101" s="57">
        <v>1.7</v>
      </c>
      <c r="B101" s="58"/>
      <c r="C101" s="62">
        <v>55</v>
      </c>
      <c r="D101" s="201">
        <f t="shared" si="61"/>
        <v>189.81</v>
      </c>
      <c r="E101" s="226"/>
      <c r="F101" s="59" t="s">
        <v>811</v>
      </c>
      <c r="G101" s="59"/>
      <c r="H101" s="26" t="s">
        <v>294</v>
      </c>
      <c r="I101" s="26" t="s">
        <v>392</v>
      </c>
      <c r="J101" s="26"/>
      <c r="K101" s="26" t="s">
        <v>1043</v>
      </c>
      <c r="L101" s="66">
        <f t="shared" si="62"/>
        <v>189.81</v>
      </c>
      <c r="M101" s="66"/>
      <c r="N101" s="1" t="s">
        <v>369</v>
      </c>
      <c r="O101" s="316" t="s">
        <v>369</v>
      </c>
      <c r="P101" s="317" t="s">
        <v>369</v>
      </c>
      <c r="Q101" s="317">
        <v>2</v>
      </c>
      <c r="R101" s="37">
        <v>65</v>
      </c>
      <c r="S101" s="38">
        <f t="shared" si="63"/>
        <v>79.3</v>
      </c>
      <c r="T101" s="20"/>
      <c r="U101" s="10" t="s">
        <v>517</v>
      </c>
      <c r="V101" s="9"/>
      <c r="W101" s="8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Z101" s="8"/>
      <c r="IA101" s="8"/>
      <c r="IE101" s="8"/>
      <c r="IF101" s="8"/>
      <c r="IG101" s="8"/>
      <c r="IH101" s="8"/>
      <c r="IJ101" s="8"/>
      <c r="IK101" s="8"/>
      <c r="IR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P101" s="8"/>
      <c r="JQ101" s="8"/>
      <c r="JR101" s="8"/>
      <c r="JS101" s="8"/>
      <c r="JY101" s="8"/>
      <c r="JZ101" s="8"/>
      <c r="KA101" s="8"/>
      <c r="KB101" s="8"/>
      <c r="KC101" s="8"/>
      <c r="KD101" s="8"/>
      <c r="LN101" s="8"/>
      <c r="LO101" s="8"/>
      <c r="LP101" s="8"/>
      <c r="LQ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U101" s="8"/>
    </row>
    <row r="102" spans="1:359" s="8" customFormat="1" ht="22.5" customHeight="1">
      <c r="A102" s="57">
        <v>2.2000000000000002</v>
      </c>
      <c r="B102" s="58"/>
      <c r="C102" s="62"/>
      <c r="D102" s="201">
        <f t="shared" si="61"/>
        <v>29.389799999999997</v>
      </c>
      <c r="E102" s="225"/>
      <c r="F102" s="59" t="s">
        <v>806</v>
      </c>
      <c r="G102" s="90"/>
      <c r="H102" s="26" t="s">
        <v>294</v>
      </c>
      <c r="I102" s="26" t="s">
        <v>2089</v>
      </c>
      <c r="J102" s="28"/>
      <c r="K102" s="26" t="s">
        <v>711</v>
      </c>
      <c r="L102" s="66">
        <f t="shared" si="62"/>
        <v>29.389799999999997</v>
      </c>
      <c r="M102" s="66"/>
      <c r="N102" s="1" t="s">
        <v>369</v>
      </c>
      <c r="O102" s="316" t="s">
        <v>369</v>
      </c>
      <c r="P102" s="317">
        <v>3</v>
      </c>
      <c r="Q102" s="317" t="s">
        <v>369</v>
      </c>
      <c r="R102" s="37">
        <v>10.95</v>
      </c>
      <c r="S102" s="38">
        <f t="shared" si="63"/>
        <v>13.358999999999998</v>
      </c>
      <c r="T102" s="25">
        <v>0.03</v>
      </c>
      <c r="U102" s="10" t="s">
        <v>2082</v>
      </c>
      <c r="V102" s="9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E102" s="12"/>
      <c r="IF102" s="12"/>
      <c r="IG102" s="12"/>
      <c r="IH102" s="12"/>
      <c r="IJ102" s="12"/>
      <c r="IK102" s="12"/>
      <c r="IL102" s="12"/>
      <c r="IM102" s="12"/>
      <c r="IN102" s="12"/>
      <c r="IO102" s="12"/>
      <c r="IP102" s="12"/>
      <c r="IQ102" s="12"/>
      <c r="IR102" s="12"/>
      <c r="JB102" s="12"/>
      <c r="JC102" s="12"/>
      <c r="JD102" s="12"/>
      <c r="JE102" s="12"/>
      <c r="JF102" s="12"/>
      <c r="JG102" s="12"/>
      <c r="JH102" s="12"/>
      <c r="JI102" s="12"/>
      <c r="JJ102" s="12"/>
      <c r="JK102" s="12"/>
      <c r="JL102" s="12"/>
      <c r="JM102" s="7"/>
      <c r="JN102" s="12"/>
      <c r="JO102" s="7"/>
      <c r="JP102" s="12"/>
      <c r="JQ102" s="7"/>
      <c r="JR102" s="12"/>
      <c r="JS102" s="12"/>
      <c r="JT102" s="12"/>
      <c r="JU102" s="12"/>
      <c r="JV102" s="12"/>
      <c r="JW102" s="12"/>
      <c r="JX102" s="12"/>
      <c r="JY102" s="12"/>
      <c r="JZ102" s="12"/>
      <c r="KA102" s="12"/>
      <c r="KB102" s="12"/>
      <c r="KC102" s="12"/>
      <c r="KD102" s="12"/>
      <c r="KE102" s="12"/>
      <c r="KF102" s="12"/>
      <c r="KH102"/>
      <c r="KI102"/>
      <c r="KJ102"/>
      <c r="KK102"/>
      <c r="KL102"/>
      <c r="KM102" s="12"/>
      <c r="KN102" s="12"/>
      <c r="KO102" s="12"/>
      <c r="KP102" s="12"/>
      <c r="KQ102" s="12"/>
      <c r="KR102" s="12"/>
      <c r="KS102" s="12"/>
      <c r="KT102" s="12"/>
      <c r="KZ102" s="12"/>
      <c r="LA102" s="12"/>
      <c r="LB102" s="12"/>
      <c r="LC102" s="12"/>
      <c r="MH102" s="12"/>
      <c r="MI102" s="12"/>
      <c r="MJ102" s="12"/>
      <c r="MK102" s="12"/>
      <c r="ML102" s="12"/>
      <c r="MM102" s="12"/>
      <c r="MN102" s="12"/>
      <c r="MO102" s="12"/>
      <c r="MP102" s="12"/>
      <c r="MQ102" s="12"/>
      <c r="MR102" s="12"/>
      <c r="MS102" s="12"/>
      <c r="MU102" s="12"/>
    </row>
    <row r="103" spans="1:359" s="8" customFormat="1" ht="22.5" customHeight="1">
      <c r="A103" s="57">
        <v>2.2000000000000002</v>
      </c>
      <c r="B103" s="58"/>
      <c r="C103" s="62">
        <v>3</v>
      </c>
      <c r="D103" s="201">
        <f t="shared" si="61"/>
        <v>36.281600000000005</v>
      </c>
      <c r="E103" s="226"/>
      <c r="F103" s="59" t="s">
        <v>806</v>
      </c>
      <c r="G103" s="59"/>
      <c r="H103" s="26" t="s">
        <v>294</v>
      </c>
      <c r="I103" s="26" t="s">
        <v>1140</v>
      </c>
      <c r="J103" s="26"/>
      <c r="K103" s="26" t="s">
        <v>2444</v>
      </c>
      <c r="L103" s="66">
        <f t="shared" si="62"/>
        <v>36.281600000000005</v>
      </c>
      <c r="M103" s="66"/>
      <c r="N103" s="1" t="s">
        <v>369</v>
      </c>
      <c r="O103" s="316" t="s">
        <v>369</v>
      </c>
      <c r="P103" s="317">
        <v>12</v>
      </c>
      <c r="Q103" s="317" t="s">
        <v>369</v>
      </c>
      <c r="R103" s="37">
        <v>12.4</v>
      </c>
      <c r="S103" s="38">
        <f t="shared" si="63"/>
        <v>15.128</v>
      </c>
      <c r="T103" s="72">
        <v>0.1</v>
      </c>
      <c r="U103" s="10" t="s">
        <v>629</v>
      </c>
      <c r="V103" s="9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T103" s="12"/>
      <c r="HU103" s="12"/>
      <c r="HV103" s="6"/>
      <c r="HW103" s="12"/>
      <c r="HX103" s="12"/>
      <c r="HZ103" s="12"/>
      <c r="IA103" s="12"/>
      <c r="IE103" s="12"/>
      <c r="IF103" s="12"/>
      <c r="IG103" s="12"/>
      <c r="IH103" s="12"/>
      <c r="II103" s="12"/>
      <c r="IL103" s="12"/>
      <c r="IM103" s="12"/>
      <c r="IN103" s="12"/>
      <c r="JF103" s="12"/>
      <c r="JG103" s="12"/>
      <c r="JH103" s="12"/>
      <c r="JI103" s="12"/>
      <c r="JJ103" s="12"/>
      <c r="JN103" s="12"/>
      <c r="JT103" s="12"/>
      <c r="JU103" s="12"/>
      <c r="JV103" s="12"/>
      <c r="JW103" s="12"/>
      <c r="JX103" s="12"/>
      <c r="KE103" s="12"/>
      <c r="KF103" s="12"/>
      <c r="KG103" s="12"/>
      <c r="KH103" s="12"/>
      <c r="KI103" s="12"/>
      <c r="KJ103" s="12"/>
      <c r="KK103" s="12"/>
      <c r="KL103" s="12"/>
      <c r="KM103" s="12"/>
      <c r="KN103" s="12"/>
      <c r="KO103" s="12"/>
      <c r="KP103" s="12"/>
      <c r="KQ103" s="12"/>
      <c r="KR103" s="12"/>
      <c r="KS103" s="12"/>
      <c r="KT103" s="12"/>
      <c r="KU103" s="12"/>
      <c r="KV103" s="12"/>
      <c r="KW103" s="12"/>
      <c r="KX103" s="12"/>
      <c r="KY103" s="12"/>
      <c r="LD103" s="12"/>
      <c r="LE103" s="12"/>
      <c r="LF103" s="12"/>
      <c r="LG103" s="12"/>
      <c r="LH103" s="12"/>
      <c r="LI103" s="12"/>
      <c r="LJ103" s="12"/>
      <c r="LK103" s="12"/>
      <c r="LL103" s="12"/>
      <c r="LM103" s="12"/>
      <c r="LN103" s="12"/>
      <c r="LO103" s="12"/>
      <c r="LP103" s="12"/>
      <c r="LQ103" s="12"/>
      <c r="LR103" s="12"/>
      <c r="LS103" s="12"/>
      <c r="LT103" s="12"/>
      <c r="LU103" s="12"/>
      <c r="LV103" s="12"/>
      <c r="LW103" s="12"/>
      <c r="LX103" s="12"/>
      <c r="LY103" s="12"/>
      <c r="LZ103" s="12"/>
      <c r="MA103" s="12"/>
      <c r="MB103" s="12"/>
      <c r="MC103" s="12"/>
      <c r="MD103" s="12"/>
      <c r="ME103" s="12"/>
      <c r="MF103" s="12"/>
      <c r="MG103" s="12"/>
      <c r="MK103" s="12"/>
      <c r="ML103" s="12"/>
      <c r="MM103" s="12"/>
      <c r="MN103" s="12"/>
      <c r="MO103" s="12"/>
      <c r="MP103" s="12"/>
      <c r="MQ103" s="12"/>
      <c r="MS103" s="12"/>
    </row>
    <row r="104" spans="1:359" s="8" customFormat="1" ht="22.5" customHeight="1">
      <c r="A104" s="57">
        <v>2</v>
      </c>
      <c r="B104" s="58"/>
      <c r="C104" s="62">
        <v>-2</v>
      </c>
      <c r="D104" s="201">
        <f t="shared" si="61"/>
        <v>68.760000000000005</v>
      </c>
      <c r="E104" s="226"/>
      <c r="F104" s="59" t="s">
        <v>808</v>
      </c>
      <c r="G104" s="59"/>
      <c r="H104" s="26" t="s">
        <v>294</v>
      </c>
      <c r="I104" s="26" t="s">
        <v>1140</v>
      </c>
      <c r="J104" s="26"/>
      <c r="K104" s="26" t="s">
        <v>1145</v>
      </c>
      <c r="L104" s="66">
        <f t="shared" si="62"/>
        <v>68.760000000000005</v>
      </c>
      <c r="M104" s="66"/>
      <c r="N104" s="1" t="s">
        <v>369</v>
      </c>
      <c r="O104" s="316" t="s">
        <v>369</v>
      </c>
      <c r="P104" s="317">
        <v>3</v>
      </c>
      <c r="Q104" s="317" t="s">
        <v>369</v>
      </c>
      <c r="R104" s="37">
        <v>29</v>
      </c>
      <c r="S104" s="38">
        <f t="shared" si="63"/>
        <v>35.380000000000003</v>
      </c>
      <c r="T104" s="72">
        <v>0.05</v>
      </c>
      <c r="U104" s="10" t="s">
        <v>1141</v>
      </c>
      <c r="V104" s="9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2"/>
      <c r="HL104" s="12"/>
      <c r="HM104" s="12"/>
      <c r="HN104" s="12"/>
      <c r="HO104" s="12"/>
      <c r="HT104" s="12"/>
      <c r="HU104" s="12"/>
      <c r="HV104" s="6"/>
      <c r="HW104" s="12"/>
      <c r="HX104" s="12"/>
      <c r="HZ104" s="12"/>
      <c r="IA104" s="12"/>
      <c r="IE104" s="12"/>
      <c r="IF104" s="12"/>
      <c r="IG104" s="12"/>
      <c r="IH104" s="12"/>
      <c r="II104" s="12"/>
      <c r="IL104" s="12"/>
      <c r="IM104" s="12"/>
      <c r="IN104" s="12"/>
      <c r="JF104" s="12"/>
      <c r="JG104" s="12"/>
      <c r="JH104" s="12"/>
      <c r="JI104" s="12"/>
      <c r="JJ104" s="12"/>
      <c r="JN104" s="12"/>
      <c r="KE104" s="12"/>
      <c r="KF104" s="12"/>
      <c r="KG104" s="12"/>
      <c r="KH104" s="12"/>
      <c r="KI104" s="12"/>
      <c r="KJ104" s="12"/>
      <c r="KK104" s="12"/>
      <c r="KL104" s="12"/>
      <c r="KM104" s="12"/>
      <c r="KN104" s="12"/>
      <c r="KO104" s="12"/>
      <c r="KP104" s="12"/>
      <c r="KQ104" s="12"/>
      <c r="KR104" s="12"/>
      <c r="KS104" s="12"/>
      <c r="KT104" s="12"/>
      <c r="KU104" s="12"/>
      <c r="KV104" s="12"/>
      <c r="KW104" s="12"/>
      <c r="KY104" s="12"/>
      <c r="KZ104" s="12"/>
      <c r="LA104" s="12"/>
      <c r="LB104" s="12"/>
      <c r="LC104" s="12"/>
      <c r="MH104" s="12"/>
      <c r="MI104" s="12"/>
      <c r="MJ104" s="12"/>
      <c r="MK104" s="12"/>
      <c r="ML104" s="12"/>
      <c r="MM104" s="12"/>
      <c r="MN104" s="12"/>
      <c r="MO104" s="12"/>
      <c r="MP104" s="12"/>
      <c r="MQ104" s="12"/>
    </row>
    <row r="105" spans="1:359" ht="22.5" customHeight="1">
      <c r="A105" s="57">
        <v>1</v>
      </c>
      <c r="B105" s="58">
        <v>15</v>
      </c>
      <c r="C105" s="62"/>
      <c r="D105" s="201">
        <f t="shared" si="61"/>
        <v>26.59</v>
      </c>
      <c r="E105" s="226"/>
      <c r="F105" s="59" t="s">
        <v>805</v>
      </c>
      <c r="G105" s="59"/>
      <c r="H105" s="26" t="s">
        <v>294</v>
      </c>
      <c r="I105" s="26" t="s">
        <v>1212</v>
      </c>
      <c r="J105" s="26"/>
      <c r="K105" s="26" t="s">
        <v>1213</v>
      </c>
      <c r="L105" s="66">
        <f t="shared" si="62"/>
        <v>26.59</v>
      </c>
      <c r="M105" s="66"/>
      <c r="N105" s="1" t="s">
        <v>369</v>
      </c>
      <c r="O105" s="316" t="s">
        <v>369</v>
      </c>
      <c r="P105" s="317">
        <v>2</v>
      </c>
      <c r="Q105" s="317" t="s">
        <v>369</v>
      </c>
      <c r="R105" s="37">
        <v>9.5</v>
      </c>
      <c r="S105" s="38">
        <f t="shared" si="63"/>
        <v>11.59</v>
      </c>
      <c r="T105" s="25">
        <v>0.28000000000000003</v>
      </c>
      <c r="U105" s="10" t="s">
        <v>1203</v>
      </c>
      <c r="V105" s="9"/>
      <c r="HR105" s="8"/>
      <c r="HS105" s="8"/>
      <c r="HV105" s="8"/>
      <c r="HY105" s="8"/>
      <c r="HZ105" s="8"/>
      <c r="IA105" s="8"/>
      <c r="IB105" s="8"/>
      <c r="IC105" s="8"/>
      <c r="ID105" s="8"/>
      <c r="II105" s="8"/>
      <c r="IJ105" s="8"/>
      <c r="IK105" s="8"/>
      <c r="IL105" s="8"/>
      <c r="IM105" s="8"/>
      <c r="IN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M105" s="8"/>
      <c r="JO105" s="7"/>
      <c r="JQ105" s="8"/>
      <c r="JZ105" s="8"/>
      <c r="KA105" s="8"/>
      <c r="KB105" s="8"/>
      <c r="KC105" s="8"/>
      <c r="KD105" s="8"/>
      <c r="KE105" s="8"/>
      <c r="KF105" s="8"/>
      <c r="KM105" s="8"/>
      <c r="KN105" s="8"/>
      <c r="KO105" s="8"/>
      <c r="KP105" s="8"/>
      <c r="KQ105" s="8"/>
      <c r="KR105" s="8"/>
      <c r="KZ105" s="8"/>
      <c r="LA105" s="8"/>
      <c r="LB105" s="8"/>
      <c r="LC105" s="8"/>
      <c r="MR105" s="8"/>
      <c r="MU105" s="8"/>
    </row>
    <row r="106" spans="1:359" ht="22.5" customHeight="1">
      <c r="A106" s="57">
        <v>2.2000000000000002</v>
      </c>
      <c r="B106" s="58"/>
      <c r="C106" s="62"/>
      <c r="D106" s="201">
        <f t="shared" si="61"/>
        <v>30.866</v>
      </c>
      <c r="E106" s="226"/>
      <c r="F106" s="59" t="s">
        <v>806</v>
      </c>
      <c r="G106" s="59"/>
      <c r="H106" s="26" t="s">
        <v>294</v>
      </c>
      <c r="I106" s="26" t="s">
        <v>1212</v>
      </c>
      <c r="J106" s="26"/>
      <c r="K106" s="26" t="s">
        <v>1214</v>
      </c>
      <c r="L106" s="66">
        <f t="shared" si="62"/>
        <v>30.866</v>
      </c>
      <c r="M106" s="66"/>
      <c r="N106" s="1" t="s">
        <v>369</v>
      </c>
      <c r="O106" s="316" t="s">
        <v>369</v>
      </c>
      <c r="P106" s="317">
        <v>1</v>
      </c>
      <c r="Q106" s="317" t="s">
        <v>369</v>
      </c>
      <c r="R106" s="37">
        <v>11.5</v>
      </c>
      <c r="S106" s="38">
        <f t="shared" si="63"/>
        <v>14.03</v>
      </c>
      <c r="T106" s="25">
        <v>0.28000000000000003</v>
      </c>
      <c r="U106" s="10" t="s">
        <v>1203</v>
      </c>
      <c r="V106" s="9"/>
      <c r="HR106" s="8"/>
      <c r="HS106" s="8"/>
      <c r="HV106" s="8"/>
      <c r="HY106" s="8"/>
      <c r="HZ106" s="8"/>
      <c r="IA106" s="8"/>
      <c r="IB106" s="8"/>
      <c r="IC106" s="8"/>
      <c r="ID106" s="8"/>
      <c r="II106" s="8"/>
      <c r="IJ106" s="8"/>
      <c r="IK106" s="8"/>
      <c r="IL106" s="8"/>
      <c r="IM106" s="8"/>
      <c r="IN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M106" s="8"/>
      <c r="JO106" s="8"/>
      <c r="JQ106" s="8"/>
      <c r="JZ106" s="8"/>
      <c r="KA106" s="8"/>
      <c r="KB106" s="8"/>
      <c r="KC106" s="8"/>
      <c r="KD106" s="8"/>
      <c r="KE106" s="8"/>
      <c r="KF106" s="8"/>
      <c r="KM106" s="8"/>
      <c r="KN106" s="8"/>
      <c r="KO106" s="8"/>
      <c r="KP106" s="8"/>
      <c r="KQ106" s="8"/>
      <c r="KR106" s="8"/>
      <c r="KS106" s="8"/>
      <c r="KT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K106" s="8"/>
      <c r="ML106" s="8"/>
      <c r="MM106" s="8"/>
      <c r="MN106" s="8"/>
      <c r="MO106" s="8"/>
      <c r="MP106" s="8"/>
      <c r="MR106" s="8"/>
      <c r="MS106" s="8"/>
      <c r="MU106" s="8"/>
    </row>
    <row r="107" spans="1:359" ht="22.5" customHeight="1">
      <c r="A107" s="56"/>
      <c r="B107" s="55"/>
      <c r="C107" s="63"/>
      <c r="D107" s="201"/>
      <c r="F107" s="60"/>
      <c r="G107" s="60"/>
      <c r="H107" s="26"/>
      <c r="I107" s="26"/>
      <c r="J107" s="26"/>
      <c r="K107" s="26"/>
      <c r="L107" s="66"/>
      <c r="M107" s="66"/>
      <c r="N107" s="33"/>
      <c r="O107" s="319"/>
      <c r="P107" s="319"/>
      <c r="Q107" s="319"/>
      <c r="R107" s="31"/>
      <c r="S107" s="39"/>
      <c r="T107" s="21"/>
      <c r="U107" s="10"/>
      <c r="V107" s="9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T107" s="8"/>
      <c r="HU107" s="8"/>
      <c r="HV107" s="8"/>
      <c r="HW107" s="8"/>
      <c r="HX107" s="8"/>
      <c r="HZ107" s="8"/>
      <c r="IA107" s="8"/>
      <c r="IB107" s="8"/>
      <c r="IC107" s="8"/>
      <c r="ID107" s="8"/>
      <c r="IG107" s="8"/>
      <c r="II107" s="8"/>
      <c r="IJ107" s="7"/>
      <c r="IK107" s="7"/>
      <c r="IL107" s="8"/>
      <c r="IM107" s="8"/>
      <c r="IN107" s="8"/>
      <c r="IO107" s="8"/>
      <c r="IP107" s="8"/>
      <c r="IQ107" s="8"/>
      <c r="IR107" s="8"/>
      <c r="JB107" s="8"/>
      <c r="JC107" s="8"/>
      <c r="JD107" s="8"/>
      <c r="JE107" s="8"/>
      <c r="JK107" s="8"/>
      <c r="JL107" s="8"/>
      <c r="JP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X107" s="8"/>
      <c r="LN107" s="8"/>
      <c r="LO107" s="8"/>
      <c r="LP107" s="8"/>
      <c r="LQ107" s="8"/>
      <c r="MG107" s="8"/>
      <c r="MH107" s="8"/>
      <c r="MI107" s="8"/>
      <c r="MJ107" s="8"/>
      <c r="MR107" s="8"/>
      <c r="MU107" s="8"/>
    </row>
    <row r="108" spans="1:359" s="8" customFormat="1" ht="22.5" customHeight="1">
      <c r="A108" s="57">
        <v>2.2000000000000002</v>
      </c>
      <c r="B108" s="58"/>
      <c r="C108" s="62"/>
      <c r="D108" s="201">
        <f>SUM((S108*A108)+B108+C108)</f>
        <v>37.576000000000001</v>
      </c>
      <c r="E108" s="226"/>
      <c r="F108" s="59" t="s">
        <v>806</v>
      </c>
      <c r="G108" s="59"/>
      <c r="H108" s="26" t="s">
        <v>294</v>
      </c>
      <c r="I108" s="26" t="s">
        <v>1140</v>
      </c>
      <c r="J108" s="26"/>
      <c r="K108" s="26" t="s">
        <v>2445</v>
      </c>
      <c r="L108" s="66">
        <f>SUM(D108)</f>
        <v>37.576000000000001</v>
      </c>
      <c r="M108" s="66"/>
      <c r="N108" s="1" t="s">
        <v>369</v>
      </c>
      <c r="O108" s="316" t="s">
        <v>369</v>
      </c>
      <c r="P108" s="317">
        <v>12</v>
      </c>
      <c r="Q108" s="317" t="s">
        <v>369</v>
      </c>
      <c r="R108" s="37">
        <v>14</v>
      </c>
      <c r="S108" s="38">
        <f>SUM(R108*1.22)</f>
        <v>17.079999999999998</v>
      </c>
      <c r="T108" s="72">
        <v>0.1</v>
      </c>
      <c r="U108" s="10" t="s">
        <v>629</v>
      </c>
      <c r="V108" s="9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  <c r="HJ108" s="12"/>
      <c r="HK108" s="12"/>
      <c r="HL108" s="12"/>
      <c r="HM108" s="12"/>
      <c r="HN108" s="12"/>
      <c r="HO108" s="12"/>
      <c r="HT108" s="12"/>
      <c r="HU108" s="12"/>
      <c r="HV108" s="6"/>
      <c r="HW108" s="12"/>
      <c r="HX108" s="12"/>
      <c r="HZ108" s="12"/>
      <c r="IA108" s="12"/>
      <c r="IE108" s="12"/>
      <c r="IF108" s="12"/>
      <c r="IG108" s="12"/>
      <c r="IH108" s="12"/>
      <c r="II108" s="12"/>
      <c r="IL108" s="12"/>
      <c r="IM108" s="12"/>
      <c r="IN108" s="12"/>
      <c r="JF108" s="12"/>
      <c r="JG108" s="12"/>
      <c r="JH108" s="12"/>
      <c r="JI108" s="12"/>
      <c r="JJ108" s="12"/>
      <c r="JN108" s="12"/>
      <c r="JT108" s="12"/>
      <c r="JU108" s="12"/>
      <c r="JV108" s="12"/>
      <c r="JW108" s="12"/>
      <c r="JX108" s="12"/>
      <c r="KE108" s="12"/>
      <c r="KF108" s="12"/>
      <c r="KG108" s="12"/>
      <c r="KH108" s="12"/>
      <c r="KI108" s="12"/>
      <c r="KJ108" s="12"/>
      <c r="KK108" s="12"/>
      <c r="KL108" s="12"/>
      <c r="KM108" s="12"/>
      <c r="KN108" s="12"/>
      <c r="KO108" s="12"/>
      <c r="KP108" s="12"/>
      <c r="KQ108" s="12"/>
      <c r="KR108" s="12"/>
      <c r="KS108" s="12"/>
      <c r="KT108" s="12"/>
      <c r="KU108" s="12"/>
      <c r="KV108" s="12"/>
      <c r="KW108" s="12"/>
      <c r="KX108" s="12"/>
      <c r="KY108" s="12"/>
      <c r="LD108" s="12"/>
      <c r="LE108" s="12"/>
      <c r="LF108" s="12"/>
      <c r="LG108" s="12"/>
      <c r="LH108" s="12"/>
      <c r="LI108" s="12"/>
      <c r="LJ108" s="12"/>
      <c r="LK108" s="12"/>
      <c r="LL108" s="12"/>
      <c r="LM108" s="12"/>
      <c r="LN108" s="12"/>
      <c r="LO108" s="12"/>
      <c r="LP108" s="12"/>
      <c r="LQ108" s="12"/>
      <c r="LR108" s="12"/>
      <c r="LS108" s="12"/>
      <c r="LT108" s="12"/>
      <c r="LU108" s="12"/>
      <c r="LV108" s="12"/>
      <c r="LW108" s="12"/>
      <c r="LX108" s="12"/>
      <c r="LY108" s="12"/>
      <c r="LZ108" s="12"/>
      <c r="MA108" s="12"/>
      <c r="MB108" s="12"/>
      <c r="MC108" s="12"/>
      <c r="MD108" s="12"/>
      <c r="ME108" s="12"/>
      <c r="MF108" s="12"/>
      <c r="MG108" s="12"/>
      <c r="MK108" s="12"/>
      <c r="ML108" s="12"/>
      <c r="MM108" s="12"/>
      <c r="MN108" s="12"/>
      <c r="MO108" s="12"/>
      <c r="MP108" s="12"/>
      <c r="MQ108" s="12"/>
      <c r="MS108" s="12"/>
    </row>
    <row r="109" spans="1:359" s="8" customFormat="1" ht="22.5" customHeight="1">
      <c r="A109" s="57">
        <v>2.1</v>
      </c>
      <c r="B109" s="58"/>
      <c r="C109" s="62">
        <v>-6</v>
      </c>
      <c r="D109" s="201">
        <f>SUM((S109*A109)+B109+C109)</f>
        <v>49.851600000000005</v>
      </c>
      <c r="E109" s="225"/>
      <c r="F109" s="59" t="s">
        <v>807</v>
      </c>
      <c r="G109" s="59"/>
      <c r="H109" s="26" t="s">
        <v>294</v>
      </c>
      <c r="I109" s="26" t="s">
        <v>1069</v>
      </c>
      <c r="J109" s="26"/>
      <c r="K109" s="26" t="s">
        <v>1088</v>
      </c>
      <c r="L109" s="66">
        <f>SUM(D109)</f>
        <v>49.851600000000005</v>
      </c>
      <c r="M109" s="66"/>
      <c r="N109" s="1" t="s">
        <v>369</v>
      </c>
      <c r="O109" s="316" t="s">
        <v>369</v>
      </c>
      <c r="P109" s="317">
        <v>3</v>
      </c>
      <c r="Q109" s="317" t="s">
        <v>369</v>
      </c>
      <c r="R109" s="37">
        <v>21.8</v>
      </c>
      <c r="S109" s="38">
        <f>SUM(R109*1.22)</f>
        <v>26.596</v>
      </c>
      <c r="T109" s="25">
        <v>0.12</v>
      </c>
      <c r="U109" s="10" t="s">
        <v>1070</v>
      </c>
      <c r="V109" s="9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12"/>
      <c r="HA109" s="12"/>
      <c r="HB109" s="12"/>
      <c r="HC109" s="12"/>
      <c r="HD109" s="12"/>
      <c r="HE109" s="12"/>
      <c r="HF109" s="12"/>
      <c r="HG109" s="12"/>
      <c r="HH109" s="12"/>
      <c r="HI109" s="12"/>
      <c r="HJ109" s="12"/>
      <c r="HK109" s="12"/>
      <c r="HL109" s="12"/>
      <c r="HM109" s="12"/>
      <c r="HN109" s="12"/>
      <c r="HO109" s="12"/>
      <c r="HT109" s="12"/>
      <c r="HU109" s="12"/>
      <c r="HV109" s="6"/>
      <c r="HW109" s="12"/>
      <c r="HX109" s="12"/>
      <c r="HZ109" s="12"/>
      <c r="IA109" s="12"/>
      <c r="IE109" s="12"/>
      <c r="IF109" s="12"/>
      <c r="IG109" s="12"/>
      <c r="IH109" s="12"/>
      <c r="II109" s="12"/>
      <c r="IL109" s="12"/>
      <c r="IM109" s="12"/>
      <c r="IN109" s="12"/>
      <c r="JF109" s="12"/>
      <c r="JG109" s="12"/>
      <c r="JH109" s="12"/>
      <c r="JI109" s="12"/>
      <c r="JJ109" s="12"/>
      <c r="JT109" s="12"/>
      <c r="JU109" s="12"/>
      <c r="JV109" s="12"/>
      <c r="JW109" s="12"/>
      <c r="JX109" s="12"/>
      <c r="KG109" s="12"/>
      <c r="KH109" s="12"/>
      <c r="KI109" s="12"/>
      <c r="KJ109" s="12"/>
      <c r="KK109" s="12"/>
      <c r="KL109" s="12"/>
      <c r="KS109" s="12"/>
      <c r="KT109" s="12"/>
      <c r="KU109" s="12"/>
      <c r="KV109" s="12"/>
      <c r="KW109" s="12"/>
      <c r="KX109" s="12"/>
      <c r="KZ109" s="12"/>
      <c r="LA109" s="12"/>
      <c r="LB109" s="12"/>
      <c r="LC109" s="12"/>
      <c r="LD109" s="12"/>
      <c r="LE109" s="12"/>
      <c r="LF109" s="12"/>
      <c r="LG109" s="12"/>
      <c r="LH109" s="12"/>
      <c r="LI109" s="12"/>
      <c r="LJ109" s="12"/>
      <c r="LK109" s="12"/>
      <c r="LL109" s="12"/>
      <c r="LM109" s="12"/>
      <c r="LR109" s="12"/>
      <c r="LS109" s="12"/>
      <c r="LT109" s="12"/>
      <c r="LU109" s="12"/>
      <c r="LV109" s="12"/>
      <c r="LW109" s="12"/>
      <c r="LX109" s="12"/>
      <c r="LY109" s="12"/>
      <c r="LZ109" s="12"/>
      <c r="MA109" s="12"/>
      <c r="MB109" s="12"/>
      <c r="MC109" s="12"/>
      <c r="MD109" s="12"/>
      <c r="ME109" s="12"/>
      <c r="MF109" s="12"/>
      <c r="MH109" s="12"/>
      <c r="MI109" s="12"/>
      <c r="MJ109" s="12"/>
      <c r="MK109" s="12"/>
      <c r="ML109" s="12"/>
      <c r="MM109" s="12"/>
      <c r="MN109" s="12"/>
      <c r="MO109" s="12"/>
      <c r="MP109" s="12"/>
      <c r="MQ109" s="12"/>
      <c r="MS109" s="12"/>
    </row>
    <row r="110" spans="1:359" s="8" customFormat="1" ht="22.5" customHeight="1">
      <c r="A110" s="56"/>
      <c r="B110" s="55"/>
      <c r="C110" s="63"/>
      <c r="D110" s="201"/>
      <c r="E110" s="225"/>
      <c r="F110" s="60"/>
      <c r="G110" s="60"/>
      <c r="H110" s="26"/>
      <c r="I110" s="26"/>
      <c r="J110" s="26"/>
      <c r="K110" s="26"/>
      <c r="L110" s="66"/>
      <c r="M110" s="66"/>
      <c r="N110" s="33"/>
      <c r="O110" s="319"/>
      <c r="P110" s="319"/>
      <c r="Q110" s="319"/>
      <c r="R110" s="31"/>
      <c r="S110" s="39"/>
      <c r="T110" s="195"/>
      <c r="U110" s="10"/>
      <c r="V110" s="9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  <c r="HG110" s="12"/>
      <c r="HH110" s="12"/>
      <c r="HI110" s="12"/>
      <c r="HJ110" s="12"/>
      <c r="HK110" s="12"/>
      <c r="HL110" s="12"/>
      <c r="HM110" s="12"/>
      <c r="HN110" s="12"/>
      <c r="HO110" s="12"/>
      <c r="HT110" s="12"/>
      <c r="HU110" s="12"/>
      <c r="HV110" s="6"/>
      <c r="HW110" s="12"/>
      <c r="HX110" s="12"/>
      <c r="HZ110" s="12"/>
      <c r="IA110" s="12"/>
      <c r="IE110" s="12"/>
      <c r="IF110" s="12"/>
      <c r="IG110" s="12"/>
      <c r="IH110" s="12"/>
      <c r="II110" s="12"/>
      <c r="IL110" s="12"/>
      <c r="IM110" s="12"/>
      <c r="IN110" s="12"/>
      <c r="JF110" s="12"/>
      <c r="JG110" s="12"/>
      <c r="JH110" s="12"/>
      <c r="JI110" s="12"/>
      <c r="JJ110" s="12"/>
      <c r="JT110" s="12"/>
      <c r="JU110" s="12"/>
      <c r="JV110" s="12"/>
      <c r="JW110" s="12"/>
      <c r="JX110" s="12"/>
      <c r="KG110" s="12"/>
      <c r="KH110" s="12"/>
      <c r="KI110" s="12"/>
      <c r="KJ110" s="12"/>
      <c r="KK110" s="12"/>
      <c r="KL110" s="12"/>
      <c r="KS110" s="12"/>
      <c r="KT110" s="12"/>
      <c r="KU110" s="12"/>
      <c r="KV110" s="12"/>
      <c r="KW110" s="12"/>
      <c r="KX110" s="12"/>
      <c r="KZ110" s="12"/>
      <c r="LA110" s="12"/>
      <c r="LB110" s="12"/>
      <c r="LC110" s="12"/>
      <c r="LD110" s="12"/>
      <c r="LE110" s="12"/>
      <c r="LF110" s="12"/>
      <c r="LG110" s="12"/>
      <c r="LH110" s="12"/>
      <c r="LI110" s="12"/>
      <c r="LJ110" s="12"/>
      <c r="LK110" s="12"/>
      <c r="LL110" s="12"/>
      <c r="LM110" s="12"/>
      <c r="LR110" s="12"/>
      <c r="LS110" s="12"/>
      <c r="LT110" s="12"/>
      <c r="LU110" s="12"/>
      <c r="LV110" s="12"/>
      <c r="LW110" s="12"/>
      <c r="LX110" s="12"/>
      <c r="LY110" s="12"/>
      <c r="LZ110" s="12"/>
      <c r="MA110" s="12"/>
      <c r="MB110" s="12"/>
      <c r="MC110" s="12"/>
      <c r="MD110" s="12"/>
      <c r="ME110" s="12"/>
      <c r="MF110" s="12"/>
      <c r="MH110" s="12"/>
      <c r="MI110" s="12"/>
      <c r="MJ110" s="12"/>
      <c r="MK110" s="12"/>
      <c r="ML110" s="12"/>
      <c r="MM110" s="12"/>
      <c r="MN110" s="12"/>
      <c r="MO110" s="12"/>
      <c r="MP110" s="12"/>
      <c r="MQ110" s="12"/>
      <c r="MS110" s="12"/>
    </row>
    <row r="111" spans="1:359" ht="22.5" customHeight="1">
      <c r="A111" s="57">
        <v>2.2000000000000002</v>
      </c>
      <c r="B111" s="58"/>
      <c r="C111" s="62"/>
      <c r="D111" s="201">
        <f>SUM((S111*A111)+B111+C111)</f>
        <v>39.991600000000005</v>
      </c>
      <c r="E111" s="226"/>
      <c r="F111" s="59" t="s">
        <v>806</v>
      </c>
      <c r="G111" s="59"/>
      <c r="H111" s="26" t="s">
        <v>537</v>
      </c>
      <c r="I111" s="26" t="s">
        <v>1630</v>
      </c>
      <c r="J111" s="26"/>
      <c r="K111" s="26" t="s">
        <v>1671</v>
      </c>
      <c r="L111" s="66">
        <f>SUM(D111)</f>
        <v>39.991600000000005</v>
      </c>
      <c r="M111" s="66"/>
      <c r="N111" s="1" t="s">
        <v>369</v>
      </c>
      <c r="O111" s="316" t="s">
        <v>369</v>
      </c>
      <c r="P111" s="317">
        <v>6</v>
      </c>
      <c r="Q111" s="317" t="s">
        <v>369</v>
      </c>
      <c r="R111" s="37">
        <v>14.9</v>
      </c>
      <c r="S111" s="38">
        <f>SUM(R111*1.22)</f>
        <v>18.178000000000001</v>
      </c>
      <c r="T111" s="19"/>
      <c r="U111" s="10" t="s">
        <v>1628</v>
      </c>
      <c r="V111" s="10" t="s">
        <v>1629</v>
      </c>
      <c r="W111" s="8"/>
      <c r="HP111" s="8"/>
      <c r="HQ111" s="8"/>
      <c r="HR111" s="8"/>
      <c r="HS111" s="8"/>
      <c r="HV111" s="8"/>
      <c r="HY111" s="8"/>
      <c r="IE111" s="8"/>
      <c r="IF111" s="8"/>
      <c r="IH111" s="8"/>
      <c r="IL111" s="8"/>
      <c r="IM111" s="8"/>
      <c r="IN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7"/>
      <c r="JP111" s="8"/>
      <c r="JR111" s="8"/>
      <c r="JS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U111" s="8"/>
      <c r="KV111" s="8"/>
      <c r="KW111" s="8"/>
      <c r="KX111" s="8"/>
      <c r="MH111" s="8"/>
      <c r="MI111" s="8"/>
      <c r="MJ111" s="8"/>
      <c r="MR111" s="8"/>
      <c r="MU111" s="8"/>
    </row>
    <row r="112" spans="1:359" ht="22.5" customHeight="1">
      <c r="A112" s="57">
        <v>1</v>
      </c>
      <c r="B112" s="58">
        <v>20</v>
      </c>
      <c r="C112" s="62"/>
      <c r="D112" s="201">
        <f t="shared" si="49"/>
        <v>42.997</v>
      </c>
      <c r="E112" s="226"/>
      <c r="F112" s="59" t="s">
        <v>831</v>
      </c>
      <c r="G112" s="59"/>
      <c r="H112" s="26" t="s">
        <v>294</v>
      </c>
      <c r="I112" s="26" t="s">
        <v>1022</v>
      </c>
      <c r="J112" s="26"/>
      <c r="K112" s="26" t="s">
        <v>1033</v>
      </c>
      <c r="L112" s="66">
        <f t="shared" si="50"/>
        <v>42.997</v>
      </c>
      <c r="M112" s="66"/>
      <c r="N112" s="1" t="s">
        <v>369</v>
      </c>
      <c r="O112" s="316" t="s">
        <v>369</v>
      </c>
      <c r="P112" s="317">
        <v>1</v>
      </c>
      <c r="Q112" s="317" t="s">
        <v>369</v>
      </c>
      <c r="R112" s="37">
        <v>18.850000000000001</v>
      </c>
      <c r="S112" s="38">
        <f t="shared" si="51"/>
        <v>22.997</v>
      </c>
      <c r="T112" s="20"/>
      <c r="U112" s="10" t="s">
        <v>1020</v>
      </c>
      <c r="V112" s="9"/>
      <c r="W112" s="8"/>
      <c r="HP112" s="8"/>
      <c r="HQ112" s="8"/>
      <c r="HR112" s="8"/>
      <c r="HS112" s="8"/>
      <c r="HV112" s="8"/>
      <c r="HY112" s="8"/>
      <c r="HZ112" s="8"/>
      <c r="IA112" s="8"/>
      <c r="IB112" s="8"/>
      <c r="IC112" s="8"/>
      <c r="ID112" s="8"/>
      <c r="IG112" s="8"/>
      <c r="II112" s="8"/>
      <c r="IJ112" s="8"/>
      <c r="IK112" s="8"/>
      <c r="IR112" s="8"/>
      <c r="IS112" s="7"/>
      <c r="IT112" s="7"/>
      <c r="IU112" s="7"/>
      <c r="IV112" s="7"/>
      <c r="IW112" s="7"/>
      <c r="IX112" s="8"/>
      <c r="IY112" s="8"/>
      <c r="IZ112" s="8"/>
      <c r="JA112" s="8"/>
      <c r="JB112" s="8"/>
      <c r="JC112" s="8"/>
      <c r="JD112" s="8"/>
      <c r="JE112" s="8"/>
      <c r="JF112" s="7"/>
      <c r="JG112" s="7"/>
      <c r="JH112" s="7"/>
      <c r="JI112" s="7"/>
      <c r="JJ112" s="7"/>
      <c r="JK112" s="8"/>
      <c r="JN112" s="8"/>
      <c r="JO112" s="8"/>
      <c r="JP112" s="8"/>
      <c r="JR112" s="8"/>
      <c r="JS112" s="8"/>
      <c r="JT112" s="7"/>
      <c r="JU112" s="7"/>
      <c r="JV112" s="7"/>
      <c r="JW112" s="7"/>
      <c r="JX112" s="7"/>
      <c r="JY112" s="8"/>
      <c r="JZ112" s="8"/>
      <c r="KA112" s="8"/>
      <c r="KB112" s="8"/>
      <c r="KC112" s="8"/>
      <c r="KD112" s="8"/>
      <c r="KE112" s="8"/>
      <c r="KF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Z112" s="8"/>
      <c r="LA112" s="8"/>
      <c r="LB112" s="8"/>
      <c r="LC112" s="8"/>
      <c r="MK112" s="8"/>
      <c r="ML112" s="8"/>
      <c r="MM112" s="8"/>
      <c r="MN112" s="8"/>
      <c r="MO112" s="8"/>
      <c r="MP112" s="8"/>
      <c r="MR112" s="8"/>
    </row>
    <row r="113" spans="1:359" ht="22.5" customHeight="1">
      <c r="A113" s="57">
        <v>2</v>
      </c>
      <c r="B113" s="58"/>
      <c r="C113" s="62">
        <v>-5</v>
      </c>
      <c r="D113" s="201">
        <f t="shared" si="49"/>
        <v>43.8</v>
      </c>
      <c r="E113" s="226"/>
      <c r="F113" s="59" t="s">
        <v>808</v>
      </c>
      <c r="G113" s="59"/>
      <c r="H113" s="26" t="s">
        <v>294</v>
      </c>
      <c r="I113" s="26" t="s">
        <v>392</v>
      </c>
      <c r="J113" s="26"/>
      <c r="K113" s="26" t="s">
        <v>25</v>
      </c>
      <c r="L113" s="66">
        <f t="shared" si="50"/>
        <v>43.8</v>
      </c>
      <c r="M113" s="66"/>
      <c r="N113" s="1" t="s">
        <v>369</v>
      </c>
      <c r="O113" s="316" t="s">
        <v>369</v>
      </c>
      <c r="P113" s="317">
        <v>5</v>
      </c>
      <c r="Q113" s="317" t="s">
        <v>369</v>
      </c>
      <c r="R113" s="37">
        <v>20</v>
      </c>
      <c r="S113" s="38">
        <f t="shared" si="51"/>
        <v>24.4</v>
      </c>
      <c r="T113" s="72">
        <v>0.42249999999999999</v>
      </c>
      <c r="U113" s="10" t="s">
        <v>517</v>
      </c>
      <c r="V113" s="9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V113" s="8"/>
      <c r="IJ113" s="8"/>
      <c r="IK113" s="8"/>
      <c r="IL113" s="8"/>
      <c r="IM113" s="8"/>
      <c r="IN113" s="8"/>
      <c r="IR113" s="8"/>
      <c r="JB113" s="8"/>
      <c r="JC113" s="8"/>
      <c r="JD113" s="8"/>
      <c r="JE113" s="8"/>
      <c r="JK113" s="8"/>
      <c r="JM113" s="8"/>
      <c r="JO113" s="8"/>
      <c r="JP113" s="8"/>
      <c r="JQ113" s="8"/>
      <c r="JR113" s="8"/>
      <c r="JS113" s="8"/>
      <c r="JY113" s="8"/>
      <c r="JZ113" s="8"/>
      <c r="KA113" s="8"/>
      <c r="KB113" s="8"/>
      <c r="KE113" s="8"/>
      <c r="KF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Y113" s="8"/>
      <c r="KZ113" s="8"/>
      <c r="LA113" s="8"/>
      <c r="LB113" s="8"/>
      <c r="LC113" s="8"/>
      <c r="LN113" s="8"/>
      <c r="LO113" s="8"/>
      <c r="LP113" s="8"/>
      <c r="LQ113" s="8"/>
      <c r="MG113" s="8"/>
      <c r="MH113" s="8"/>
      <c r="MI113" s="8"/>
      <c r="MJ113" s="8"/>
      <c r="MQ113" s="8"/>
      <c r="MR113" s="8"/>
      <c r="MS113" s="8"/>
      <c r="MU113" s="8"/>
    </row>
    <row r="114" spans="1:359" s="8" customFormat="1" ht="22.5" customHeight="1">
      <c r="A114" s="57">
        <v>2.2000000000000002</v>
      </c>
      <c r="B114" s="58"/>
      <c r="C114" s="62"/>
      <c r="D114" s="201">
        <f t="shared" ref="D114" si="64">SUM((S114*A114)+B114+C114)</f>
        <v>38.649600000000007</v>
      </c>
      <c r="E114" s="226"/>
      <c r="F114" s="59" t="s">
        <v>806</v>
      </c>
      <c r="G114" s="59"/>
      <c r="H114" s="26" t="s">
        <v>294</v>
      </c>
      <c r="I114" s="26" t="s">
        <v>1140</v>
      </c>
      <c r="J114" s="26"/>
      <c r="K114" s="26" t="s">
        <v>2446</v>
      </c>
      <c r="L114" s="66">
        <f t="shared" ref="L114" si="65">SUM(D114)</f>
        <v>38.649600000000007</v>
      </c>
      <c r="M114" s="66"/>
      <c r="N114" s="1" t="s">
        <v>369</v>
      </c>
      <c r="O114" s="316" t="s">
        <v>369</v>
      </c>
      <c r="P114" s="317">
        <v>6</v>
      </c>
      <c r="Q114" s="317" t="s">
        <v>369</v>
      </c>
      <c r="R114" s="37">
        <v>14.4</v>
      </c>
      <c r="S114" s="38">
        <f t="shared" ref="S114" si="66">SUM(R114*1.22)</f>
        <v>17.568000000000001</v>
      </c>
      <c r="T114" s="72">
        <v>0.1</v>
      </c>
      <c r="U114" s="10" t="s">
        <v>629</v>
      </c>
      <c r="V114" s="9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12"/>
      <c r="HA114" s="12"/>
      <c r="HB114" s="12"/>
      <c r="HC114" s="12"/>
      <c r="HD114" s="12"/>
      <c r="HE114" s="12"/>
      <c r="HF114" s="12"/>
      <c r="HG114" s="12"/>
      <c r="HH114" s="12"/>
      <c r="HI114" s="12"/>
      <c r="HJ114" s="12"/>
      <c r="HK114" s="12"/>
      <c r="HL114" s="12"/>
      <c r="HM114" s="12"/>
      <c r="HN114" s="12"/>
      <c r="HO114" s="12"/>
      <c r="HT114" s="12"/>
      <c r="HU114" s="12"/>
      <c r="HV114" s="6"/>
      <c r="HW114" s="12"/>
      <c r="HX114" s="12"/>
      <c r="HZ114" s="12"/>
      <c r="IA114" s="12"/>
      <c r="IE114" s="12"/>
      <c r="IF114" s="12"/>
      <c r="IG114" s="12"/>
      <c r="IH114" s="12"/>
      <c r="II114" s="12"/>
      <c r="IL114" s="12"/>
      <c r="IM114" s="12"/>
      <c r="IN114" s="12"/>
      <c r="JF114" s="12"/>
      <c r="JG114" s="12"/>
      <c r="JH114" s="12"/>
      <c r="JI114" s="12"/>
      <c r="JJ114" s="12"/>
      <c r="JN114" s="12"/>
      <c r="JT114" s="12"/>
      <c r="JU114" s="12"/>
      <c r="JV114" s="12"/>
      <c r="JW114" s="12"/>
      <c r="JX114" s="12"/>
      <c r="KE114" s="12"/>
      <c r="KF114" s="12"/>
      <c r="KG114" s="12"/>
      <c r="KH114" s="12"/>
      <c r="KI114" s="12"/>
      <c r="KJ114" s="12"/>
      <c r="KK114" s="12"/>
      <c r="KL114" s="12"/>
      <c r="KM114" s="12"/>
      <c r="KN114" s="12"/>
      <c r="KO114" s="12"/>
      <c r="KP114" s="12"/>
      <c r="KQ114" s="12"/>
      <c r="KR114" s="12"/>
      <c r="KS114" s="12"/>
      <c r="KT114" s="12"/>
      <c r="KU114" s="12"/>
      <c r="KV114" s="12"/>
      <c r="KW114" s="12"/>
      <c r="KX114" s="12"/>
      <c r="KY114" s="12"/>
      <c r="LD114" s="12"/>
      <c r="LE114" s="12"/>
      <c r="LF114" s="12"/>
      <c r="LG114" s="12"/>
      <c r="LH114" s="12"/>
      <c r="LI114" s="12"/>
      <c r="LJ114" s="12"/>
      <c r="LK114" s="12"/>
      <c r="LL114" s="12"/>
      <c r="LM114" s="12"/>
      <c r="LN114" s="12"/>
      <c r="LO114" s="12"/>
      <c r="LP114" s="12"/>
      <c r="LQ114" s="12"/>
      <c r="LR114" s="12"/>
      <c r="LS114" s="12"/>
      <c r="LT114" s="12"/>
      <c r="LU114" s="12"/>
      <c r="LV114" s="12"/>
      <c r="LW114" s="12"/>
      <c r="LX114" s="12"/>
      <c r="LY114" s="12"/>
      <c r="LZ114" s="12"/>
      <c r="MA114" s="12"/>
      <c r="MB114" s="12"/>
      <c r="MC114" s="12"/>
      <c r="MD114" s="12"/>
      <c r="ME114" s="12"/>
      <c r="MF114" s="12"/>
      <c r="MG114" s="12"/>
      <c r="MK114" s="12"/>
      <c r="ML114" s="12"/>
      <c r="MM114" s="12"/>
      <c r="MN114" s="12"/>
      <c r="MO114" s="12"/>
      <c r="MP114" s="12"/>
      <c r="MQ114" s="12"/>
      <c r="MS114" s="12"/>
    </row>
    <row r="115" spans="1:359" s="8" customFormat="1" ht="22.5" customHeight="1">
      <c r="A115" s="57">
        <v>2.2000000000000002</v>
      </c>
      <c r="B115" s="58"/>
      <c r="C115" s="62">
        <v>6</v>
      </c>
      <c r="D115" s="201">
        <f t="shared" si="49"/>
        <v>41.428800000000003</v>
      </c>
      <c r="E115" s="226"/>
      <c r="F115" s="59" t="s">
        <v>806</v>
      </c>
      <c r="G115" s="59"/>
      <c r="H115" s="26" t="s">
        <v>294</v>
      </c>
      <c r="I115" s="26" t="s">
        <v>1140</v>
      </c>
      <c r="J115" s="26"/>
      <c r="K115" s="26" t="s">
        <v>1142</v>
      </c>
      <c r="L115" s="66">
        <f t="shared" si="50"/>
        <v>41.428800000000003</v>
      </c>
      <c r="M115" s="66"/>
      <c r="N115" s="1" t="s">
        <v>369</v>
      </c>
      <c r="O115" s="316" t="s">
        <v>369</v>
      </c>
      <c r="P115" s="317">
        <v>2</v>
      </c>
      <c r="Q115" s="317" t="s">
        <v>369</v>
      </c>
      <c r="R115" s="37">
        <v>13.2</v>
      </c>
      <c r="S115" s="38">
        <f t="shared" si="51"/>
        <v>16.103999999999999</v>
      </c>
      <c r="T115" s="72">
        <v>0.05</v>
      </c>
      <c r="U115" s="10" t="s">
        <v>1141</v>
      </c>
      <c r="V115" s="9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12"/>
      <c r="HA115" s="12"/>
      <c r="HB115" s="12"/>
      <c r="HC115" s="12"/>
      <c r="HD115" s="12"/>
      <c r="HE115" s="12"/>
      <c r="HF115" s="12"/>
      <c r="HG115" s="12"/>
      <c r="HH115" s="12"/>
      <c r="HI115" s="12"/>
      <c r="HJ115" s="12"/>
      <c r="HK115" s="12"/>
      <c r="HL115" s="12"/>
      <c r="HM115" s="12"/>
      <c r="HN115" s="12"/>
      <c r="HO115" s="12"/>
      <c r="HT115" s="12"/>
      <c r="HU115" s="12"/>
      <c r="HV115" s="6"/>
      <c r="HW115" s="12"/>
      <c r="HX115" s="12"/>
      <c r="HZ115" s="12"/>
      <c r="IA115" s="12"/>
      <c r="IE115" s="12"/>
      <c r="IF115" s="12"/>
      <c r="IG115" s="12"/>
      <c r="IH115" s="12"/>
      <c r="II115" s="12"/>
      <c r="IL115" s="12"/>
      <c r="IM115" s="12"/>
      <c r="IN115" s="12"/>
      <c r="JF115" s="12"/>
      <c r="JG115" s="12"/>
      <c r="JH115" s="12"/>
      <c r="JI115" s="12"/>
      <c r="JJ115" s="12"/>
      <c r="JN115" s="12"/>
      <c r="JT115" s="12"/>
      <c r="JU115" s="12"/>
      <c r="JV115" s="12"/>
      <c r="JW115" s="12"/>
      <c r="JX115" s="12"/>
      <c r="KE115" s="12"/>
      <c r="KF115" s="12"/>
      <c r="KG115" s="12"/>
      <c r="KH115" s="12"/>
      <c r="KI115" s="12"/>
      <c r="KJ115" s="12"/>
      <c r="KK115" s="12"/>
      <c r="KL115" s="12"/>
      <c r="KM115" s="12"/>
      <c r="KN115" s="12"/>
      <c r="KO115" s="12"/>
      <c r="KP115" s="12"/>
      <c r="KQ115" s="12"/>
      <c r="KR115" s="12"/>
      <c r="KS115" s="12"/>
      <c r="KT115" s="12"/>
      <c r="KU115" s="12"/>
      <c r="KV115" s="12"/>
      <c r="KW115" s="12"/>
      <c r="KX115" s="12"/>
      <c r="KY115" s="12"/>
      <c r="LD115" s="12"/>
      <c r="LE115" s="12"/>
      <c r="LF115" s="12"/>
      <c r="LG115" s="12"/>
      <c r="LH115" s="12"/>
      <c r="LI115" s="12"/>
      <c r="LJ115" s="12"/>
      <c r="LK115" s="12"/>
      <c r="LL115" s="12"/>
      <c r="LM115" s="12"/>
      <c r="LN115" s="12"/>
      <c r="LO115" s="12"/>
      <c r="LP115" s="12"/>
      <c r="LQ115" s="12"/>
      <c r="LR115" s="12"/>
      <c r="LS115" s="12"/>
      <c r="LT115" s="12"/>
      <c r="LU115" s="12"/>
      <c r="LV115" s="12"/>
      <c r="LW115" s="12"/>
      <c r="LX115" s="12"/>
      <c r="LY115" s="12"/>
      <c r="LZ115" s="12"/>
      <c r="MA115" s="12"/>
      <c r="MB115" s="12"/>
      <c r="MC115" s="12"/>
      <c r="MD115" s="12"/>
      <c r="ME115" s="12"/>
      <c r="MF115" s="12"/>
      <c r="MG115" s="12"/>
      <c r="MK115" s="12"/>
      <c r="ML115" s="12"/>
      <c r="MM115" s="12"/>
      <c r="MN115" s="12"/>
      <c r="MO115" s="12"/>
      <c r="MP115" s="12"/>
      <c r="MQ115" s="12"/>
      <c r="MS115" s="12"/>
    </row>
    <row r="116" spans="1:359" s="8" customFormat="1" ht="22.5" customHeight="1">
      <c r="A116" s="56"/>
      <c r="B116" s="55"/>
      <c r="C116" s="63"/>
      <c r="D116" s="201"/>
      <c r="E116" s="225"/>
      <c r="F116" s="60"/>
      <c r="G116" s="60"/>
      <c r="H116" s="26"/>
      <c r="I116" s="26"/>
      <c r="J116" s="26"/>
      <c r="K116" s="26"/>
      <c r="L116" s="66"/>
      <c r="M116" s="66"/>
      <c r="N116" s="33"/>
      <c r="O116" s="319"/>
      <c r="P116" s="319"/>
      <c r="Q116" s="319"/>
      <c r="R116" s="31"/>
      <c r="S116" s="39"/>
      <c r="T116" s="366"/>
      <c r="U116" s="10"/>
      <c r="V116" s="9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  <c r="HG116" s="12"/>
      <c r="HH116" s="12"/>
      <c r="HI116" s="12"/>
      <c r="HJ116" s="12"/>
      <c r="HK116" s="12"/>
      <c r="HL116" s="12"/>
      <c r="HM116" s="12"/>
      <c r="HN116" s="12"/>
      <c r="HO116" s="12"/>
      <c r="HT116" s="12"/>
      <c r="HU116" s="12"/>
      <c r="HV116" s="6"/>
      <c r="HW116" s="12"/>
      <c r="HX116" s="12"/>
      <c r="HZ116" s="12"/>
      <c r="IA116" s="12"/>
      <c r="IE116" s="12"/>
      <c r="IF116" s="12"/>
      <c r="IG116" s="12"/>
      <c r="IH116" s="12"/>
      <c r="II116" s="12"/>
      <c r="IL116" s="12"/>
      <c r="IM116" s="12"/>
      <c r="IN116" s="12"/>
      <c r="JF116" s="12"/>
      <c r="JG116" s="12"/>
      <c r="JH116" s="12"/>
      <c r="JI116" s="12"/>
      <c r="JJ116" s="12"/>
      <c r="JN116" s="12"/>
      <c r="JT116" s="12"/>
      <c r="JU116" s="12"/>
      <c r="JV116" s="12"/>
      <c r="JW116" s="12"/>
      <c r="JX116" s="12"/>
      <c r="KE116" s="12"/>
      <c r="KF116" s="12"/>
      <c r="KG116" s="12"/>
      <c r="KH116" s="12"/>
      <c r="KI116" s="12"/>
      <c r="KJ116" s="12"/>
      <c r="KK116" s="12"/>
      <c r="KL116" s="12"/>
      <c r="KM116" s="12"/>
      <c r="KN116" s="12"/>
      <c r="KO116" s="12"/>
      <c r="KP116" s="12"/>
      <c r="KQ116" s="12"/>
      <c r="KR116" s="12"/>
      <c r="KS116" s="12"/>
      <c r="KT116" s="12"/>
      <c r="KU116" s="12"/>
      <c r="KV116" s="12"/>
      <c r="KW116" s="12"/>
      <c r="KX116" s="12"/>
      <c r="KY116" s="12"/>
      <c r="LD116" s="12"/>
      <c r="LE116" s="12"/>
      <c r="LF116" s="12"/>
      <c r="LG116" s="12"/>
      <c r="LH116" s="12"/>
      <c r="LI116" s="12"/>
      <c r="LJ116" s="12"/>
      <c r="LK116" s="12"/>
      <c r="LL116" s="12"/>
      <c r="LM116" s="12"/>
      <c r="LN116" s="12"/>
      <c r="LO116" s="12"/>
      <c r="LP116" s="12"/>
      <c r="LQ116" s="12"/>
      <c r="LR116" s="12"/>
      <c r="LS116" s="12"/>
      <c r="LT116" s="12"/>
      <c r="LU116" s="12"/>
      <c r="LV116" s="12"/>
      <c r="LW116" s="12"/>
      <c r="LX116" s="12"/>
      <c r="LY116" s="12"/>
      <c r="LZ116" s="12"/>
      <c r="MA116" s="12"/>
      <c r="MB116" s="12"/>
      <c r="MC116" s="12"/>
      <c r="MD116" s="12"/>
      <c r="ME116" s="12"/>
      <c r="MF116" s="12"/>
      <c r="MG116" s="12"/>
      <c r="MK116" s="12"/>
      <c r="ML116" s="12"/>
      <c r="MM116" s="12"/>
      <c r="MN116" s="12"/>
      <c r="MO116" s="12"/>
      <c r="MP116" s="12"/>
      <c r="MQ116" s="12"/>
      <c r="MS116" s="12"/>
    </row>
    <row r="117" spans="1:359" ht="22.5" customHeight="1">
      <c r="A117" s="57">
        <v>2.2000000000000002</v>
      </c>
      <c r="B117" s="58"/>
      <c r="C117" s="62"/>
      <c r="D117" s="201">
        <f>SUM((S117*A117)+B117+C117)</f>
        <v>28.718799999999998</v>
      </c>
      <c r="E117" s="226"/>
      <c r="F117" s="59" t="s">
        <v>806</v>
      </c>
      <c r="G117" s="59"/>
      <c r="H117" s="26" t="s">
        <v>537</v>
      </c>
      <c r="I117" s="26" t="s">
        <v>1630</v>
      </c>
      <c r="J117" s="26" t="s">
        <v>2916</v>
      </c>
      <c r="K117" s="26" t="s">
        <v>2915</v>
      </c>
      <c r="L117" s="66">
        <f>SUM(D117)</f>
        <v>28.718799999999998</v>
      </c>
      <c r="M117" s="66"/>
      <c r="N117" s="1" t="s">
        <v>369</v>
      </c>
      <c r="O117" s="316" t="s">
        <v>369</v>
      </c>
      <c r="P117" s="317">
        <v>6</v>
      </c>
      <c r="Q117" s="4" t="s">
        <v>369</v>
      </c>
      <c r="R117" s="37">
        <v>10.7</v>
      </c>
      <c r="S117" s="38">
        <f>SUM(R117*1.22)</f>
        <v>13.053999999999998</v>
      </c>
      <c r="T117" s="25">
        <v>0.08</v>
      </c>
      <c r="U117" s="10" t="s">
        <v>1628</v>
      </c>
      <c r="V117" s="9"/>
      <c r="HP117" s="8"/>
      <c r="HQ117" s="8"/>
      <c r="HR117" s="8"/>
      <c r="HS117" s="8"/>
      <c r="HV117" s="8"/>
      <c r="HZ117" s="8"/>
      <c r="IA117" s="8"/>
      <c r="IB117" s="8"/>
      <c r="IC117" s="8"/>
      <c r="ID117" s="8"/>
      <c r="IE117" s="8"/>
      <c r="IF117" s="8"/>
      <c r="IG117" s="8"/>
      <c r="IH117" s="8"/>
      <c r="IL117" s="8"/>
      <c r="IM117" s="8"/>
      <c r="IN117" s="8"/>
      <c r="IO117" s="7"/>
      <c r="IP117" s="7"/>
      <c r="IQ117" s="7"/>
      <c r="IR117" s="8"/>
      <c r="IS117" s="8"/>
      <c r="IT117" s="8"/>
      <c r="IU117" s="8"/>
      <c r="IV117" s="8"/>
      <c r="IW117" s="8"/>
      <c r="IX117" s="7"/>
      <c r="IY117" s="7"/>
      <c r="IZ117" s="7"/>
      <c r="JA117" s="7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P117" s="8"/>
      <c r="JQ117" s="8"/>
      <c r="JR117" s="8"/>
      <c r="JS117" s="8"/>
      <c r="JY117" s="8"/>
      <c r="KE117" s="8"/>
      <c r="KF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Z117" s="8"/>
      <c r="LA117" s="8"/>
      <c r="LB117" s="8"/>
      <c r="LC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U117"/>
    </row>
    <row r="118" spans="1:359" s="8" customFormat="1" ht="22.5" customHeight="1">
      <c r="A118" s="57">
        <v>2.1</v>
      </c>
      <c r="B118" s="58"/>
      <c r="C118" s="62"/>
      <c r="D118" s="201">
        <f t="shared" si="49"/>
        <v>42.273000000000003</v>
      </c>
      <c r="E118" s="225"/>
      <c r="F118" s="59" t="s">
        <v>807</v>
      </c>
      <c r="G118" s="59"/>
      <c r="H118" s="26" t="s">
        <v>294</v>
      </c>
      <c r="I118" s="26" t="s">
        <v>26</v>
      </c>
      <c r="J118" s="9"/>
      <c r="K118" s="26" t="s">
        <v>27</v>
      </c>
      <c r="L118" s="66">
        <f t="shared" si="50"/>
        <v>42.273000000000003</v>
      </c>
      <c r="M118" s="66"/>
      <c r="N118" s="1" t="s">
        <v>369</v>
      </c>
      <c r="O118" s="316" t="s">
        <v>369</v>
      </c>
      <c r="P118" s="317">
        <v>3</v>
      </c>
      <c r="Q118" s="317" t="s">
        <v>369</v>
      </c>
      <c r="R118" s="37">
        <v>16.5</v>
      </c>
      <c r="S118" s="38">
        <f t="shared" si="51"/>
        <v>20.13</v>
      </c>
      <c r="T118" s="20"/>
      <c r="U118" s="10" t="s">
        <v>629</v>
      </c>
      <c r="V118" s="9"/>
      <c r="HP118" s="12"/>
      <c r="HQ118" s="12"/>
      <c r="HY118" s="12"/>
      <c r="HZ118" s="12"/>
      <c r="IA118" s="12"/>
      <c r="IB118" s="12"/>
      <c r="IC118" s="12"/>
      <c r="ID118" s="12"/>
      <c r="IE118" s="12"/>
      <c r="IF118" s="12"/>
      <c r="IG118" s="12"/>
      <c r="IH118" s="12"/>
      <c r="IJ118" s="12"/>
      <c r="IK118" s="12"/>
      <c r="IL118" s="12"/>
      <c r="IM118" s="12"/>
      <c r="IN118" s="12"/>
      <c r="IO118" s="12"/>
      <c r="IP118" s="12"/>
      <c r="IQ118" s="12"/>
      <c r="JF118" s="12"/>
      <c r="JG118" s="12"/>
      <c r="JH118" s="12"/>
      <c r="JI118" s="12"/>
      <c r="JJ118" s="12"/>
      <c r="JT118" s="12"/>
      <c r="JU118" s="12"/>
      <c r="JV118" s="12"/>
      <c r="JW118" s="12"/>
      <c r="JX118" s="12"/>
      <c r="KG118" s="12"/>
      <c r="KH118" s="12"/>
      <c r="KI118" s="12"/>
      <c r="KJ118" s="12"/>
      <c r="KK118" s="12"/>
      <c r="KL118" s="12"/>
      <c r="KS118" s="12"/>
      <c r="KT118" s="12"/>
      <c r="KU118" s="12"/>
      <c r="KV118" s="12"/>
      <c r="KW118" s="12"/>
      <c r="KX118" s="12"/>
      <c r="KZ118" s="12"/>
      <c r="LA118" s="12"/>
      <c r="LB118" s="12"/>
      <c r="LC118" s="12"/>
      <c r="MH118" s="12"/>
      <c r="MI118" s="12"/>
      <c r="MJ118" s="12"/>
      <c r="MS118" s="12"/>
    </row>
    <row r="119" spans="1:359" ht="22.5" customHeight="1">
      <c r="A119" s="56"/>
      <c r="B119" s="55"/>
      <c r="C119" s="63"/>
      <c r="D119" s="201"/>
      <c r="E119" s="226"/>
      <c r="F119" s="60"/>
      <c r="G119" s="60"/>
      <c r="H119" s="26"/>
      <c r="I119" s="26"/>
      <c r="J119" s="9"/>
      <c r="K119" s="26"/>
      <c r="L119" s="66"/>
      <c r="M119" s="66"/>
      <c r="N119" s="17"/>
      <c r="O119" s="318"/>
      <c r="P119" s="318"/>
      <c r="Q119" s="318"/>
      <c r="R119" s="31"/>
      <c r="S119" s="31"/>
      <c r="T119" s="21"/>
      <c r="U119" s="10"/>
      <c r="V119" s="9"/>
      <c r="HT119" s="8"/>
      <c r="HU119" s="8"/>
      <c r="HW119" s="8"/>
      <c r="HX119" s="8"/>
      <c r="IG119" s="8"/>
      <c r="IL119" s="8"/>
      <c r="IM119" s="8"/>
      <c r="IN119" s="8"/>
      <c r="IO119" s="8"/>
      <c r="IP119" s="8"/>
      <c r="IQ119" s="8"/>
      <c r="JB119" s="8"/>
      <c r="JC119" s="8"/>
      <c r="JD119" s="8"/>
      <c r="JE119" s="8"/>
      <c r="JK119" s="8"/>
      <c r="JP119" s="8"/>
      <c r="JR119" s="8"/>
      <c r="JS119" s="8"/>
      <c r="JT119" s="8"/>
      <c r="JU119" s="8"/>
      <c r="JV119" s="8"/>
      <c r="JW119" s="8"/>
      <c r="JX119" s="8"/>
      <c r="JY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X119" s="8"/>
      <c r="KY119" s="8"/>
      <c r="KZ119" s="8"/>
      <c r="LA119" s="8"/>
      <c r="LB119" s="8"/>
      <c r="LC119" s="8"/>
      <c r="LN119" s="8"/>
      <c r="LO119" s="8"/>
      <c r="LP119" s="8"/>
      <c r="LQ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R119" s="8"/>
      <c r="MU119" s="8"/>
    </row>
    <row r="120" spans="1:359" ht="22.5" customHeight="1">
      <c r="A120" s="56"/>
      <c r="B120" s="55"/>
      <c r="C120" s="63"/>
      <c r="D120" s="201"/>
      <c r="E120" s="226"/>
      <c r="F120" s="60"/>
      <c r="G120" s="60"/>
      <c r="H120" s="26"/>
      <c r="I120" s="26"/>
      <c r="J120" s="9"/>
      <c r="K120" s="26"/>
      <c r="L120" s="66"/>
      <c r="M120" s="66"/>
      <c r="N120" s="17"/>
      <c r="O120" s="318"/>
      <c r="P120" s="318"/>
      <c r="Q120" s="318"/>
      <c r="R120" s="31"/>
      <c r="S120" s="31"/>
      <c r="T120" s="21"/>
      <c r="U120" s="10"/>
      <c r="V120" s="9"/>
      <c r="HT120" s="8"/>
      <c r="HU120" s="8"/>
      <c r="HW120" s="8"/>
      <c r="HX120" s="8"/>
      <c r="IG120" s="8"/>
      <c r="IL120" s="8"/>
      <c r="IM120" s="8"/>
      <c r="IN120" s="8"/>
      <c r="IO120" s="8"/>
      <c r="IP120" s="8"/>
      <c r="IQ120" s="8"/>
      <c r="JB120" s="8"/>
      <c r="JC120" s="8"/>
      <c r="JD120" s="8"/>
      <c r="JE120" s="8"/>
      <c r="JK120" s="8"/>
      <c r="JP120" s="8"/>
      <c r="JR120" s="8"/>
      <c r="JS120" s="8"/>
      <c r="JT120" s="8"/>
      <c r="JU120" s="8"/>
      <c r="JV120" s="8"/>
      <c r="JW120" s="8"/>
      <c r="JX120" s="8"/>
      <c r="JY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X120" s="8"/>
      <c r="KY120" s="8"/>
      <c r="KZ120" s="8"/>
      <c r="LA120" s="8"/>
      <c r="LB120" s="8"/>
      <c r="LC120" s="8"/>
      <c r="LN120" s="8"/>
      <c r="LO120" s="8"/>
      <c r="LP120" s="8"/>
      <c r="LQ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R120" s="8"/>
      <c r="MU120" s="8"/>
    </row>
    <row r="121" spans="1:359" s="8" customFormat="1" ht="22.5" customHeight="1">
      <c r="A121" s="56"/>
      <c r="B121" s="55"/>
      <c r="C121" s="63"/>
      <c r="D121" s="201"/>
      <c r="E121" s="225"/>
      <c r="F121" s="60"/>
      <c r="G121" s="60"/>
      <c r="H121" s="26"/>
      <c r="I121" s="26"/>
      <c r="J121" s="9"/>
      <c r="K121" s="26"/>
      <c r="L121" s="66"/>
      <c r="M121" s="66"/>
      <c r="N121" s="17"/>
      <c r="O121" s="318"/>
      <c r="P121" s="318"/>
      <c r="Q121" s="318"/>
      <c r="R121" s="31"/>
      <c r="S121" s="31"/>
      <c r="T121" s="21"/>
      <c r="U121" s="10"/>
      <c r="V121" s="9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  <c r="HJ121" s="12"/>
      <c r="HK121" s="12"/>
      <c r="HL121" s="12"/>
      <c r="HM121" s="12"/>
      <c r="HN121" s="12"/>
      <c r="HO121" s="12"/>
      <c r="HP121" s="12"/>
      <c r="HQ121" s="12"/>
      <c r="HR121" s="12"/>
      <c r="HS121" s="12"/>
      <c r="HV121" s="12"/>
      <c r="HY121" s="12"/>
      <c r="HZ121" s="12"/>
      <c r="IA121" s="12"/>
      <c r="IB121" s="12"/>
      <c r="IC121" s="12"/>
      <c r="ID121" s="12"/>
      <c r="IE121" s="12"/>
      <c r="IF121" s="12"/>
      <c r="IH121" s="12"/>
      <c r="II121" s="12"/>
      <c r="IJ121" s="12"/>
      <c r="IK121" s="12"/>
      <c r="IR121" s="12"/>
      <c r="IS121" s="12"/>
      <c r="IT121" s="12"/>
      <c r="IU121" s="12"/>
      <c r="IV121" s="12"/>
      <c r="IW121" s="12"/>
      <c r="IX121" s="12"/>
      <c r="IY121" s="12"/>
      <c r="IZ121" s="12"/>
      <c r="JA121" s="12"/>
      <c r="JF121" s="12"/>
      <c r="JG121" s="12"/>
      <c r="JH121" s="12"/>
      <c r="JI121" s="12"/>
      <c r="JJ121" s="12"/>
      <c r="JL121" s="12"/>
      <c r="JM121" s="12"/>
      <c r="JN121" s="12"/>
      <c r="JO121" s="12"/>
      <c r="JQ121" s="12"/>
      <c r="JZ121" s="12"/>
      <c r="KA121" s="12"/>
      <c r="KU121" s="12"/>
      <c r="KV121" s="12"/>
      <c r="KW121" s="12"/>
      <c r="LD121" s="12"/>
      <c r="LE121" s="12"/>
      <c r="LF121" s="12"/>
      <c r="LG121" s="12"/>
      <c r="LH121" s="12"/>
      <c r="LI121" s="12"/>
      <c r="LJ121" s="12"/>
      <c r="LK121" s="12"/>
      <c r="LL121" s="12"/>
      <c r="LM121" s="12"/>
      <c r="LR121" s="12"/>
      <c r="LS121" s="12"/>
      <c r="LT121" s="12"/>
      <c r="LU121" s="12"/>
      <c r="LV121" s="12"/>
      <c r="LW121" s="12"/>
      <c r="LX121" s="12"/>
      <c r="LY121" s="12"/>
      <c r="LZ121" s="12"/>
      <c r="MA121" s="12"/>
      <c r="MB121" s="12"/>
      <c r="MC121" s="12"/>
      <c r="MD121" s="12"/>
      <c r="ME121" s="12"/>
      <c r="MF121" s="12"/>
    </row>
    <row r="122" spans="1:359" ht="22.5" customHeight="1">
      <c r="A122" s="56"/>
      <c r="B122" s="55"/>
      <c r="C122" s="63"/>
      <c r="D122" s="201"/>
      <c r="E122" s="226"/>
      <c r="F122" s="60"/>
      <c r="G122" s="60"/>
      <c r="H122" s="26"/>
      <c r="I122" s="26"/>
      <c r="J122" s="9"/>
      <c r="K122" s="26"/>
      <c r="L122" s="66"/>
      <c r="M122" s="66"/>
      <c r="N122" s="17"/>
      <c r="O122" s="318"/>
      <c r="P122" s="318"/>
      <c r="Q122" s="318"/>
      <c r="R122" s="31"/>
      <c r="S122" s="31"/>
      <c r="T122" s="21"/>
      <c r="U122" s="10"/>
      <c r="V122" s="9"/>
      <c r="HT122" s="8"/>
      <c r="HU122" s="8"/>
      <c r="HW122" s="8"/>
      <c r="HX122" s="8"/>
      <c r="IG122" s="8"/>
      <c r="IL122" s="8"/>
      <c r="IM122" s="8"/>
      <c r="IN122" s="8"/>
      <c r="IO122" s="8"/>
      <c r="IP122" s="8"/>
      <c r="IQ122" s="8"/>
      <c r="IR122" s="8"/>
      <c r="JB122" s="8"/>
      <c r="JC122" s="8"/>
      <c r="JD122" s="8"/>
      <c r="JE122" s="8"/>
      <c r="JK122" s="8"/>
      <c r="JP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R122" s="8"/>
      <c r="MS122" s="8"/>
      <c r="MU122" s="8"/>
    </row>
    <row r="123" spans="1:359" ht="22.5" customHeight="1">
      <c r="A123" s="57">
        <v>1</v>
      </c>
      <c r="B123" s="58">
        <v>25</v>
      </c>
      <c r="C123" s="62"/>
      <c r="D123" s="201">
        <f>SUM((S123*A123)+B123+C123)</f>
        <v>52.901399999999995</v>
      </c>
      <c r="E123" s="226"/>
      <c r="F123" s="59" t="s">
        <v>832</v>
      </c>
      <c r="G123" s="59"/>
      <c r="H123" s="26" t="s">
        <v>2080</v>
      </c>
      <c r="I123" s="26" t="s">
        <v>2079</v>
      </c>
      <c r="J123" s="26"/>
      <c r="K123" s="26" t="s">
        <v>2081</v>
      </c>
      <c r="L123" s="66">
        <f>SUM(D123)</f>
        <v>52.901399999999995</v>
      </c>
      <c r="M123" s="66"/>
      <c r="N123" s="1" t="s">
        <v>369</v>
      </c>
      <c r="O123" s="316" t="s">
        <v>369</v>
      </c>
      <c r="P123" s="317" t="s">
        <v>369</v>
      </c>
      <c r="Q123" s="317">
        <v>1</v>
      </c>
      <c r="R123" s="37">
        <v>22.87</v>
      </c>
      <c r="S123" s="38">
        <f>SUM(R123*1.22)</f>
        <v>27.901399999999999</v>
      </c>
      <c r="T123" s="25">
        <v>0.1</v>
      </c>
      <c r="U123" s="10" t="s">
        <v>625</v>
      </c>
      <c r="V123" s="9"/>
      <c r="W123" s="8"/>
      <c r="HP123" s="8"/>
      <c r="HQ123" s="8"/>
      <c r="HR123" s="8"/>
      <c r="HS123" s="8"/>
      <c r="HV123" s="8"/>
      <c r="HZ123" s="8"/>
      <c r="IA123" s="8"/>
      <c r="IB123" s="8"/>
      <c r="IC123" s="8"/>
      <c r="ID123" s="8"/>
      <c r="IE123" s="8"/>
      <c r="IF123" s="8"/>
      <c r="IG123" s="8"/>
      <c r="IH123" s="8"/>
      <c r="IL123" s="8"/>
      <c r="IM123" s="8"/>
      <c r="IN123" s="8"/>
      <c r="IO123" s="8"/>
      <c r="IP123" s="8"/>
      <c r="IQ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M123" s="8"/>
      <c r="KN123" s="8"/>
      <c r="KO123" s="8"/>
      <c r="KP123" s="8"/>
      <c r="KQ123" s="8"/>
      <c r="KR123" s="8"/>
      <c r="KS123" s="8"/>
      <c r="KT123" s="8"/>
      <c r="KX123" s="8"/>
      <c r="KY123" s="8"/>
      <c r="MR123" s="8"/>
      <c r="MU123" s="8"/>
    </row>
    <row r="124" spans="1:359" ht="22.5" customHeight="1">
      <c r="A124" s="56"/>
      <c r="B124" s="55"/>
      <c r="C124" s="63"/>
      <c r="D124" s="201"/>
      <c r="F124" s="60"/>
      <c r="G124" s="60"/>
      <c r="H124" s="26"/>
      <c r="I124" s="26"/>
      <c r="J124" s="9"/>
      <c r="K124" s="26"/>
      <c r="L124" s="66"/>
      <c r="M124" s="66"/>
      <c r="N124" s="17"/>
      <c r="O124" s="318"/>
      <c r="P124" s="318"/>
      <c r="Q124" s="318"/>
      <c r="R124" s="31"/>
      <c r="S124" s="31"/>
      <c r="T124" s="21"/>
      <c r="U124" s="10"/>
      <c r="V124" s="9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W124" s="8"/>
      <c r="HX124" s="8"/>
      <c r="IG124" s="8"/>
      <c r="IJ124" s="7"/>
      <c r="IK124" s="7"/>
      <c r="IL124" s="8"/>
      <c r="IM124" s="8"/>
      <c r="IN124" s="8"/>
      <c r="IO124" s="8"/>
      <c r="IP124" s="8"/>
      <c r="IQ124" s="8"/>
      <c r="IR124" s="8"/>
      <c r="JB124" s="8"/>
      <c r="JC124" s="8"/>
      <c r="JD124" s="8"/>
      <c r="JE124" s="8"/>
      <c r="JK124" s="8"/>
      <c r="JP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E124" s="8"/>
      <c r="KF124" s="8"/>
      <c r="KG124" s="8"/>
      <c r="KH124" s="7"/>
      <c r="KI124" s="7"/>
      <c r="KJ124" s="7"/>
      <c r="KK124" s="7"/>
      <c r="KL124" s="7"/>
      <c r="KM124" s="8"/>
      <c r="KN124" s="8"/>
      <c r="KO124" s="8"/>
      <c r="KP124" s="8"/>
      <c r="KQ124" s="8"/>
      <c r="KR124" s="8"/>
      <c r="KS124" s="8"/>
      <c r="KT124" s="8"/>
      <c r="KZ124" s="8"/>
      <c r="LA124" s="8"/>
      <c r="LB124" s="8"/>
      <c r="LC124" s="8"/>
      <c r="LN124" s="8"/>
      <c r="LO124" s="8"/>
      <c r="LP124" s="8"/>
      <c r="LQ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R124" s="8"/>
      <c r="MS124" s="8"/>
      <c r="MU124" s="8"/>
    </row>
    <row r="125" spans="1:359" ht="22.5" customHeight="1">
      <c r="A125" s="56"/>
      <c r="B125" s="55"/>
      <c r="C125" s="63"/>
      <c r="D125" s="201"/>
      <c r="E125" s="226"/>
      <c r="F125" s="60"/>
      <c r="G125" s="60"/>
      <c r="H125" s="26"/>
      <c r="I125" s="26"/>
      <c r="J125" s="9"/>
      <c r="K125" s="26"/>
      <c r="L125" s="66"/>
      <c r="M125" s="66"/>
      <c r="N125" s="17"/>
      <c r="O125" s="318"/>
      <c r="P125" s="318"/>
      <c r="Q125" s="318"/>
      <c r="R125" s="31"/>
      <c r="S125" s="31"/>
      <c r="T125" s="21"/>
      <c r="U125" s="10"/>
      <c r="V125" s="9"/>
      <c r="HT125" s="8"/>
      <c r="HU125" s="8"/>
      <c r="HW125" s="8"/>
      <c r="HX125" s="8"/>
      <c r="IG125" s="8"/>
      <c r="IL125" s="8"/>
      <c r="IM125" s="8"/>
      <c r="IN125" s="8"/>
      <c r="IO125" s="8"/>
      <c r="IP125" s="8"/>
      <c r="IQ125" s="8"/>
      <c r="JB125" s="8"/>
      <c r="JC125" s="8"/>
      <c r="JD125" s="8"/>
      <c r="JE125" s="8"/>
      <c r="JK125" s="8"/>
      <c r="JP125" s="8"/>
      <c r="JR125" s="8"/>
      <c r="JS125" s="8"/>
      <c r="JT125" s="8"/>
      <c r="JU125" s="8"/>
      <c r="JV125" s="8"/>
      <c r="JW125" s="8"/>
      <c r="JX125" s="8"/>
      <c r="JY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X125" s="8"/>
      <c r="KY125" s="8"/>
      <c r="KZ125" s="7"/>
      <c r="LA125" s="7"/>
      <c r="LB125" s="7"/>
      <c r="LC125" s="7"/>
      <c r="LN125" s="7"/>
      <c r="LO125" s="7"/>
      <c r="LP125" s="7"/>
      <c r="LQ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8"/>
      <c r="MR125" s="8"/>
      <c r="MU125" s="8"/>
    </row>
    <row r="126" spans="1:359" ht="22.5" customHeight="1">
      <c r="A126" s="56"/>
      <c r="B126" s="55"/>
      <c r="C126" s="63"/>
      <c r="D126" s="201"/>
      <c r="E126" s="226"/>
      <c r="F126" s="60"/>
      <c r="G126" s="60"/>
      <c r="H126" s="26"/>
      <c r="I126" s="26"/>
      <c r="J126" s="9"/>
      <c r="K126" s="26"/>
      <c r="L126" s="66"/>
      <c r="M126" s="66"/>
      <c r="N126" s="17"/>
      <c r="O126" s="318"/>
      <c r="P126" s="318"/>
      <c r="Q126" s="318"/>
      <c r="R126" s="31"/>
      <c r="S126" s="31"/>
      <c r="T126" s="21"/>
      <c r="U126" s="10"/>
      <c r="V126" s="9"/>
      <c r="HT126" s="8"/>
      <c r="HU126" s="8"/>
      <c r="HW126" s="8"/>
      <c r="HX126" s="8"/>
      <c r="IG126" s="8"/>
      <c r="IL126" s="8"/>
      <c r="IM126" s="8"/>
      <c r="IN126" s="8"/>
      <c r="IO126" s="8"/>
      <c r="IP126" s="8"/>
      <c r="IQ126" s="8"/>
      <c r="JB126" s="8"/>
      <c r="JC126" s="8"/>
      <c r="JD126" s="8"/>
      <c r="JE126" s="8"/>
      <c r="JK126" s="8"/>
      <c r="JP126" s="8"/>
      <c r="JR126" s="8"/>
      <c r="JS126" s="8"/>
      <c r="JT126" s="8"/>
      <c r="JU126" s="8"/>
      <c r="JV126" s="8"/>
      <c r="JW126" s="8"/>
      <c r="JX126" s="8"/>
      <c r="JY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X126" s="8"/>
      <c r="KY126" s="8"/>
      <c r="MQ126" s="8"/>
      <c r="MU126" s="8"/>
    </row>
    <row r="127" spans="1:359" ht="22.5" customHeight="1">
      <c r="A127" s="56"/>
      <c r="B127" s="55"/>
      <c r="C127" s="63"/>
      <c r="D127" s="201"/>
      <c r="F127" s="60"/>
      <c r="G127" s="60"/>
      <c r="H127" s="26"/>
      <c r="I127" s="26"/>
      <c r="J127" s="9"/>
      <c r="K127" s="26"/>
      <c r="L127" s="66"/>
      <c r="M127" s="66"/>
      <c r="N127" s="17"/>
      <c r="O127" s="318"/>
      <c r="P127" s="318"/>
      <c r="Q127" s="318"/>
      <c r="R127" s="31"/>
      <c r="S127" s="31"/>
      <c r="T127" s="21"/>
      <c r="U127" s="10"/>
      <c r="V127" s="9"/>
      <c r="HT127" s="8"/>
      <c r="HU127" s="8"/>
      <c r="HV127" s="8"/>
      <c r="HW127" s="8"/>
      <c r="HX127" s="8"/>
      <c r="IG127" s="8"/>
      <c r="IJ127" s="8"/>
      <c r="IK127" s="8"/>
      <c r="IL127" s="8"/>
      <c r="IM127" s="8"/>
      <c r="IN127" s="8"/>
      <c r="IO127" s="8"/>
      <c r="IP127" s="8"/>
      <c r="IQ127" s="8"/>
      <c r="IR127" s="8"/>
      <c r="JB127" s="8"/>
      <c r="JC127" s="8"/>
      <c r="JD127" s="8"/>
      <c r="JE127" s="8"/>
      <c r="JK127" s="8"/>
      <c r="JP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7"/>
      <c r="KI127" s="7"/>
      <c r="KJ127" s="7"/>
      <c r="KK127" s="7"/>
      <c r="KL127" s="7"/>
      <c r="KM127" s="8"/>
      <c r="KN127" s="8"/>
      <c r="KO127" s="8"/>
      <c r="KP127" s="8"/>
      <c r="KQ127" s="8"/>
      <c r="KR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R127" s="8"/>
    </row>
    <row r="128" spans="1:359" ht="22.5" customHeight="1">
      <c r="A128" s="57">
        <v>2.2000000000000002</v>
      </c>
      <c r="B128" s="58"/>
      <c r="C128" s="62"/>
      <c r="D128" s="201">
        <f t="shared" ref="D128" si="67">SUM((S128*A128)+B128+C128)</f>
        <v>33.550000000000004</v>
      </c>
      <c r="F128" s="59" t="s">
        <v>806</v>
      </c>
      <c r="G128" s="59"/>
      <c r="H128" s="26" t="s">
        <v>2539</v>
      </c>
      <c r="I128" s="26" t="s">
        <v>2535</v>
      </c>
      <c r="J128" s="26" t="s">
        <v>1189</v>
      </c>
      <c r="K128" s="26" t="s">
        <v>2541</v>
      </c>
      <c r="L128" s="66">
        <f>SUM(D128)</f>
        <v>33.550000000000004</v>
      </c>
      <c r="M128" s="66"/>
      <c r="N128" s="1" t="s">
        <v>369</v>
      </c>
      <c r="O128" s="316" t="s">
        <v>369</v>
      </c>
      <c r="P128" s="317">
        <v>6</v>
      </c>
      <c r="Q128" s="317" t="s">
        <v>369</v>
      </c>
      <c r="R128" s="37">
        <v>12.5</v>
      </c>
      <c r="S128" s="38">
        <f>SUM(R128*1.22)</f>
        <v>15.25</v>
      </c>
      <c r="T128" s="20"/>
      <c r="U128" s="10" t="s">
        <v>2537</v>
      </c>
      <c r="V128" s="9"/>
      <c r="W128" s="8"/>
      <c r="HR128" s="8"/>
      <c r="HS128" s="8"/>
      <c r="HT128" s="8"/>
      <c r="HU128" s="8"/>
      <c r="HV128" s="8"/>
      <c r="HW128" s="8"/>
      <c r="HX128" s="8"/>
      <c r="HY128" s="8"/>
      <c r="IE128" s="8"/>
      <c r="IF128" s="8"/>
      <c r="IH128" s="8"/>
      <c r="II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K128" s="8"/>
      <c r="JM128" s="8"/>
      <c r="JP128" s="8"/>
      <c r="JQ128" s="8"/>
      <c r="JR128" s="8"/>
      <c r="JS128" s="8"/>
      <c r="JY128" s="8"/>
      <c r="JZ128" s="8"/>
      <c r="KA128" s="8"/>
      <c r="KB128" s="8"/>
      <c r="KC128" s="8"/>
      <c r="KD128" s="8"/>
      <c r="KE128" s="8"/>
      <c r="KF128" s="8"/>
      <c r="KM128" s="8"/>
      <c r="KN128" s="8"/>
      <c r="KO128" s="8"/>
      <c r="KP128" s="8"/>
      <c r="KQ128" s="8"/>
      <c r="KR128" s="8"/>
      <c r="MQ128" s="8"/>
      <c r="MR128" s="8"/>
      <c r="MS128" s="8"/>
      <c r="MU128" s="8"/>
    </row>
    <row r="129" spans="1:359" ht="22.5" customHeight="1">
      <c r="A129" s="57">
        <v>2.2000000000000002</v>
      </c>
      <c r="B129" s="58"/>
      <c r="C129" s="62"/>
      <c r="D129" s="201">
        <f t="shared" ref="D129" si="68">SUM((S129*A129)+B129+C129)</f>
        <v>39.723200000000006</v>
      </c>
      <c r="F129" s="59" t="s">
        <v>806</v>
      </c>
      <c r="G129" s="59"/>
      <c r="H129" s="26" t="s">
        <v>2539</v>
      </c>
      <c r="I129" s="26" t="s">
        <v>2535</v>
      </c>
      <c r="J129" s="26" t="s">
        <v>492</v>
      </c>
      <c r="K129" s="26" t="s">
        <v>2540</v>
      </c>
      <c r="L129" s="66">
        <f t="shared" ref="L129" si="69">SUM(D129)</f>
        <v>39.723200000000006</v>
      </c>
      <c r="M129" s="66"/>
      <c r="N129" s="1" t="s">
        <v>369</v>
      </c>
      <c r="O129" s="316" t="s">
        <v>369</v>
      </c>
      <c r="P129" s="317">
        <v>6</v>
      </c>
      <c r="Q129" s="317" t="s">
        <v>369</v>
      </c>
      <c r="R129" s="37">
        <v>14.8</v>
      </c>
      <c r="S129" s="38">
        <f t="shared" ref="S129" si="70">SUM(R129*1.22)</f>
        <v>18.056000000000001</v>
      </c>
      <c r="T129" s="20"/>
      <c r="U129" s="10" t="s">
        <v>2537</v>
      </c>
      <c r="V129" s="9"/>
      <c r="W129" s="8"/>
      <c r="HR129" s="8"/>
      <c r="HS129" s="8"/>
      <c r="HT129" s="8"/>
      <c r="HU129" s="8"/>
      <c r="HV129" s="8"/>
      <c r="HW129" s="8"/>
      <c r="HX129" s="8"/>
      <c r="HY129" s="8"/>
      <c r="IE129" s="8"/>
      <c r="IF129" s="8"/>
      <c r="IH129" s="8"/>
      <c r="II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K129" s="8"/>
      <c r="JM129" s="8"/>
      <c r="JP129" s="8"/>
      <c r="JQ129" s="8"/>
      <c r="JR129" s="8"/>
      <c r="JS129" s="8"/>
      <c r="JY129" s="8"/>
      <c r="JZ129" s="8"/>
      <c r="KA129" s="8"/>
      <c r="KB129" s="8"/>
      <c r="KC129" s="8"/>
      <c r="KD129" s="8"/>
      <c r="KE129" s="8"/>
      <c r="KF129" s="8"/>
      <c r="KM129" s="8"/>
      <c r="KN129" s="8"/>
      <c r="KO129" s="8"/>
      <c r="KP129" s="8"/>
      <c r="KQ129" s="8"/>
      <c r="KR129" s="8"/>
      <c r="MQ129" s="8"/>
      <c r="MR129" s="8"/>
      <c r="MS129" s="8"/>
      <c r="MU129" s="8"/>
    </row>
    <row r="130" spans="1:359" ht="22.5" customHeight="1">
      <c r="A130" s="56"/>
      <c r="B130" s="55"/>
      <c r="C130" s="63"/>
      <c r="D130" s="201"/>
      <c r="F130" s="60"/>
      <c r="G130" s="60"/>
      <c r="H130" s="26"/>
      <c r="I130" s="26"/>
      <c r="J130" s="9"/>
      <c r="K130" s="26"/>
      <c r="L130" s="66"/>
      <c r="M130" s="66"/>
      <c r="N130" s="17"/>
      <c r="O130" s="318"/>
      <c r="P130" s="318"/>
      <c r="Q130" s="318"/>
      <c r="R130" s="31"/>
      <c r="S130" s="31"/>
      <c r="T130" s="21"/>
      <c r="U130" s="10"/>
      <c r="V130" s="9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W130" s="8"/>
      <c r="HX130" s="8"/>
      <c r="IG130" s="8"/>
      <c r="IJ130" s="7"/>
      <c r="IK130" s="7"/>
      <c r="IL130" s="8"/>
      <c r="IM130" s="8"/>
      <c r="IN130" s="8"/>
      <c r="IO130" s="8"/>
      <c r="IP130" s="8"/>
      <c r="IQ130" s="8"/>
      <c r="IR130" s="8"/>
      <c r="JB130" s="8"/>
      <c r="JC130" s="8"/>
      <c r="JD130" s="8"/>
      <c r="JE130" s="8"/>
      <c r="JK130" s="8"/>
      <c r="JP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E130" s="8"/>
      <c r="KF130" s="8"/>
      <c r="KG130" s="8"/>
      <c r="KH130" s="7"/>
      <c r="KI130" s="7"/>
      <c r="KJ130" s="7"/>
      <c r="KK130" s="7"/>
      <c r="KL130" s="7"/>
      <c r="KM130" s="8"/>
      <c r="KN130" s="8"/>
      <c r="KO130" s="8"/>
      <c r="KP130" s="8"/>
      <c r="KQ130" s="8"/>
      <c r="KR130" s="8"/>
      <c r="KS130" s="8"/>
      <c r="KT130" s="8"/>
      <c r="KZ130" s="8"/>
      <c r="LA130" s="8"/>
      <c r="LB130" s="8"/>
      <c r="LC130" s="8"/>
      <c r="LN130" s="8"/>
      <c r="LO130" s="8"/>
      <c r="LP130" s="8"/>
      <c r="LQ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R130" s="8"/>
      <c r="MS130" s="8"/>
      <c r="MU130" s="8"/>
    </row>
    <row r="131" spans="1:359" ht="22.5" customHeight="1">
      <c r="A131" s="56"/>
      <c r="B131" s="55"/>
      <c r="C131" s="63"/>
      <c r="D131" s="201"/>
      <c r="E131" s="226"/>
      <c r="F131" s="60"/>
      <c r="G131" s="60"/>
      <c r="H131" s="26"/>
      <c r="I131" s="26"/>
      <c r="J131" s="9"/>
      <c r="K131" s="26"/>
      <c r="L131" s="66"/>
      <c r="M131" s="66"/>
      <c r="N131" s="17"/>
      <c r="O131" s="318"/>
      <c r="P131" s="318"/>
      <c r="Q131" s="318"/>
      <c r="R131" s="31"/>
      <c r="S131" s="31"/>
      <c r="T131" s="21"/>
      <c r="U131" s="10"/>
      <c r="V131" s="9"/>
      <c r="HT131" s="8"/>
      <c r="HU131" s="8"/>
      <c r="HW131" s="8"/>
      <c r="HX131" s="8"/>
      <c r="IG131" s="8"/>
      <c r="IL131" s="8"/>
      <c r="IM131" s="8"/>
      <c r="IN131" s="8"/>
      <c r="IO131" s="8"/>
      <c r="IP131" s="8"/>
      <c r="IQ131" s="8"/>
      <c r="JB131" s="8"/>
      <c r="JC131" s="8"/>
      <c r="JD131" s="8"/>
      <c r="JE131" s="8"/>
      <c r="JK131" s="8"/>
      <c r="JP131" s="8"/>
      <c r="JR131" s="8"/>
      <c r="JS131" s="8"/>
      <c r="JT131" s="8"/>
      <c r="JU131" s="8"/>
      <c r="JV131" s="8"/>
      <c r="JW131" s="8"/>
      <c r="JX131" s="8"/>
      <c r="JY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X131" s="8"/>
      <c r="KY131" s="8"/>
      <c r="KZ131" s="7"/>
      <c r="LA131" s="7"/>
      <c r="LB131" s="7"/>
      <c r="LC131" s="7"/>
      <c r="LN131" s="7"/>
      <c r="LO131" s="7"/>
      <c r="LP131" s="7"/>
      <c r="LQ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8"/>
      <c r="MR131" s="8"/>
      <c r="MU131" s="8"/>
    </row>
    <row r="132" spans="1:359" ht="22.5" customHeight="1">
      <c r="A132" s="56"/>
      <c r="B132" s="55"/>
      <c r="C132" s="63"/>
      <c r="D132" s="201"/>
      <c r="E132" s="226"/>
      <c r="F132" s="60"/>
      <c r="G132" s="60"/>
      <c r="H132" s="26"/>
      <c r="I132" s="26"/>
      <c r="J132" s="9"/>
      <c r="K132" s="26"/>
      <c r="L132" s="66"/>
      <c r="M132" s="66"/>
      <c r="N132" s="17"/>
      <c r="O132" s="318"/>
      <c r="P132" s="318"/>
      <c r="Q132" s="318"/>
      <c r="R132" s="31"/>
      <c r="S132" s="31"/>
      <c r="T132" s="21"/>
      <c r="U132" s="10"/>
      <c r="V132" s="9"/>
      <c r="HT132" s="8"/>
      <c r="HU132" s="8"/>
      <c r="HW132" s="8"/>
      <c r="HX132" s="8"/>
      <c r="IG132" s="8"/>
      <c r="IL132" s="8"/>
      <c r="IM132" s="8"/>
      <c r="IN132" s="8"/>
      <c r="IO132" s="8"/>
      <c r="IP132" s="8"/>
      <c r="IQ132" s="8"/>
      <c r="JB132" s="8"/>
      <c r="JC132" s="8"/>
      <c r="JD132" s="8"/>
      <c r="JE132" s="8"/>
      <c r="JK132" s="8"/>
      <c r="JP132" s="8"/>
      <c r="JR132" s="8"/>
      <c r="JS132" s="8"/>
      <c r="JT132" s="8"/>
      <c r="JU132" s="8"/>
      <c r="JV132" s="8"/>
      <c r="JW132" s="8"/>
      <c r="JX132" s="8"/>
      <c r="JY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X132" s="8"/>
      <c r="KY132" s="8"/>
      <c r="MQ132" s="8"/>
      <c r="MU132" s="8"/>
    </row>
    <row r="133" spans="1:359" ht="22.5" customHeight="1">
      <c r="A133" s="56"/>
      <c r="B133" s="55"/>
      <c r="C133" s="63"/>
      <c r="D133" s="201"/>
      <c r="F133" s="60"/>
      <c r="G133" s="60"/>
      <c r="H133" s="26"/>
      <c r="I133" s="26"/>
      <c r="J133" s="9"/>
      <c r="K133" s="26"/>
      <c r="L133" s="66"/>
      <c r="M133" s="66"/>
      <c r="N133" s="17"/>
      <c r="O133" s="318"/>
      <c r="P133" s="318"/>
      <c r="Q133" s="318"/>
      <c r="R133" s="31"/>
      <c r="S133" s="31"/>
      <c r="T133" s="21"/>
      <c r="U133" s="10"/>
      <c r="V133" s="9"/>
      <c r="HT133" s="8"/>
      <c r="HU133" s="8"/>
      <c r="HV133" s="8"/>
      <c r="HW133" s="8"/>
      <c r="HX133" s="8"/>
      <c r="IG133" s="8"/>
      <c r="IJ133" s="8"/>
      <c r="IK133" s="8"/>
      <c r="IL133" s="8"/>
      <c r="IM133" s="8"/>
      <c r="IN133" s="8"/>
      <c r="IO133" s="8"/>
      <c r="IP133" s="8"/>
      <c r="IQ133" s="8"/>
      <c r="IR133" s="8"/>
      <c r="JB133" s="8"/>
      <c r="JC133" s="8"/>
      <c r="JD133" s="8"/>
      <c r="JE133" s="8"/>
      <c r="JK133" s="8"/>
      <c r="JP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7"/>
      <c r="KI133" s="7"/>
      <c r="KJ133" s="7"/>
      <c r="KK133" s="7"/>
      <c r="KL133" s="7"/>
      <c r="KM133" s="8"/>
      <c r="KN133" s="8"/>
      <c r="KO133" s="8"/>
      <c r="KP133" s="8"/>
      <c r="KQ133" s="8"/>
      <c r="KR133" s="8"/>
      <c r="KZ133" s="8"/>
      <c r="LA133" s="8"/>
      <c r="LB133" s="8"/>
      <c r="LC133" s="8"/>
      <c r="LD133" s="8"/>
      <c r="LE133" s="8"/>
      <c r="LF133" s="8"/>
      <c r="LG133" s="8"/>
      <c r="LH133" s="8"/>
      <c r="LI133" s="8"/>
      <c r="LJ133" s="8"/>
      <c r="LK133" s="8"/>
      <c r="LL133" s="8"/>
      <c r="LM133" s="8"/>
      <c r="LN133" s="8"/>
      <c r="LO133" s="8"/>
      <c r="LP133" s="8"/>
      <c r="LQ133" s="8"/>
      <c r="LR133" s="8"/>
      <c r="LS133" s="8"/>
      <c r="LT133" s="8"/>
      <c r="LU133" s="8"/>
      <c r="LV133" s="8"/>
      <c r="LW133" s="8"/>
      <c r="LX133" s="8"/>
      <c r="LY133" s="8"/>
      <c r="LZ133" s="8"/>
      <c r="MA133" s="8"/>
      <c r="MB133" s="8"/>
      <c r="MC133" s="8"/>
      <c r="MD133" s="8"/>
      <c r="ME133" s="8"/>
      <c r="MF133" s="8"/>
      <c r="MG133" s="8"/>
      <c r="MH133" s="8"/>
      <c r="MI133" s="8"/>
      <c r="MJ133" s="8"/>
      <c r="MK133" s="8"/>
      <c r="ML133" s="8"/>
      <c r="MM133" s="8"/>
      <c r="MN133" s="8"/>
      <c r="MO133" s="8"/>
      <c r="MP133" s="8"/>
      <c r="MR133" s="8"/>
    </row>
    <row r="134" spans="1:359" ht="22.5" customHeight="1">
      <c r="A134" s="57">
        <v>1</v>
      </c>
      <c r="B134" s="58">
        <v>15</v>
      </c>
      <c r="C134" s="62"/>
      <c r="D134" s="201">
        <f>SUM((S134*A134)+B134+C134)</f>
        <v>22.93</v>
      </c>
      <c r="E134" s="226"/>
      <c r="F134" s="59" t="s">
        <v>805</v>
      </c>
      <c r="G134" s="59"/>
      <c r="H134" s="26" t="s">
        <v>292</v>
      </c>
      <c r="I134" s="26" t="s">
        <v>1197</v>
      </c>
      <c r="J134" s="26"/>
      <c r="K134" s="26" t="s">
        <v>1198</v>
      </c>
      <c r="L134" s="66">
        <f>SUM(D134)</f>
        <v>22.93</v>
      </c>
      <c r="M134" s="66"/>
      <c r="N134" s="1" t="s">
        <v>369</v>
      </c>
      <c r="O134" s="316" t="s">
        <v>369</v>
      </c>
      <c r="P134" s="317">
        <v>2</v>
      </c>
      <c r="Q134" s="317" t="s">
        <v>369</v>
      </c>
      <c r="R134" s="37">
        <v>6.5</v>
      </c>
      <c r="S134" s="38">
        <f>SUM(R134*1.22)</f>
        <v>7.93</v>
      </c>
      <c r="T134" s="20"/>
      <c r="U134" s="10" t="s">
        <v>518</v>
      </c>
      <c r="V134" s="10"/>
      <c r="W134" s="8"/>
      <c r="HP134" s="8"/>
      <c r="HQ134" s="8"/>
      <c r="HR134" s="8"/>
      <c r="HS134" s="8"/>
      <c r="HV134" s="8"/>
      <c r="HY134" s="8"/>
      <c r="HZ134" s="8"/>
      <c r="IA134" s="8"/>
      <c r="IB134" s="8"/>
      <c r="IC134" s="8"/>
      <c r="ID134" s="8"/>
      <c r="II134" s="8"/>
      <c r="IJ134" s="8"/>
      <c r="IK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K134" s="8"/>
      <c r="JL134" s="8"/>
      <c r="JM134" s="8"/>
      <c r="JO134" s="8"/>
      <c r="JP134" s="8"/>
      <c r="JQ134" s="8"/>
      <c r="JR134" s="8"/>
      <c r="JS134" s="8"/>
      <c r="JY134" s="8"/>
      <c r="JZ134" s="8"/>
      <c r="KA134" s="8"/>
      <c r="KB134" s="8"/>
      <c r="KC134" s="8"/>
      <c r="KD134" s="8"/>
      <c r="KE134" s="8"/>
      <c r="KF134" s="8"/>
      <c r="KG134" s="8"/>
      <c r="KM134" s="8"/>
      <c r="KN134" s="8"/>
      <c r="KO134" s="8"/>
      <c r="KP134" s="8"/>
      <c r="KQ134" s="8"/>
      <c r="KR134" s="8"/>
      <c r="KX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Q134" s="8"/>
      <c r="MR134" s="8"/>
      <c r="MU134" s="8"/>
    </row>
    <row r="135" spans="1:359" ht="22.5" customHeight="1">
      <c r="A135" s="57">
        <v>1</v>
      </c>
      <c r="B135" s="58">
        <v>15</v>
      </c>
      <c r="C135" s="62"/>
      <c r="D135" s="201">
        <f>SUM((S135*A135)+B135+C135)</f>
        <v>22.93</v>
      </c>
      <c r="E135" s="226"/>
      <c r="F135" s="59" t="s">
        <v>805</v>
      </c>
      <c r="G135" s="59"/>
      <c r="H135" s="26" t="s">
        <v>292</v>
      </c>
      <c r="I135" s="26" t="s">
        <v>1197</v>
      </c>
      <c r="J135" s="26"/>
      <c r="K135" s="26" t="s">
        <v>1215</v>
      </c>
      <c r="L135" s="66">
        <f>SUM(D135)</f>
        <v>22.93</v>
      </c>
      <c r="M135" s="66"/>
      <c r="N135" s="1" t="s">
        <v>369</v>
      </c>
      <c r="O135" s="316" t="s">
        <v>369</v>
      </c>
      <c r="P135" s="317">
        <v>2</v>
      </c>
      <c r="Q135" s="317" t="s">
        <v>369</v>
      </c>
      <c r="R135" s="37">
        <v>6.5</v>
      </c>
      <c r="S135" s="38">
        <f>SUM(R135*1.22)</f>
        <v>7.93</v>
      </c>
      <c r="T135" s="20"/>
      <c r="U135" s="10" t="s">
        <v>518</v>
      </c>
      <c r="V135" s="10"/>
      <c r="W135" s="8"/>
      <c r="HP135" s="8"/>
      <c r="HQ135" s="8"/>
      <c r="HR135" s="8"/>
      <c r="HS135" s="8"/>
      <c r="HV135" s="8"/>
      <c r="HY135" s="8"/>
      <c r="HZ135" s="8"/>
      <c r="IA135" s="8"/>
      <c r="IB135" s="8"/>
      <c r="IC135" s="8"/>
      <c r="ID135" s="8"/>
      <c r="II135" s="8"/>
      <c r="IJ135" s="8"/>
      <c r="IK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K135" s="8"/>
      <c r="JL135" s="8"/>
      <c r="JM135" s="8"/>
      <c r="JO135" s="8"/>
      <c r="JP135" s="8"/>
      <c r="JQ135" s="8"/>
      <c r="JR135" s="8"/>
      <c r="JS135" s="8"/>
      <c r="JY135" s="8"/>
      <c r="JZ135" s="8"/>
      <c r="KA135" s="8"/>
      <c r="KB135" s="8"/>
      <c r="KC135" s="8"/>
      <c r="KD135" s="8"/>
      <c r="KE135" s="8"/>
      <c r="KF135" s="8"/>
      <c r="KM135" s="8"/>
      <c r="KN135" s="8"/>
      <c r="KO135" s="8"/>
      <c r="KP135" s="8"/>
      <c r="KQ135" s="8"/>
      <c r="KR135" s="8"/>
      <c r="KX135"/>
      <c r="KY135" s="8"/>
      <c r="KZ135" s="8"/>
      <c r="LA135" s="8"/>
      <c r="LB135" s="8"/>
      <c r="LC135" s="8"/>
      <c r="MK135" s="8"/>
      <c r="ML135" s="8"/>
      <c r="MM135" s="8"/>
      <c r="MN135" s="8"/>
      <c r="MO135" s="8"/>
      <c r="MP135" s="8"/>
      <c r="MR135" s="8"/>
      <c r="MU135" s="8"/>
    </row>
    <row r="136" spans="1:359" ht="22.5" customHeight="1">
      <c r="A136" s="57">
        <v>1</v>
      </c>
      <c r="B136" s="58">
        <v>15</v>
      </c>
      <c r="C136" s="62"/>
      <c r="D136" s="201">
        <f>SUM((S136*A136)+B136+C136)</f>
        <v>26.956000000000003</v>
      </c>
      <c r="F136" s="59" t="s">
        <v>805</v>
      </c>
      <c r="G136" s="59"/>
      <c r="H136" s="26" t="s">
        <v>292</v>
      </c>
      <c r="I136" s="26" t="s">
        <v>1766</v>
      </c>
      <c r="J136" s="26"/>
      <c r="K136" s="26" t="s">
        <v>1767</v>
      </c>
      <c r="L136" s="66">
        <f>SUM(D136)</f>
        <v>26.956000000000003</v>
      </c>
      <c r="M136" s="66"/>
      <c r="N136" s="1" t="s">
        <v>369</v>
      </c>
      <c r="O136" s="316" t="s">
        <v>369</v>
      </c>
      <c r="P136" s="317">
        <v>1</v>
      </c>
      <c r="Q136" s="317" t="s">
        <v>369</v>
      </c>
      <c r="R136" s="37">
        <v>9.8000000000000007</v>
      </c>
      <c r="S136" s="38">
        <f>SUM(R136*1.22)</f>
        <v>11.956000000000001</v>
      </c>
      <c r="T136" s="25">
        <v>0.05</v>
      </c>
      <c r="U136" s="10" t="s">
        <v>1768</v>
      </c>
      <c r="V136" s="10"/>
      <c r="W136" s="8"/>
      <c r="HP136" s="8"/>
      <c r="HQ136" s="8"/>
      <c r="HR136" s="8"/>
      <c r="HS136" s="8"/>
      <c r="HV136" s="8"/>
      <c r="HY136" s="8"/>
      <c r="HZ136" s="8"/>
      <c r="IA136" s="8"/>
      <c r="IB136" s="8"/>
      <c r="IC136" s="8"/>
      <c r="ID136" s="8"/>
      <c r="II136" s="8"/>
      <c r="IJ136" s="8"/>
      <c r="IK136" s="8"/>
      <c r="IS136" s="8"/>
      <c r="IT136" s="8"/>
      <c r="IU136" s="8"/>
      <c r="IV136" s="8"/>
      <c r="IW136" s="8"/>
      <c r="IX136" s="8"/>
      <c r="IY136" s="8"/>
      <c r="IZ136" s="8"/>
      <c r="JA136" s="8"/>
      <c r="JB136" s="8"/>
      <c r="JC136" s="8"/>
      <c r="JD136" s="8"/>
      <c r="JE136" s="8"/>
      <c r="JK136" s="8"/>
      <c r="JL136" s="8"/>
      <c r="JM136" s="8"/>
      <c r="JO136" s="8"/>
      <c r="JP136" s="8"/>
      <c r="JQ136" s="8"/>
      <c r="JR136" s="8"/>
      <c r="JS136" s="8"/>
      <c r="JY136" s="8"/>
      <c r="JZ136" s="8"/>
      <c r="KA136" s="8"/>
      <c r="KB136" s="8"/>
      <c r="KC136" s="8"/>
      <c r="KD136" s="8"/>
      <c r="KE136" s="8"/>
      <c r="KF136" s="8"/>
      <c r="KM136" s="8"/>
      <c r="KN136" s="8"/>
      <c r="KO136" s="8"/>
      <c r="KP136" s="8"/>
      <c r="KQ136" s="8"/>
      <c r="KR136" s="8"/>
      <c r="KX136"/>
      <c r="MK136" s="8"/>
      <c r="ML136" s="8"/>
      <c r="MM136" s="8"/>
      <c r="MN136" s="8"/>
      <c r="MO136" s="8"/>
      <c r="MP136" s="8"/>
      <c r="MR136" s="8"/>
      <c r="MU136" s="8"/>
    </row>
    <row r="137" spans="1:359" ht="22.5" customHeight="1">
      <c r="A137" s="56"/>
      <c r="B137" s="55"/>
      <c r="C137" s="63"/>
      <c r="D137" s="201"/>
      <c r="E137" s="226"/>
      <c r="F137" s="60"/>
      <c r="G137" s="60"/>
      <c r="H137" s="26"/>
      <c r="I137" s="26"/>
      <c r="J137" s="26"/>
      <c r="K137" s="26"/>
      <c r="L137" s="66"/>
      <c r="M137" s="66"/>
      <c r="N137" s="33"/>
      <c r="O137" s="319"/>
      <c r="P137" s="319"/>
      <c r="Q137" s="319"/>
      <c r="R137" s="31"/>
      <c r="S137" s="39"/>
      <c r="T137" s="22"/>
      <c r="U137" s="10"/>
      <c r="V137" s="9"/>
      <c r="HP137" s="8"/>
      <c r="HQ137" s="8"/>
      <c r="HR137" s="8"/>
      <c r="HS137" s="8"/>
      <c r="HV137" s="8"/>
      <c r="HZ137" s="8"/>
      <c r="IA137" s="8"/>
      <c r="IB137" s="8"/>
      <c r="IC137" s="8"/>
      <c r="ID137" s="8"/>
      <c r="IE137" s="8"/>
      <c r="IF137" s="8"/>
      <c r="IG137" s="8"/>
      <c r="IH137" s="8"/>
      <c r="IL137" s="8"/>
      <c r="IM137" s="8"/>
      <c r="IN137" s="8"/>
      <c r="IO137" s="8"/>
      <c r="IP137" s="8"/>
      <c r="IQ137" s="8"/>
      <c r="JB137" s="8"/>
      <c r="JC137" s="8"/>
      <c r="JD137" s="8"/>
      <c r="JE137" s="8"/>
      <c r="JF137" s="8"/>
      <c r="JG137" s="8"/>
      <c r="JH137" s="8"/>
      <c r="JI137" s="8"/>
      <c r="JJ137" s="8"/>
      <c r="JK137" s="8"/>
      <c r="JL137" s="8"/>
      <c r="JN137" s="8"/>
      <c r="JP137" s="8"/>
      <c r="JR137" s="8"/>
      <c r="JS137" s="8"/>
      <c r="JT137" s="8"/>
      <c r="JU137" s="8"/>
      <c r="JV137" s="8"/>
      <c r="JW137" s="8"/>
      <c r="JX137" s="8"/>
      <c r="JY137" s="8"/>
      <c r="JZ137" s="8"/>
      <c r="KA137" s="8"/>
      <c r="KB137" s="8"/>
      <c r="KC137" s="8"/>
      <c r="KD137" s="8"/>
      <c r="KE137" s="8"/>
      <c r="KF137" s="8"/>
      <c r="KM137" s="8"/>
      <c r="KN137" s="8"/>
      <c r="KO137" s="8"/>
      <c r="KP137" s="8"/>
      <c r="KQ137" s="8"/>
      <c r="KR137" s="8"/>
      <c r="KX137" s="8"/>
      <c r="KZ137" s="8"/>
      <c r="LA137" s="8"/>
      <c r="LB137" s="8"/>
      <c r="LC137" s="8"/>
      <c r="LN137" s="8"/>
      <c r="LO137" s="8"/>
      <c r="LP137" s="8"/>
      <c r="LQ137" s="8"/>
      <c r="MG137" s="8"/>
      <c r="MH137" s="8"/>
      <c r="MI137" s="8"/>
      <c r="MJ137" s="8"/>
      <c r="MK137" s="8"/>
      <c r="ML137" s="8"/>
      <c r="MM137" s="8"/>
      <c r="MN137" s="8"/>
      <c r="MO137" s="8"/>
      <c r="MP137" s="8"/>
      <c r="MR137" s="8"/>
      <c r="MS137" s="8"/>
      <c r="MU137" s="8"/>
    </row>
    <row r="138" spans="1:359" ht="22.5" customHeight="1">
      <c r="A138" s="56"/>
      <c r="B138" s="55"/>
      <c r="C138" s="63"/>
      <c r="D138" s="201"/>
      <c r="F138" s="60"/>
      <c r="G138" s="60"/>
      <c r="H138" s="26"/>
      <c r="I138" s="26"/>
      <c r="J138" s="26"/>
      <c r="K138" s="26"/>
      <c r="L138" s="66"/>
      <c r="M138" s="66"/>
      <c r="N138" s="33"/>
      <c r="O138" s="319"/>
      <c r="P138" s="319"/>
      <c r="Q138" s="319"/>
      <c r="R138" s="31"/>
      <c r="S138" s="39"/>
      <c r="T138" s="22"/>
      <c r="U138" s="10"/>
      <c r="V138" s="9"/>
      <c r="HP138" s="8"/>
      <c r="HQ138" s="8"/>
      <c r="HR138" s="8"/>
      <c r="HS138" s="8"/>
      <c r="HV138" s="8"/>
      <c r="HZ138" s="8"/>
      <c r="IA138" s="8"/>
      <c r="IB138" s="8"/>
      <c r="IC138" s="8"/>
      <c r="ID138" s="8"/>
      <c r="IE138" s="8"/>
      <c r="IF138" s="8"/>
      <c r="IG138" s="8"/>
      <c r="IH138" s="8"/>
      <c r="IL138" s="8"/>
      <c r="IM138" s="8"/>
      <c r="IN138" s="8"/>
      <c r="IO138" s="8"/>
      <c r="IP138" s="8"/>
      <c r="IQ138" s="8"/>
      <c r="JB138" s="8"/>
      <c r="JC138" s="8"/>
      <c r="JD138" s="8"/>
      <c r="JE138" s="8"/>
      <c r="JF138" s="8"/>
      <c r="JG138" s="8"/>
      <c r="JH138" s="8"/>
      <c r="JI138" s="8"/>
      <c r="JJ138" s="8"/>
      <c r="JK138" s="8"/>
      <c r="JL138" s="8"/>
      <c r="JN138" s="8"/>
      <c r="JP138" s="8"/>
      <c r="JR138" s="8"/>
      <c r="JS138" s="8"/>
      <c r="JT138" s="8"/>
      <c r="JU138" s="8"/>
      <c r="JV138" s="8"/>
      <c r="JW138" s="8"/>
      <c r="JX138" s="8"/>
      <c r="JY138" s="8"/>
      <c r="JZ138" s="8"/>
      <c r="KA138" s="8"/>
      <c r="KB138" s="8"/>
      <c r="KC138" s="8"/>
      <c r="KD138" s="8"/>
      <c r="KE138" s="8"/>
      <c r="KF138" s="8"/>
      <c r="KM138" s="8"/>
      <c r="KN138" s="8"/>
      <c r="KO138" s="8"/>
      <c r="KP138" s="8"/>
      <c r="KQ138" s="8"/>
      <c r="KR138" s="8"/>
      <c r="KX138" s="8"/>
      <c r="KZ138" s="8"/>
      <c r="LA138" s="8"/>
      <c r="LB138" s="8"/>
      <c r="LC138" s="8"/>
      <c r="LN138" s="8"/>
      <c r="LO138" s="8"/>
      <c r="LP138" s="8"/>
      <c r="LQ138" s="8"/>
      <c r="MG138" s="8"/>
      <c r="MH138" s="8"/>
      <c r="MI138" s="8"/>
      <c r="MJ138" s="8"/>
      <c r="MK138" s="8"/>
      <c r="ML138" s="8"/>
      <c r="MM138" s="8"/>
      <c r="MN138" s="8"/>
      <c r="MO138" s="8"/>
      <c r="MP138" s="8"/>
      <c r="MR138" s="8"/>
      <c r="MU138" s="8"/>
    </row>
    <row r="139" spans="1:359" ht="22.5" customHeight="1">
      <c r="A139" s="56"/>
      <c r="B139" s="55"/>
      <c r="C139" s="63"/>
      <c r="D139" s="201"/>
      <c r="E139" s="226"/>
      <c r="F139" s="60"/>
      <c r="G139" s="60"/>
      <c r="H139" s="26"/>
      <c r="I139" s="26"/>
      <c r="J139" s="9"/>
      <c r="K139" s="26"/>
      <c r="L139" s="66"/>
      <c r="M139" s="66"/>
      <c r="N139" s="17"/>
      <c r="O139" s="318"/>
      <c r="P139" s="318"/>
      <c r="Q139" s="318"/>
      <c r="R139" s="31"/>
      <c r="S139" s="31"/>
      <c r="T139" s="21"/>
      <c r="U139" s="10"/>
      <c r="V139" s="9"/>
      <c r="HT139" s="8"/>
      <c r="HU139" s="8"/>
      <c r="HW139" s="8"/>
      <c r="HX139" s="8"/>
      <c r="IG139" s="8"/>
      <c r="IL139" s="8"/>
      <c r="IM139" s="8"/>
      <c r="IN139" s="8"/>
      <c r="IO139" s="8"/>
      <c r="IP139" s="8"/>
      <c r="IQ139" s="8"/>
      <c r="IR139" s="8"/>
      <c r="JB139" s="8"/>
      <c r="JC139" s="8"/>
      <c r="JD139" s="8"/>
      <c r="JE139" s="8"/>
      <c r="JK139" s="8"/>
      <c r="JL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MR139" s="8"/>
      <c r="MU139" s="8"/>
    </row>
    <row r="140" spans="1:359" ht="22.5" customHeight="1">
      <c r="A140" s="56"/>
      <c r="B140" s="55"/>
      <c r="C140" s="63"/>
      <c r="D140" s="201"/>
      <c r="F140" s="60"/>
      <c r="G140" s="60"/>
      <c r="H140" s="26"/>
      <c r="I140" s="67"/>
      <c r="J140" s="14"/>
      <c r="K140" s="26"/>
      <c r="L140" s="66"/>
      <c r="M140" s="66"/>
      <c r="N140" s="17"/>
      <c r="O140" s="318"/>
      <c r="P140" s="318"/>
      <c r="Q140" s="318"/>
      <c r="R140" s="31"/>
      <c r="S140" s="31"/>
      <c r="T140" s="21"/>
      <c r="U140" s="10"/>
      <c r="V140" s="9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T140" s="8"/>
      <c r="HU140" s="8"/>
      <c r="HW140" s="8"/>
      <c r="HX140" s="8"/>
      <c r="HY140" s="8"/>
      <c r="HZ140" s="8"/>
      <c r="IA140" s="8"/>
      <c r="IB140" s="8"/>
      <c r="IC140" s="8"/>
      <c r="ID140" s="8"/>
      <c r="IG140" s="8"/>
      <c r="II140" s="8"/>
      <c r="IL140" s="8"/>
      <c r="IM140" s="8"/>
      <c r="IN140" s="8"/>
      <c r="IO140" s="8"/>
      <c r="IP140" s="8"/>
      <c r="IQ140" s="8"/>
      <c r="JB140" s="8"/>
      <c r="JC140" s="8"/>
      <c r="JD140" s="8"/>
      <c r="JE140" s="8"/>
      <c r="JF140" s="8"/>
      <c r="JG140" s="8"/>
      <c r="JH140" s="8"/>
      <c r="JI140" s="8"/>
      <c r="JJ140" s="8"/>
      <c r="JK140" s="8"/>
      <c r="JP140" s="8"/>
      <c r="JQ140" s="8"/>
      <c r="JR140" s="8"/>
      <c r="JS140" s="8"/>
      <c r="JT140" s="8"/>
      <c r="JU140" s="8"/>
      <c r="JV140" s="8"/>
      <c r="JW140" s="8"/>
      <c r="JX140" s="8"/>
      <c r="JY140" s="8"/>
      <c r="JZ140" s="8"/>
      <c r="KA140" s="8"/>
      <c r="KB140" s="8"/>
      <c r="KC140" s="8"/>
      <c r="KD140" s="8"/>
      <c r="KE140" s="8"/>
      <c r="KF140" s="8"/>
      <c r="KG140" s="8"/>
      <c r="KH140" s="8"/>
      <c r="KI140" s="8"/>
      <c r="KJ140" s="8"/>
      <c r="KK140" s="8"/>
      <c r="KL140" s="8"/>
      <c r="KM140" s="8"/>
      <c r="KN140" s="8"/>
      <c r="KO140" s="8"/>
      <c r="KP140" s="8"/>
      <c r="KQ140" s="8"/>
      <c r="KR140" s="8"/>
      <c r="KS140" s="8"/>
      <c r="KT140" s="8"/>
      <c r="KX140" s="8"/>
      <c r="KZ140" s="8"/>
      <c r="LA140" s="8"/>
      <c r="LB140" s="8"/>
      <c r="LC140" s="8"/>
      <c r="LN140" s="8"/>
      <c r="LO140" s="8"/>
      <c r="LP140" s="8"/>
      <c r="LQ140" s="8"/>
      <c r="MG140" s="8"/>
      <c r="MH140" s="8"/>
      <c r="MI140" s="8"/>
      <c r="MJ140" s="8"/>
      <c r="MK140" s="8"/>
      <c r="ML140" s="8"/>
      <c r="MM140" s="8"/>
      <c r="MN140" s="8"/>
      <c r="MO140" s="8"/>
      <c r="MP140" s="8"/>
      <c r="MR140" s="8"/>
      <c r="MU140" s="8"/>
    </row>
    <row r="141" spans="1:359" ht="22.5" customHeight="1">
      <c r="A141" s="57">
        <v>2.2000000000000002</v>
      </c>
      <c r="B141" s="58"/>
      <c r="C141" s="62"/>
      <c r="D141" s="201">
        <f>SUM((S141*A141)+B141+C141)</f>
        <v>27.913600000000002</v>
      </c>
      <c r="E141" s="226"/>
      <c r="F141" s="59" t="s">
        <v>806</v>
      </c>
      <c r="G141" s="59"/>
      <c r="H141" s="26" t="s">
        <v>291</v>
      </c>
      <c r="I141" s="26" t="s">
        <v>285</v>
      </c>
      <c r="J141" s="9"/>
      <c r="K141" s="26" t="s">
        <v>28</v>
      </c>
      <c r="L141" s="66">
        <f>SUM(D141)</f>
        <v>27.913600000000002</v>
      </c>
      <c r="M141" s="66"/>
      <c r="N141" s="1" t="s">
        <v>369</v>
      </c>
      <c r="O141" s="316" t="s">
        <v>369</v>
      </c>
      <c r="P141" s="317">
        <v>2</v>
      </c>
      <c r="Q141" s="317" t="s">
        <v>369</v>
      </c>
      <c r="R141" s="37">
        <v>10.4</v>
      </c>
      <c r="S141" s="38">
        <f>SUM(R141*1.22)</f>
        <v>12.688000000000001</v>
      </c>
      <c r="T141" s="20"/>
      <c r="U141" s="10" t="s">
        <v>630</v>
      </c>
      <c r="V141" s="9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IB141" s="8"/>
      <c r="IC141" s="8"/>
      <c r="ID141" s="8"/>
      <c r="IE141" s="5"/>
      <c r="IF141" s="5"/>
      <c r="IG141" s="8"/>
      <c r="IH141" s="5"/>
      <c r="II141" s="8"/>
      <c r="IL141" s="8"/>
      <c r="IM141" s="8"/>
      <c r="IN141" s="8"/>
      <c r="IO141" s="8"/>
      <c r="IP141" s="8"/>
      <c r="IQ141" s="8"/>
      <c r="IS141" s="8"/>
      <c r="IT141" s="8"/>
      <c r="IU141" s="8"/>
      <c r="IV141" s="8"/>
      <c r="IW141" s="8"/>
      <c r="IX141" s="8"/>
      <c r="IY141" s="8"/>
      <c r="IZ141" s="8"/>
      <c r="JA141" s="8"/>
      <c r="JB141" s="8"/>
      <c r="JC141" s="8"/>
      <c r="JD141" s="8"/>
      <c r="JE141" s="8"/>
      <c r="JF141" s="8"/>
      <c r="JG141" s="8"/>
      <c r="JH141" s="8"/>
      <c r="JI141" s="8"/>
      <c r="JJ141" s="8"/>
      <c r="JK141" s="8"/>
      <c r="JL141" s="8"/>
      <c r="JP141" s="8"/>
      <c r="JR141" s="8"/>
      <c r="JS141" s="8"/>
      <c r="JY141" s="8"/>
      <c r="KB141" s="8"/>
      <c r="KC141" s="8"/>
      <c r="KD141" s="8"/>
      <c r="KE141" s="8"/>
      <c r="KF141" s="8"/>
      <c r="KH141" s="8"/>
      <c r="KI141" s="8"/>
      <c r="KJ141" s="8"/>
      <c r="KK141" s="8"/>
      <c r="KL141" s="8"/>
      <c r="KM141" s="8"/>
      <c r="KN141" s="8"/>
      <c r="KO141" s="8"/>
      <c r="KP141" s="8"/>
      <c r="KQ141" s="8"/>
      <c r="KR141" s="8"/>
      <c r="MK141" s="8"/>
      <c r="ML141" s="8"/>
      <c r="MM141" s="8"/>
      <c r="MN141" s="8"/>
      <c r="MO141" s="8"/>
      <c r="MP141" s="8"/>
      <c r="MQ141" s="8"/>
      <c r="MR141" s="8"/>
      <c r="MU141" s="8"/>
    </row>
    <row r="142" spans="1:359" ht="22.5" customHeight="1">
      <c r="A142" s="57">
        <v>2.2000000000000002</v>
      </c>
      <c r="B142" s="58"/>
      <c r="C142" s="62"/>
      <c r="D142" s="201">
        <f>SUM((S142*A142)+B142+C142)</f>
        <v>27.913600000000002</v>
      </c>
      <c r="E142" s="226"/>
      <c r="F142" s="59" t="s">
        <v>806</v>
      </c>
      <c r="G142" s="59"/>
      <c r="H142" s="26" t="s">
        <v>291</v>
      </c>
      <c r="I142" s="26" t="s">
        <v>285</v>
      </c>
      <c r="J142" s="9"/>
      <c r="K142" s="26" t="s">
        <v>666</v>
      </c>
      <c r="L142" s="66">
        <f>SUM(D142)</f>
        <v>27.913600000000002</v>
      </c>
      <c r="M142" s="66"/>
      <c r="N142" s="1" t="s">
        <v>369</v>
      </c>
      <c r="O142" s="316" t="s">
        <v>369</v>
      </c>
      <c r="P142" s="317">
        <v>2</v>
      </c>
      <c r="Q142" s="317" t="s">
        <v>369</v>
      </c>
      <c r="R142" s="37">
        <v>10.4</v>
      </c>
      <c r="S142" s="38">
        <f>SUM(R142*1.22)</f>
        <v>12.688000000000001</v>
      </c>
      <c r="T142" s="20"/>
      <c r="U142" s="10" t="s">
        <v>630</v>
      </c>
      <c r="V142" s="9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IE142" s="8"/>
      <c r="IF142" s="8"/>
      <c r="IG142" s="8"/>
      <c r="IH142" s="8"/>
      <c r="II142" s="8"/>
      <c r="IL142" s="8"/>
      <c r="IM142" s="8"/>
      <c r="IN142" s="8"/>
      <c r="IO142" s="8"/>
      <c r="IP142" s="8"/>
      <c r="IQ142" s="8"/>
      <c r="JB142" s="7"/>
      <c r="JC142" s="7"/>
      <c r="JD142" s="7"/>
      <c r="JE142" s="7"/>
      <c r="JF142" s="8"/>
      <c r="JG142" s="8"/>
      <c r="JH142" s="8"/>
      <c r="JI142" s="8"/>
      <c r="JJ142" s="8"/>
      <c r="JK142" s="7"/>
      <c r="JL142" s="7"/>
      <c r="JM142" s="8"/>
      <c r="JN142" s="8"/>
      <c r="JO142" s="8"/>
      <c r="JP142" s="7"/>
      <c r="JQ142" s="8"/>
      <c r="JR142" s="7"/>
      <c r="JS142" s="7"/>
      <c r="JY142" s="7"/>
      <c r="JZ142" s="8"/>
      <c r="KA142" s="8"/>
      <c r="KB142" s="8"/>
      <c r="KC142" s="8"/>
      <c r="KD142" s="8"/>
      <c r="KE142" s="8"/>
      <c r="KF142" s="8"/>
      <c r="KM142" s="8"/>
      <c r="KN142" s="8"/>
      <c r="KO142" s="8"/>
      <c r="KP142" s="8"/>
      <c r="KQ142" s="8"/>
      <c r="KR142" s="8"/>
      <c r="KU142" s="8"/>
      <c r="KV142" s="8"/>
      <c r="KW142" s="8"/>
      <c r="MR142" s="8"/>
      <c r="MU142" s="8"/>
    </row>
    <row r="143" spans="1:359" ht="22.5" customHeight="1">
      <c r="A143" s="56"/>
      <c r="B143" s="55"/>
      <c r="C143" s="63"/>
      <c r="D143" s="201"/>
      <c r="F143" s="60"/>
      <c r="G143" s="60"/>
      <c r="H143" s="26"/>
      <c r="I143" s="26"/>
      <c r="J143" s="26"/>
      <c r="K143" s="26"/>
      <c r="L143" s="66"/>
      <c r="M143" s="66"/>
      <c r="N143" s="33"/>
      <c r="O143" s="319"/>
      <c r="P143" s="319"/>
      <c r="Q143" s="319"/>
      <c r="R143" s="31"/>
      <c r="S143" s="39"/>
      <c r="T143" s="22"/>
      <c r="U143" s="10"/>
      <c r="V143" s="9"/>
      <c r="HP143" s="8"/>
      <c r="HQ143" s="8"/>
      <c r="HR143" s="8"/>
      <c r="HS143" s="8"/>
      <c r="HV143" s="8"/>
      <c r="HZ143" s="8"/>
      <c r="IA143" s="8"/>
      <c r="IB143" s="8"/>
      <c r="IC143" s="8"/>
      <c r="ID143" s="8"/>
      <c r="IE143" s="8"/>
      <c r="IF143" s="8"/>
      <c r="IG143" s="8"/>
      <c r="IH143" s="8"/>
      <c r="IL143" s="8"/>
      <c r="IM143" s="8"/>
      <c r="IN143" s="8"/>
      <c r="IO143" s="8"/>
      <c r="IP143" s="8"/>
      <c r="IQ143" s="8"/>
      <c r="JB143" s="8"/>
      <c r="JC143" s="8"/>
      <c r="JD143" s="8"/>
      <c r="JE143" s="8"/>
      <c r="JF143" s="8"/>
      <c r="JG143" s="8"/>
      <c r="JH143" s="8"/>
      <c r="JI143" s="8"/>
      <c r="JJ143" s="8"/>
      <c r="JK143" s="8"/>
      <c r="JL143" s="8"/>
      <c r="JN143" s="8"/>
      <c r="JP143" s="8"/>
      <c r="JR143" s="8"/>
      <c r="JS143" s="8"/>
      <c r="JT143" s="8"/>
      <c r="JU143" s="8"/>
      <c r="JV143" s="8"/>
      <c r="JW143" s="8"/>
      <c r="JX143" s="8"/>
      <c r="JY143" s="8"/>
      <c r="JZ143" s="8"/>
      <c r="KA143" s="8"/>
      <c r="KB143" s="8"/>
      <c r="KC143" s="8"/>
      <c r="KD143" s="8"/>
      <c r="KE143" s="8"/>
      <c r="KF143" s="8"/>
      <c r="KM143" s="8"/>
      <c r="KN143" s="8"/>
      <c r="KO143" s="8"/>
      <c r="KP143" s="8"/>
      <c r="KQ143" s="8"/>
      <c r="KR143" s="8"/>
      <c r="KX143" s="8"/>
      <c r="KZ143" s="8"/>
      <c r="LA143" s="8"/>
      <c r="LB143" s="8"/>
      <c r="LC143" s="8"/>
      <c r="LN143" s="8"/>
      <c r="LO143" s="8"/>
      <c r="LP143" s="8"/>
      <c r="LQ143" s="8"/>
      <c r="MG143" s="8"/>
      <c r="MH143" s="8"/>
      <c r="MI143" s="8"/>
      <c r="MJ143" s="8"/>
      <c r="MK143" s="8"/>
      <c r="ML143" s="8"/>
      <c r="MM143" s="8"/>
      <c r="MN143" s="8"/>
      <c r="MO143" s="8"/>
      <c r="MP143" s="8"/>
      <c r="MR143" s="8"/>
      <c r="MU143" s="8"/>
    </row>
    <row r="144" spans="1:359" ht="22.5" customHeight="1">
      <c r="A144" s="56"/>
      <c r="B144" s="55"/>
      <c r="C144" s="63"/>
      <c r="D144" s="201"/>
      <c r="E144" s="226"/>
      <c r="F144" s="60"/>
      <c r="G144" s="60"/>
      <c r="H144" s="26"/>
      <c r="I144" s="26"/>
      <c r="J144" s="9"/>
      <c r="K144" s="26"/>
      <c r="L144" s="66"/>
      <c r="M144" s="66"/>
      <c r="N144" s="17"/>
      <c r="O144" s="318"/>
      <c r="P144" s="318"/>
      <c r="Q144" s="318"/>
      <c r="R144" s="31"/>
      <c r="S144" s="31"/>
      <c r="T144" s="21"/>
      <c r="U144" s="10"/>
      <c r="V144" s="9"/>
      <c r="HT144" s="8"/>
      <c r="HU144" s="8"/>
      <c r="HW144" s="8"/>
      <c r="HX144" s="8"/>
      <c r="IG144" s="8"/>
      <c r="IL144" s="8"/>
      <c r="IM144" s="8"/>
      <c r="IN144" s="8"/>
      <c r="IO144" s="8"/>
      <c r="IP144" s="8"/>
      <c r="IQ144" s="8"/>
      <c r="IR144" s="8"/>
      <c r="JB144" s="8"/>
      <c r="JC144" s="8"/>
      <c r="JD144" s="8"/>
      <c r="JE144" s="8"/>
      <c r="JK144" s="8"/>
      <c r="JL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MR144" s="8"/>
      <c r="MU144" s="8"/>
    </row>
    <row r="145" spans="1:359" ht="22.5" customHeight="1">
      <c r="A145" s="56"/>
      <c r="B145" s="55"/>
      <c r="C145" s="63"/>
      <c r="D145" s="201"/>
      <c r="F145" s="60"/>
      <c r="G145" s="60"/>
      <c r="H145" s="26"/>
      <c r="I145" s="67"/>
      <c r="J145" s="14"/>
      <c r="K145" s="26"/>
      <c r="L145" s="66"/>
      <c r="M145" s="66"/>
      <c r="N145" s="17"/>
      <c r="O145" s="318"/>
      <c r="P145" s="318"/>
      <c r="Q145" s="318"/>
      <c r="R145" s="31"/>
      <c r="S145" s="31"/>
      <c r="T145" s="21"/>
      <c r="U145" s="10"/>
      <c r="V145" s="9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T145" s="8"/>
      <c r="HU145" s="8"/>
      <c r="HW145" s="8"/>
      <c r="HX145" s="8"/>
      <c r="HY145" s="8"/>
      <c r="HZ145" s="8"/>
      <c r="IA145" s="8"/>
      <c r="IB145" s="8"/>
      <c r="IC145" s="8"/>
      <c r="ID145" s="8"/>
      <c r="IG145" s="8"/>
      <c r="II145" s="8"/>
      <c r="IL145" s="8"/>
      <c r="IM145" s="8"/>
      <c r="IN145" s="8"/>
      <c r="IO145" s="8"/>
      <c r="IP145" s="8"/>
      <c r="IQ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X145" s="8"/>
      <c r="KZ145" s="8"/>
      <c r="LA145" s="8"/>
      <c r="LB145" s="8"/>
      <c r="LC145" s="8"/>
      <c r="LN145" s="8"/>
      <c r="LO145" s="8"/>
      <c r="LP145" s="8"/>
      <c r="LQ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R145" s="8"/>
      <c r="MU145" s="8"/>
    </row>
    <row r="146" spans="1:359" ht="22.5" customHeight="1">
      <c r="A146" s="56"/>
      <c r="B146" s="55"/>
      <c r="C146" s="63"/>
      <c r="D146" s="201"/>
      <c r="F146" s="60"/>
      <c r="G146" s="60"/>
      <c r="H146" s="26"/>
      <c r="I146" s="26"/>
      <c r="J146" s="9"/>
      <c r="K146" s="26"/>
      <c r="L146" s="66"/>
      <c r="M146" s="66"/>
      <c r="N146" s="33"/>
      <c r="O146" s="319"/>
      <c r="P146" s="319"/>
      <c r="Q146" s="319"/>
      <c r="R146" s="40"/>
      <c r="S146" s="39"/>
      <c r="T146" s="21"/>
      <c r="U146" s="10"/>
      <c r="V146" s="9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IE146" s="8"/>
      <c r="IF146" s="8"/>
      <c r="IG146" s="8"/>
      <c r="IH146" s="8"/>
      <c r="II146" s="8"/>
      <c r="IL146" s="8"/>
      <c r="IM146" s="8"/>
      <c r="IN146" s="8"/>
      <c r="IO146" s="8"/>
      <c r="IP146" s="8"/>
      <c r="IQ146" s="8"/>
      <c r="JB146" s="7"/>
      <c r="JC146" s="7"/>
      <c r="JD146" s="7"/>
      <c r="JE146" s="7"/>
      <c r="JF146" s="8"/>
      <c r="JG146" s="8"/>
      <c r="JH146" s="8"/>
      <c r="JI146" s="8"/>
      <c r="JJ146" s="8"/>
      <c r="JK146" s="7"/>
      <c r="JL146" s="7"/>
      <c r="JM146" s="8"/>
      <c r="JN146" s="8"/>
      <c r="JO146" s="8"/>
      <c r="JP146" s="7"/>
      <c r="JQ146" s="8"/>
      <c r="JR146" s="7"/>
      <c r="JS146" s="7"/>
      <c r="JY146" s="7"/>
      <c r="JZ146" s="8"/>
      <c r="KA146" s="8"/>
      <c r="KB146" s="8"/>
      <c r="KC146" s="8"/>
      <c r="KD146" s="8"/>
      <c r="KE146" s="8"/>
      <c r="KF146" s="8"/>
      <c r="KM146" s="8"/>
      <c r="KN146" s="8"/>
      <c r="KO146" s="8"/>
      <c r="KP146" s="8"/>
      <c r="KQ146" s="8"/>
      <c r="KR146" s="8"/>
      <c r="KU146" s="8"/>
      <c r="KV146" s="8"/>
      <c r="KW146" s="8"/>
      <c r="KZ146" s="8"/>
      <c r="LA146" s="8"/>
      <c r="LB146" s="8"/>
      <c r="LC146" s="8"/>
      <c r="LN146" s="8"/>
      <c r="LO146" s="8"/>
      <c r="LP146" s="8"/>
      <c r="LQ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R146" s="8"/>
      <c r="MU146" s="8"/>
    </row>
    <row r="147" spans="1:359" ht="22.5" customHeight="1">
      <c r="A147" s="57">
        <v>2.2000000000000002</v>
      </c>
      <c r="B147" s="58"/>
      <c r="C147" s="62"/>
      <c r="D147" s="201">
        <f>SUM((S147*A147)+B147+C147)</f>
        <v>34.355200000000004</v>
      </c>
      <c r="E147" s="226"/>
      <c r="F147" s="59" t="s">
        <v>806</v>
      </c>
      <c r="G147" s="59"/>
      <c r="H147" s="26" t="s">
        <v>2816</v>
      </c>
      <c r="I147" s="26" t="s">
        <v>2817</v>
      </c>
      <c r="J147" s="28" t="s">
        <v>2819</v>
      </c>
      <c r="K147" s="26" t="s">
        <v>2818</v>
      </c>
      <c r="L147" s="66">
        <f>SUM(D147)</f>
        <v>34.355200000000004</v>
      </c>
      <c r="M147" s="66"/>
      <c r="N147" s="1" t="s">
        <v>369</v>
      </c>
      <c r="O147" s="316" t="s">
        <v>369</v>
      </c>
      <c r="P147" s="317">
        <v>6</v>
      </c>
      <c r="Q147" s="317" t="s">
        <v>369</v>
      </c>
      <c r="R147" s="37">
        <v>12.8</v>
      </c>
      <c r="S147" s="38">
        <f>SUM(R147*1.22)</f>
        <v>15.616</v>
      </c>
      <c r="T147" s="25">
        <v>0.08</v>
      </c>
      <c r="U147" s="10" t="s">
        <v>1628</v>
      </c>
      <c r="V147" s="9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IE147" s="8"/>
      <c r="IF147" s="8"/>
      <c r="IG147" s="8"/>
      <c r="IH147" s="8"/>
      <c r="II147" s="8"/>
      <c r="IL147" s="8"/>
      <c r="IM147" s="8"/>
      <c r="IN147" s="8"/>
      <c r="IO147" s="8"/>
      <c r="IP147" s="8"/>
      <c r="IQ147" s="8"/>
      <c r="JB147" s="7"/>
      <c r="JC147" s="7"/>
      <c r="JD147" s="7"/>
      <c r="JE147" s="7"/>
      <c r="JF147" s="8"/>
      <c r="JG147" s="8"/>
      <c r="JH147" s="8"/>
      <c r="JI147" s="8"/>
      <c r="JJ147" s="8"/>
      <c r="JK147" s="7"/>
      <c r="JL147" s="7"/>
      <c r="JM147" s="8"/>
      <c r="JN147" s="8"/>
      <c r="JO147" s="8"/>
      <c r="JP147" s="7"/>
      <c r="JQ147" s="8"/>
      <c r="JR147" s="7"/>
      <c r="JS147" s="7"/>
      <c r="JY147" s="7"/>
      <c r="JZ147" s="8"/>
      <c r="KA147" s="8"/>
      <c r="KB147" s="8"/>
      <c r="KC147" s="8"/>
      <c r="KD147" s="8"/>
      <c r="KE147" s="8"/>
      <c r="KF147" s="8"/>
      <c r="KM147" s="8"/>
      <c r="KN147" s="8"/>
      <c r="KO147" s="8"/>
      <c r="KP147" s="8"/>
      <c r="KQ147" s="8"/>
      <c r="KR147" s="8"/>
      <c r="KU147" s="8"/>
      <c r="KV147" s="8"/>
      <c r="KW147" s="8"/>
      <c r="MR147" s="8"/>
      <c r="MU147" s="8"/>
    </row>
    <row r="148" spans="1:359" ht="22.5" customHeight="1">
      <c r="A148" s="56"/>
      <c r="B148" s="55"/>
      <c r="C148" s="63"/>
      <c r="D148" s="201"/>
      <c r="E148" s="226"/>
      <c r="F148" s="60"/>
      <c r="G148" s="60"/>
      <c r="H148" s="26"/>
      <c r="I148" s="26"/>
      <c r="J148" s="9"/>
      <c r="K148" s="26"/>
      <c r="L148" s="66"/>
      <c r="M148" s="66"/>
      <c r="N148" s="17"/>
      <c r="O148" s="318"/>
      <c r="P148" s="318"/>
      <c r="Q148" s="318"/>
      <c r="R148" s="31"/>
      <c r="S148" s="31"/>
      <c r="T148" s="21"/>
      <c r="U148" s="10"/>
      <c r="V148" s="9"/>
      <c r="HT148" s="8"/>
      <c r="HU148" s="8"/>
      <c r="HW148" s="8"/>
      <c r="HX148" s="8"/>
      <c r="IG148" s="8"/>
      <c r="IL148" s="8"/>
      <c r="IM148" s="8"/>
      <c r="IN148" s="8"/>
      <c r="IO148" s="8"/>
      <c r="IP148" s="8"/>
      <c r="IQ148" s="8"/>
      <c r="IR148" s="8"/>
      <c r="JB148" s="8"/>
      <c r="JC148" s="8"/>
      <c r="JD148" s="8"/>
      <c r="JE148" s="8"/>
      <c r="JK148" s="8"/>
      <c r="JL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MR148" s="8"/>
      <c r="MU148" s="8"/>
    </row>
    <row r="149" spans="1:359" ht="22.5" customHeight="1">
      <c r="A149" s="56"/>
      <c r="B149" s="55"/>
      <c r="C149" s="63"/>
      <c r="D149" s="201"/>
      <c r="F149" s="60"/>
      <c r="G149" s="60"/>
      <c r="H149" s="26"/>
      <c r="I149" s="67"/>
      <c r="J149" s="14"/>
      <c r="K149" s="26"/>
      <c r="L149" s="66"/>
      <c r="M149" s="66"/>
      <c r="N149" s="17"/>
      <c r="O149" s="318"/>
      <c r="P149" s="318"/>
      <c r="Q149" s="318"/>
      <c r="R149" s="31"/>
      <c r="S149" s="31"/>
      <c r="T149" s="21"/>
      <c r="U149" s="10"/>
      <c r="V149" s="9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T149" s="8"/>
      <c r="HU149" s="8"/>
      <c r="HW149" s="8"/>
      <c r="HX149" s="8"/>
      <c r="HY149" s="8"/>
      <c r="HZ149" s="8"/>
      <c r="IA149" s="8"/>
      <c r="IB149" s="8"/>
      <c r="IC149" s="8"/>
      <c r="ID149" s="8"/>
      <c r="IG149" s="8"/>
      <c r="II149" s="8"/>
      <c r="IL149" s="8"/>
      <c r="IM149" s="8"/>
      <c r="IN149" s="8"/>
      <c r="IO149" s="8"/>
      <c r="IP149" s="8"/>
      <c r="IQ149" s="8"/>
      <c r="JB149" s="8"/>
      <c r="JC149" s="8"/>
      <c r="JD149" s="8"/>
      <c r="JE149" s="8"/>
      <c r="JF149" s="8"/>
      <c r="JG149" s="8"/>
      <c r="JH149" s="8"/>
      <c r="JI149" s="8"/>
      <c r="JJ149" s="8"/>
      <c r="JK149" s="8"/>
      <c r="JP149" s="8"/>
      <c r="JQ149" s="8"/>
      <c r="JR149" s="8"/>
      <c r="JS149" s="8"/>
      <c r="JT149" s="8"/>
      <c r="JU149" s="8"/>
      <c r="JV149" s="8"/>
      <c r="JW149" s="8"/>
      <c r="JX149" s="8"/>
      <c r="JY149" s="8"/>
      <c r="JZ149" s="8"/>
      <c r="KA149" s="8"/>
      <c r="KB149" s="8"/>
      <c r="KC149" s="8"/>
      <c r="KD149" s="8"/>
      <c r="KE149" s="8"/>
      <c r="KF149" s="8"/>
      <c r="KG149" s="8"/>
      <c r="KH149" s="8"/>
      <c r="KI149" s="8"/>
      <c r="KJ149" s="8"/>
      <c r="KK149" s="8"/>
      <c r="KL149" s="8"/>
      <c r="KM149" s="8"/>
      <c r="KN149" s="8"/>
      <c r="KO149" s="8"/>
      <c r="KP149" s="8"/>
      <c r="KQ149" s="8"/>
      <c r="KR149" s="8"/>
      <c r="KS149" s="8"/>
      <c r="KT149" s="8"/>
      <c r="KX149" s="8"/>
      <c r="KZ149" s="8"/>
      <c r="LA149" s="8"/>
      <c r="LB149" s="8"/>
      <c r="LC149" s="8"/>
      <c r="LN149" s="8"/>
      <c r="LO149" s="8"/>
      <c r="LP149" s="8"/>
      <c r="LQ149" s="8"/>
      <c r="MG149" s="8"/>
      <c r="MH149" s="8"/>
      <c r="MI149" s="8"/>
      <c r="MJ149" s="8"/>
      <c r="MK149" s="8"/>
      <c r="ML149" s="8"/>
      <c r="MM149" s="8"/>
      <c r="MN149" s="8"/>
      <c r="MO149" s="8"/>
      <c r="MP149" s="8"/>
      <c r="MR149" s="8"/>
      <c r="MU149" s="8"/>
    </row>
    <row r="150" spans="1:359" s="8" customFormat="1" ht="22.5" customHeight="1">
      <c r="A150" s="56"/>
      <c r="B150" s="55"/>
      <c r="C150" s="63"/>
      <c r="D150" s="201"/>
      <c r="E150" s="225"/>
      <c r="F150" s="60"/>
      <c r="G150" s="60"/>
      <c r="H150" s="26"/>
      <c r="I150"/>
      <c r="J150" s="9"/>
      <c r="K150" s="26"/>
      <c r="L150" s="66"/>
      <c r="M150" s="66"/>
      <c r="N150" s="17"/>
      <c r="O150" s="318"/>
      <c r="P150" s="318"/>
      <c r="Q150" s="318"/>
      <c r="R150" s="31"/>
      <c r="S150" s="31"/>
      <c r="T150" s="21"/>
      <c r="U150" s="10"/>
      <c r="V150" s="9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  <c r="HI150" s="12"/>
      <c r="HJ150" s="12"/>
      <c r="HK150" s="12"/>
      <c r="HL150" s="12"/>
      <c r="HM150" s="12"/>
      <c r="HN150" s="12"/>
      <c r="HO150" s="12"/>
      <c r="HP150" s="12"/>
      <c r="HQ150" s="12"/>
      <c r="HR150" s="12"/>
      <c r="HS150" s="12"/>
      <c r="HV150" s="12"/>
      <c r="HY150" s="12"/>
      <c r="HZ150" s="12"/>
      <c r="IA150" s="12"/>
      <c r="IB150" s="12"/>
      <c r="IC150" s="12"/>
      <c r="ID150" s="12"/>
      <c r="IE150" s="12"/>
      <c r="IF150" s="12"/>
      <c r="IH150" s="12"/>
      <c r="II150" s="12"/>
      <c r="IJ150" s="12"/>
      <c r="IK150" s="12"/>
      <c r="IR150" s="12"/>
      <c r="IS150" s="12"/>
      <c r="IT150" s="12"/>
      <c r="IU150" s="12"/>
      <c r="IV150" s="12"/>
      <c r="IW150" s="12"/>
      <c r="IX150" s="12"/>
      <c r="IY150" s="12"/>
      <c r="IZ150" s="12"/>
      <c r="JA150" s="12"/>
      <c r="JF150" s="12"/>
      <c r="JG150" s="12"/>
      <c r="JH150" s="12"/>
      <c r="JI150" s="12"/>
      <c r="JJ150" s="12"/>
      <c r="JL150" s="12"/>
      <c r="JM150" s="12"/>
      <c r="JN150" s="12"/>
      <c r="JO150" s="12"/>
      <c r="KB150" s="12"/>
      <c r="KX150" s="12"/>
      <c r="KY150" s="12"/>
      <c r="LD150" s="12"/>
      <c r="LE150" s="12"/>
      <c r="LF150" s="12"/>
      <c r="LG150" s="12"/>
      <c r="LH150" s="12"/>
      <c r="LI150" s="12"/>
      <c r="LJ150" s="12"/>
      <c r="LK150" s="12"/>
      <c r="LL150" s="12"/>
      <c r="LM150" s="12"/>
      <c r="LR150" s="12"/>
      <c r="LS150" s="12"/>
      <c r="LT150" s="12"/>
      <c r="LU150" s="12"/>
      <c r="LV150" s="12"/>
      <c r="LW150" s="12"/>
      <c r="LX150" s="12"/>
      <c r="LY150" s="12"/>
      <c r="LZ150" s="12"/>
      <c r="MA150" s="12"/>
      <c r="MB150" s="12"/>
      <c r="MC150" s="12"/>
      <c r="MD150" s="12"/>
      <c r="ME150" s="12"/>
      <c r="MF150" s="12"/>
      <c r="MQ150" s="12"/>
      <c r="MR150" s="12"/>
      <c r="MS150" s="12"/>
    </row>
    <row r="151" spans="1:359" ht="22.5" customHeight="1">
      <c r="A151" s="56"/>
      <c r="B151" s="55"/>
      <c r="C151" s="63"/>
      <c r="D151" s="201"/>
      <c r="E151" s="226"/>
      <c r="F151" s="60"/>
      <c r="G151" s="60"/>
      <c r="H151" s="26"/>
      <c r="I151" s="26"/>
      <c r="J151" s="9"/>
      <c r="K151" s="26"/>
      <c r="L151" s="66"/>
      <c r="M151" s="66"/>
      <c r="N151" s="17"/>
      <c r="O151" s="318"/>
      <c r="P151" s="318"/>
      <c r="Q151" s="318"/>
      <c r="R151" s="31"/>
      <c r="S151" s="31"/>
      <c r="T151" s="21"/>
      <c r="U151" s="10"/>
      <c r="V151" s="9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T151" s="8"/>
      <c r="HU151" s="8"/>
      <c r="HW151" s="8"/>
      <c r="HX151" s="8"/>
      <c r="IG151" s="8"/>
      <c r="IJ151" s="8"/>
      <c r="IK151" s="8"/>
      <c r="IL151" s="8"/>
      <c r="IM151" s="8"/>
      <c r="IN151" s="8"/>
      <c r="IO151" s="8"/>
      <c r="IP151" s="8"/>
      <c r="IQ151" s="8"/>
      <c r="JB151" s="8"/>
      <c r="JC151" s="8"/>
      <c r="JD151" s="8"/>
      <c r="JE151" s="8"/>
      <c r="JK151" s="8"/>
      <c r="JP151" s="8"/>
      <c r="JQ151" s="8"/>
      <c r="JR151" s="8"/>
      <c r="JS151" s="8"/>
      <c r="JT151" s="8"/>
      <c r="JU151" s="8"/>
      <c r="JV151" s="8"/>
      <c r="JW151" s="8"/>
      <c r="JX151" s="8"/>
      <c r="JY151" s="8"/>
      <c r="JZ151" s="8"/>
      <c r="KA151" s="8"/>
      <c r="KE151" s="8"/>
      <c r="KF151" s="8"/>
      <c r="KG151" s="8"/>
      <c r="KH151" s="8"/>
      <c r="KI151" s="8"/>
      <c r="KJ151" s="8"/>
      <c r="KK151" s="8"/>
      <c r="KL151" s="8"/>
      <c r="KM151" s="8"/>
      <c r="KN151" s="8"/>
      <c r="KO151" s="8"/>
      <c r="KP151" s="8"/>
      <c r="KQ151" s="8"/>
      <c r="KR151" s="8"/>
      <c r="KS151" s="8"/>
      <c r="KT151" s="8"/>
      <c r="KX151" s="8"/>
      <c r="KZ151" s="8"/>
      <c r="LA151" s="8"/>
      <c r="LB151" s="8"/>
      <c r="LC151" s="8"/>
      <c r="LD151" s="8"/>
      <c r="LE151" s="8"/>
      <c r="LF151" s="8"/>
      <c r="LG151" s="8"/>
      <c r="LH151" s="8"/>
      <c r="LI151" s="8"/>
      <c r="LJ151" s="8"/>
      <c r="LK151" s="8"/>
      <c r="LL151" s="8"/>
      <c r="LM151" s="8"/>
      <c r="LN151" s="8"/>
      <c r="LO151" s="8"/>
      <c r="LP151" s="8"/>
      <c r="LQ151" s="8"/>
      <c r="LR151" s="8"/>
      <c r="LS151" s="8"/>
      <c r="LT151" s="8"/>
      <c r="LU151" s="8"/>
      <c r="LV151" s="8"/>
      <c r="LW151" s="8"/>
      <c r="LX151" s="8"/>
      <c r="LY151" s="8"/>
      <c r="LZ151" s="8"/>
      <c r="MA151" s="8"/>
      <c r="MB151" s="8"/>
      <c r="MC151" s="8"/>
      <c r="MD151" s="8"/>
      <c r="ME151" s="8"/>
      <c r="MF151" s="8"/>
      <c r="MG151" s="8"/>
      <c r="MH151" s="8"/>
      <c r="MI151" s="8"/>
      <c r="MJ151" s="8"/>
      <c r="MK151" s="8"/>
      <c r="ML151" s="8"/>
      <c r="MM151" s="8"/>
      <c r="MN151" s="8"/>
      <c r="MO151" s="8"/>
      <c r="MP151" s="8"/>
      <c r="MU151" s="8"/>
    </row>
    <row r="152" spans="1:359" s="8" customFormat="1" ht="22.5" customHeight="1">
      <c r="A152" s="57">
        <v>2.2000000000000002</v>
      </c>
      <c r="B152" s="58"/>
      <c r="C152" s="62">
        <v>2</v>
      </c>
      <c r="D152" s="201">
        <f t="shared" ref="D152" si="71">SUM((S152*A152)+B152+C152)</f>
        <v>30.182000000000002</v>
      </c>
      <c r="E152" s="226"/>
      <c r="F152" s="59" t="s">
        <v>806</v>
      </c>
      <c r="G152" s="59"/>
      <c r="H152" s="26" t="s">
        <v>2410</v>
      </c>
      <c r="I152" s="26" t="s">
        <v>2411</v>
      </c>
      <c r="J152" s="26" t="s">
        <v>1230</v>
      </c>
      <c r="K152" s="26" t="s">
        <v>2412</v>
      </c>
      <c r="L152" s="66">
        <f t="shared" ref="L152" si="72">SUM(D152)</f>
        <v>30.182000000000002</v>
      </c>
      <c r="M152" s="66"/>
      <c r="N152" s="1" t="s">
        <v>369</v>
      </c>
      <c r="O152" s="316" t="s">
        <v>369</v>
      </c>
      <c r="P152" s="317">
        <v>6</v>
      </c>
      <c r="Q152" s="4" t="s">
        <v>369</v>
      </c>
      <c r="R152" s="92">
        <v>10.5</v>
      </c>
      <c r="S152" s="38">
        <f t="shared" ref="S152:S153" si="73">SUM(R152*1.22)</f>
        <v>12.81</v>
      </c>
      <c r="T152" s="20"/>
      <c r="U152" s="10" t="s">
        <v>721</v>
      </c>
      <c r="V152" s="10" t="s">
        <v>522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M152"/>
      <c r="KN152"/>
      <c r="KO152"/>
      <c r="KP152"/>
      <c r="KQ152"/>
      <c r="KR152"/>
      <c r="KS152" s="12"/>
      <c r="KT152" s="12"/>
      <c r="KZ152" s="12"/>
      <c r="LA152" s="12"/>
      <c r="LB152" s="12"/>
      <c r="LC152" s="12"/>
      <c r="MH152" s="12"/>
      <c r="MI152" s="12"/>
      <c r="MJ152" s="12"/>
      <c r="MK152" s="12"/>
      <c r="ML152" s="12"/>
      <c r="MM152" s="12"/>
      <c r="MN152" s="12"/>
      <c r="MO152" s="12"/>
      <c r="MP152" s="12"/>
      <c r="MQ152" s="12"/>
      <c r="MS152" s="12"/>
    </row>
    <row r="153" spans="1:359" s="8" customFormat="1" ht="22.5" customHeight="1">
      <c r="A153" s="57">
        <v>2.2000000000000002</v>
      </c>
      <c r="B153" s="58"/>
      <c r="C153" s="62"/>
      <c r="D153" s="201">
        <f t="shared" ref="D153" si="74">SUM((S153*A153)+B153+C153)</f>
        <v>37.576000000000001</v>
      </c>
      <c r="E153" s="226"/>
      <c r="F153" s="59" t="s">
        <v>806</v>
      </c>
      <c r="G153" s="59"/>
      <c r="H153" s="26" t="s">
        <v>2410</v>
      </c>
      <c r="I153" s="26" t="s">
        <v>2411</v>
      </c>
      <c r="J153" s="26" t="s">
        <v>1230</v>
      </c>
      <c r="K153" s="26" t="s">
        <v>2413</v>
      </c>
      <c r="L153" s="66">
        <f t="shared" ref="L153" si="75">SUM(D153)</f>
        <v>37.576000000000001</v>
      </c>
      <c r="M153" s="66"/>
      <c r="N153" s="1" t="s">
        <v>369</v>
      </c>
      <c r="O153" s="316" t="s">
        <v>369</v>
      </c>
      <c r="P153" s="317">
        <v>3</v>
      </c>
      <c r="Q153" s="4" t="s">
        <v>369</v>
      </c>
      <c r="R153" s="92">
        <v>14</v>
      </c>
      <c r="S153" s="38">
        <f t="shared" si="73"/>
        <v>17.079999999999998</v>
      </c>
      <c r="T153" s="20"/>
      <c r="U153" s="10" t="s">
        <v>721</v>
      </c>
      <c r="V153" s="10" t="s">
        <v>522</v>
      </c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M153"/>
      <c r="KN153"/>
      <c r="KO153"/>
      <c r="KP153"/>
      <c r="KQ153"/>
      <c r="KR153"/>
      <c r="KS153" s="12"/>
      <c r="KT153" s="12"/>
      <c r="KZ153" s="12"/>
      <c r="LA153" s="12"/>
      <c r="LB153" s="12"/>
      <c r="LC153" s="12"/>
      <c r="MH153" s="12"/>
      <c r="MI153" s="12"/>
      <c r="MJ153" s="12"/>
      <c r="MK153" s="12"/>
      <c r="ML153" s="12"/>
      <c r="MM153" s="12"/>
      <c r="MN153" s="12"/>
      <c r="MO153" s="12"/>
      <c r="MP153" s="12"/>
      <c r="MQ153" s="12"/>
      <c r="MS153" s="12"/>
    </row>
    <row r="154" spans="1:359" ht="22.5" customHeight="1">
      <c r="A154" s="56"/>
      <c r="B154" s="55"/>
      <c r="C154" s="63"/>
      <c r="D154" s="201"/>
      <c r="E154" s="226"/>
      <c r="F154" s="60"/>
      <c r="G154" s="60"/>
      <c r="H154" s="26"/>
      <c r="I154" s="26"/>
      <c r="J154" s="9"/>
      <c r="K154" s="26"/>
      <c r="L154" s="66"/>
      <c r="M154" s="66"/>
      <c r="N154" s="17"/>
      <c r="O154" s="318"/>
      <c r="P154" s="318"/>
      <c r="Q154" s="318"/>
      <c r="R154" s="31"/>
      <c r="S154" s="31"/>
      <c r="T154" s="21"/>
      <c r="U154" s="10"/>
      <c r="V154" s="9"/>
      <c r="HT154" s="8"/>
      <c r="HU154" s="8"/>
      <c r="HW154" s="8"/>
      <c r="HX154" s="8"/>
      <c r="IG154" s="8"/>
      <c r="IJ154" s="7"/>
      <c r="IK154" s="7"/>
      <c r="IL154" s="8"/>
      <c r="IM154" s="8"/>
      <c r="IN154" s="8"/>
      <c r="IO154" s="8"/>
      <c r="IP154" s="8"/>
      <c r="IQ154" s="8"/>
      <c r="JB154" s="8"/>
      <c r="JC154" s="8"/>
      <c r="JD154" s="8"/>
      <c r="JE154" s="8"/>
      <c r="JF154" s="8"/>
      <c r="JG154" s="8"/>
      <c r="JH154" s="8"/>
      <c r="JI154" s="8"/>
      <c r="JJ154" s="8"/>
      <c r="JK154" s="8"/>
      <c r="JM154" s="8"/>
      <c r="JN154" s="8"/>
      <c r="JO154" s="8"/>
      <c r="JP154" s="8"/>
      <c r="JQ154" s="8"/>
      <c r="JR154" s="8"/>
      <c r="JS154" s="8"/>
      <c r="JY154" s="8"/>
      <c r="JZ154" s="8"/>
      <c r="KA154" s="8"/>
      <c r="KE154" s="8"/>
      <c r="KF154" s="8"/>
      <c r="KG154" s="8"/>
      <c r="KH154"/>
      <c r="KI154"/>
      <c r="KJ154"/>
      <c r="KK154"/>
      <c r="KL154"/>
      <c r="KM154" s="8"/>
      <c r="KN154" s="8"/>
      <c r="KO154" s="8"/>
      <c r="KP154" s="8"/>
      <c r="KQ154" s="8"/>
      <c r="KR154" s="8"/>
      <c r="MQ154" s="8"/>
      <c r="MR154" s="8"/>
    </row>
    <row r="155" spans="1:359" ht="22.5" customHeight="1">
      <c r="A155" s="56"/>
      <c r="B155" s="55"/>
      <c r="C155" s="63"/>
      <c r="D155" s="201"/>
      <c r="E155" s="226"/>
      <c r="F155" s="60"/>
      <c r="G155" s="60"/>
      <c r="H155" s="26"/>
      <c r="I155" s="26"/>
      <c r="J155" s="9"/>
      <c r="K155" s="26"/>
      <c r="L155" s="66"/>
      <c r="M155" s="66"/>
      <c r="N155" s="17"/>
      <c r="O155" s="318"/>
      <c r="P155" s="318"/>
      <c r="Q155" s="318"/>
      <c r="R155" s="31"/>
      <c r="S155" s="31"/>
      <c r="T155" s="21"/>
      <c r="U155" s="10"/>
      <c r="V155" s="9"/>
      <c r="HT155" s="8"/>
      <c r="HU155" s="8"/>
      <c r="HW155" s="8"/>
      <c r="HX155" s="8"/>
      <c r="IG155" s="8"/>
      <c r="IJ155" s="7"/>
      <c r="IK155" s="7"/>
      <c r="IL155" s="8"/>
      <c r="IM155" s="8"/>
      <c r="IN155" s="8"/>
      <c r="IO155" s="8"/>
      <c r="IP155" s="8"/>
      <c r="IQ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M155" s="8"/>
      <c r="JN155" s="8"/>
      <c r="JO155" s="8"/>
      <c r="JP155" s="8"/>
      <c r="JQ155" s="8"/>
      <c r="JR155" s="8"/>
      <c r="JS155" s="8"/>
      <c r="JY155" s="8"/>
      <c r="JZ155" s="8"/>
      <c r="KA155" s="8"/>
      <c r="KE155" s="8"/>
      <c r="KF155" s="8"/>
      <c r="KG155" s="8"/>
      <c r="KH155"/>
      <c r="KI155"/>
      <c r="KJ155"/>
      <c r="KK155"/>
      <c r="KL155"/>
      <c r="KM155" s="8"/>
      <c r="KN155" s="8"/>
      <c r="KO155" s="8"/>
      <c r="KP155" s="8"/>
      <c r="KQ155" s="8"/>
      <c r="KR155" s="8"/>
      <c r="MQ155" s="8"/>
      <c r="MR155" s="8"/>
    </row>
    <row r="156" spans="1:359" s="8" customFormat="1" ht="22.5" customHeight="1">
      <c r="A156" s="56"/>
      <c r="B156" s="55"/>
      <c r="C156" s="63"/>
      <c r="D156" s="201"/>
      <c r="E156" s="226"/>
      <c r="F156" s="60"/>
      <c r="G156" s="60"/>
      <c r="H156" s="26"/>
      <c r="I156" s="26"/>
      <c r="J156" s="9"/>
      <c r="K156" s="26"/>
      <c r="L156" s="66"/>
      <c r="M156" s="66"/>
      <c r="N156" s="17"/>
      <c r="O156" s="318"/>
      <c r="P156" s="318"/>
      <c r="Q156" s="318"/>
      <c r="R156" s="31"/>
      <c r="S156" s="31"/>
      <c r="T156" s="21"/>
      <c r="U156" s="10"/>
      <c r="V156" s="9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2"/>
      <c r="HL156" s="12"/>
      <c r="HM156" s="12"/>
      <c r="HN156" s="12"/>
      <c r="HO156" s="12"/>
      <c r="HP156" s="12"/>
      <c r="HQ156" s="12"/>
      <c r="HR156" s="12"/>
      <c r="HS156" s="12"/>
      <c r="HV156" s="12"/>
      <c r="HY156" s="12"/>
      <c r="HZ156" s="12"/>
      <c r="IA156" s="12"/>
      <c r="IB156" s="12"/>
      <c r="IC156" s="12"/>
      <c r="ID156" s="12"/>
      <c r="IE156" s="12"/>
      <c r="IF156" s="12"/>
      <c r="IH156" s="12"/>
      <c r="II156" s="12"/>
      <c r="IJ156" s="7"/>
      <c r="IK156" s="7"/>
      <c r="IR156" s="12"/>
      <c r="IS156" s="12"/>
      <c r="IT156" s="12"/>
      <c r="IU156" s="12"/>
      <c r="IV156" s="12"/>
      <c r="IW156" s="12"/>
      <c r="IX156" s="12"/>
      <c r="IY156" s="12"/>
      <c r="IZ156" s="12"/>
      <c r="JA156" s="12"/>
      <c r="JL156" s="12"/>
      <c r="JM156" s="12"/>
      <c r="JN156" s="12"/>
      <c r="JO156" s="12"/>
      <c r="JQ156" s="12"/>
      <c r="KC156" s="12"/>
      <c r="KD156" s="12"/>
      <c r="KS156" s="12"/>
      <c r="KT156" s="12"/>
      <c r="KU156" s="12"/>
      <c r="KV156" s="12"/>
      <c r="KW156" s="12"/>
      <c r="KX156" s="12"/>
      <c r="KY156" s="12"/>
      <c r="LD156" s="12"/>
      <c r="LE156" s="12"/>
      <c r="LF156" s="12"/>
      <c r="LG156" s="12"/>
      <c r="LH156" s="12"/>
      <c r="LI156" s="12"/>
      <c r="LJ156" s="12"/>
      <c r="LK156" s="12"/>
      <c r="LL156" s="12"/>
      <c r="LM156" s="12"/>
      <c r="LR156" s="12"/>
      <c r="LS156" s="12"/>
      <c r="LT156" s="12"/>
      <c r="LU156" s="12"/>
      <c r="LV156" s="12"/>
      <c r="LW156" s="12"/>
      <c r="LX156" s="12"/>
      <c r="LY156" s="12"/>
      <c r="LZ156" s="12"/>
      <c r="MA156" s="12"/>
      <c r="MB156" s="12"/>
      <c r="MC156" s="12"/>
      <c r="MD156" s="12"/>
      <c r="ME156" s="12"/>
      <c r="MF156" s="12"/>
      <c r="MQ156" s="12"/>
      <c r="MR156" s="12"/>
      <c r="MU156" s="12"/>
    </row>
    <row r="157" spans="1:359" ht="22.5" customHeight="1">
      <c r="A157" s="56"/>
      <c r="B157" s="55"/>
      <c r="C157" s="63"/>
      <c r="D157" s="201"/>
      <c r="F157" s="60"/>
      <c r="G157" s="60"/>
      <c r="H157" s="26"/>
      <c r="I157" s="26"/>
      <c r="J157" s="9"/>
      <c r="K157" s="26"/>
      <c r="L157" s="66"/>
      <c r="M157" s="66"/>
      <c r="N157" s="17"/>
      <c r="O157" s="318"/>
      <c r="P157" s="318"/>
      <c r="Q157" s="318"/>
      <c r="R157" s="31"/>
      <c r="S157" s="31"/>
      <c r="T157" s="21"/>
      <c r="U157" s="10"/>
      <c r="V157" s="9"/>
      <c r="HT157" s="8"/>
      <c r="HU157" s="8"/>
      <c r="HW157" s="8"/>
      <c r="HX157" s="8"/>
      <c r="IG157" s="8"/>
      <c r="IJ157" s="7"/>
      <c r="IK157" s="7"/>
      <c r="IL157" s="8"/>
      <c r="IM157" s="8"/>
      <c r="IN157" s="8"/>
      <c r="IO157" s="8"/>
      <c r="IP157" s="8"/>
      <c r="IQ157" s="8"/>
      <c r="JB157" s="8"/>
      <c r="JC157" s="8"/>
      <c r="JD157" s="8"/>
      <c r="JE157" s="8"/>
      <c r="JF157" s="8"/>
      <c r="JG157" s="8"/>
      <c r="JH157" s="8"/>
      <c r="JI157" s="8"/>
      <c r="JJ157" s="8"/>
      <c r="JK157" s="8"/>
      <c r="JP157" s="8"/>
      <c r="JQ157" s="8"/>
      <c r="JR157" s="8"/>
      <c r="JS157" s="8"/>
      <c r="JT157" s="8"/>
      <c r="JU157" s="8"/>
      <c r="JV157" s="8"/>
      <c r="JW157" s="8"/>
      <c r="JX157" s="8"/>
      <c r="JY157" s="8"/>
      <c r="JZ157" s="8"/>
      <c r="KA157" s="8"/>
      <c r="KB157" s="8"/>
      <c r="KC157" s="8"/>
      <c r="KD157" s="8"/>
      <c r="KE157" s="8"/>
      <c r="KF157" s="8"/>
      <c r="KG157" s="8"/>
      <c r="KH157" s="8"/>
      <c r="KI157" s="8"/>
      <c r="KJ157" s="8"/>
      <c r="KK157" s="8"/>
      <c r="KL157" s="8"/>
      <c r="KM157" s="8"/>
      <c r="KN157" s="8"/>
      <c r="KO157" s="8"/>
      <c r="KP157" s="8"/>
      <c r="KQ157" s="8"/>
      <c r="KR157" s="8"/>
      <c r="KZ157" s="8"/>
      <c r="LA157" s="8"/>
      <c r="LB157" s="8"/>
      <c r="LC157" s="8"/>
      <c r="LD157" s="8"/>
      <c r="LE157" s="8"/>
      <c r="LF157" s="8"/>
      <c r="LG157" s="8"/>
      <c r="LH157" s="8"/>
      <c r="LI157" s="8"/>
      <c r="LJ157" s="8"/>
      <c r="LK157" s="8"/>
      <c r="LL157" s="8"/>
      <c r="LM157" s="8"/>
      <c r="LN157" s="8"/>
      <c r="LO157" s="8"/>
      <c r="LP157" s="8"/>
      <c r="LQ157" s="8"/>
      <c r="LR157" s="8"/>
      <c r="LS157" s="8"/>
      <c r="LT157" s="8"/>
      <c r="LU157" s="8"/>
      <c r="LV157" s="8"/>
      <c r="LW157" s="8"/>
      <c r="LX157" s="8"/>
      <c r="LY157" s="8"/>
      <c r="LZ157" s="8"/>
      <c r="MA157" s="8"/>
      <c r="MB157" s="8"/>
      <c r="MC157" s="8"/>
      <c r="MD157" s="8"/>
      <c r="ME157" s="8"/>
      <c r="MF157" s="8"/>
      <c r="MG157" s="8"/>
      <c r="MH157" s="8"/>
      <c r="MI157" s="8"/>
      <c r="MJ157" s="8"/>
      <c r="MK157" s="8"/>
      <c r="ML157" s="8"/>
      <c r="MM157" s="8"/>
      <c r="MN157" s="8"/>
      <c r="MO157" s="8"/>
      <c r="MP157" s="8"/>
      <c r="MR157" s="8"/>
      <c r="MS157" s="8"/>
      <c r="MU157" s="8"/>
    </row>
    <row r="158" spans="1:359" ht="22.5" customHeight="1">
      <c r="A158" s="57">
        <v>1</v>
      </c>
      <c r="B158" s="58">
        <v>20</v>
      </c>
      <c r="C158" s="62">
        <v>8</v>
      </c>
      <c r="D158" s="201">
        <f>SUM((S158*A158)+B158+C158)</f>
        <v>33.965800000000002</v>
      </c>
      <c r="E158" s="226"/>
      <c r="F158" s="59" t="s">
        <v>829</v>
      </c>
      <c r="G158" s="59"/>
      <c r="H158" s="26" t="s">
        <v>1110</v>
      </c>
      <c r="I158" s="26" t="s">
        <v>1111</v>
      </c>
      <c r="J158" s="26" t="s">
        <v>500</v>
      </c>
      <c r="K158" s="26" t="s">
        <v>1112</v>
      </c>
      <c r="L158" s="66">
        <f>SUM(D158)</f>
        <v>33.965800000000002</v>
      </c>
      <c r="M158" s="66"/>
      <c r="N158" s="1" t="s">
        <v>369</v>
      </c>
      <c r="O158" s="316" t="s">
        <v>369</v>
      </c>
      <c r="P158" s="317">
        <v>1</v>
      </c>
      <c r="Q158" s="317" t="s">
        <v>369</v>
      </c>
      <c r="R158" s="37">
        <v>4.8899999999999997</v>
      </c>
      <c r="S158" s="38">
        <f>SUM(R158*1.22)</f>
        <v>5.9657999999999998</v>
      </c>
      <c r="T158" s="20"/>
      <c r="U158" s="10" t="s">
        <v>1104</v>
      </c>
      <c r="V158" s="9"/>
      <c r="HP158" s="8"/>
      <c r="HQ158" s="8"/>
      <c r="HR158" s="8"/>
      <c r="HS158" s="8"/>
      <c r="HT158" s="8"/>
      <c r="HU158" s="8"/>
      <c r="HV158" s="8"/>
      <c r="HW158" s="8"/>
      <c r="HX158" s="8"/>
      <c r="IG158" s="8"/>
      <c r="IL158" s="8"/>
      <c r="IM158" s="8"/>
      <c r="IN158" s="8"/>
      <c r="IO158" s="8"/>
      <c r="IP158" s="8"/>
      <c r="IQ158" s="8"/>
      <c r="IS158" s="8"/>
      <c r="IT158" s="8"/>
      <c r="IU158" s="8"/>
      <c r="IV158" s="8"/>
      <c r="IW158" s="8"/>
      <c r="IX158" s="8"/>
      <c r="IY158" s="8"/>
      <c r="IZ158" s="8"/>
      <c r="JA158" s="8"/>
      <c r="JB158" s="8"/>
      <c r="JC158" s="8"/>
      <c r="JD158" s="8"/>
      <c r="JE158" s="8"/>
      <c r="JF158" s="8"/>
      <c r="JG158" s="8"/>
      <c r="JH158" s="8"/>
      <c r="JI158" s="8"/>
      <c r="JJ158" s="8"/>
      <c r="JK158" s="8"/>
      <c r="JP158" s="8"/>
      <c r="JQ158" s="8"/>
      <c r="JR158" s="8"/>
      <c r="JS158" s="8"/>
      <c r="JY158" s="8"/>
      <c r="JZ158" s="8"/>
      <c r="KA158" s="8"/>
      <c r="KB158" s="8"/>
      <c r="KC158" s="8"/>
      <c r="KD158" s="8"/>
      <c r="KE158" s="8"/>
      <c r="KF158" s="8"/>
      <c r="KM158" s="8"/>
      <c r="KN158" s="8"/>
      <c r="KO158" s="8"/>
      <c r="KP158" s="8"/>
      <c r="KQ158" s="8"/>
      <c r="KR158" s="8"/>
      <c r="KS158" s="8"/>
      <c r="KT158" s="8"/>
      <c r="KX158" s="8"/>
      <c r="MK158" s="8"/>
      <c r="ML158" s="8"/>
      <c r="MM158" s="8"/>
      <c r="MN158" s="8"/>
      <c r="MO158" s="8"/>
      <c r="MP158" s="8"/>
      <c r="MR158"/>
      <c r="MS158" s="8"/>
      <c r="MU158" s="8"/>
    </row>
    <row r="159" spans="1:359" s="8" customFormat="1" ht="22.5" customHeight="1">
      <c r="A159" s="56"/>
      <c r="B159" s="55"/>
      <c r="C159" s="63"/>
      <c r="D159" s="201"/>
      <c r="E159" s="226"/>
      <c r="F159" s="60"/>
      <c r="G159" s="60"/>
      <c r="H159" s="26"/>
      <c r="I159" s="26"/>
      <c r="J159" s="26"/>
      <c r="K159" s="26"/>
      <c r="L159" s="66"/>
      <c r="M159" s="66"/>
      <c r="N159" s="33"/>
      <c r="O159" s="319"/>
      <c r="P159" s="319"/>
      <c r="Q159" s="319"/>
      <c r="R159" s="31"/>
      <c r="S159" s="39"/>
      <c r="T159" s="21"/>
      <c r="U159" s="10"/>
      <c r="V159" s="9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  <c r="HJ159" s="12"/>
      <c r="HK159" s="12"/>
      <c r="HL159" s="12"/>
      <c r="HM159" s="12"/>
      <c r="HN159" s="12"/>
      <c r="HO159" s="12"/>
      <c r="HT159" s="12"/>
      <c r="HU159" s="12"/>
      <c r="HW159" s="12"/>
      <c r="HX159" s="12"/>
      <c r="HY159" s="12"/>
      <c r="II159" s="12"/>
      <c r="IJ159" s="12"/>
      <c r="IK159" s="12"/>
      <c r="IO159" s="7"/>
      <c r="IP159" s="7"/>
      <c r="IQ159" s="7"/>
      <c r="IX159" s="7"/>
      <c r="IY159" s="7"/>
      <c r="IZ159" s="7"/>
      <c r="JA159" s="7"/>
      <c r="JL159" s="12"/>
      <c r="JM159" s="12"/>
      <c r="JN159" s="12"/>
      <c r="JO159" s="12"/>
      <c r="JQ159" s="12"/>
      <c r="JT159" s="12"/>
      <c r="JU159" s="12"/>
      <c r="JV159" s="12"/>
      <c r="JW159" s="12"/>
      <c r="JX159" s="12"/>
      <c r="KU159" s="12"/>
      <c r="KV159" s="12"/>
      <c r="KW159" s="12"/>
      <c r="KX159" s="12"/>
      <c r="KY159" s="12"/>
      <c r="LD159" s="12"/>
      <c r="LE159" s="12"/>
      <c r="LF159" s="12"/>
      <c r="LG159" s="12"/>
      <c r="LH159" s="12"/>
      <c r="LI159" s="12"/>
      <c r="LJ159" s="12"/>
      <c r="LK159" s="12"/>
      <c r="LL159" s="12"/>
      <c r="LM159" s="12"/>
      <c r="LR159" s="12"/>
      <c r="LS159" s="12"/>
      <c r="LT159" s="12"/>
      <c r="LU159" s="12"/>
      <c r="LV159" s="12"/>
      <c r="LW159" s="12"/>
      <c r="LX159" s="12"/>
      <c r="LY159" s="12"/>
      <c r="LZ159" s="12"/>
      <c r="MA159" s="12"/>
      <c r="MB159" s="12"/>
      <c r="MC159" s="12"/>
      <c r="MD159" s="12"/>
      <c r="ME159" s="12"/>
      <c r="MF159" s="12"/>
      <c r="MQ159" s="12"/>
      <c r="MR159" s="12"/>
      <c r="MS159" s="12"/>
    </row>
    <row r="160" spans="1:359" s="8" customFormat="1" ht="22.5" customHeight="1">
      <c r="A160" s="56"/>
      <c r="B160" s="55"/>
      <c r="C160" s="63"/>
      <c r="D160" s="201"/>
      <c r="E160" s="225"/>
      <c r="F160" s="60"/>
      <c r="G160" s="60"/>
      <c r="H160" s="76"/>
      <c r="I160" s="76"/>
      <c r="J160" s="76"/>
      <c r="K160" s="76"/>
      <c r="L160" s="66"/>
      <c r="M160" s="66"/>
      <c r="N160" s="33"/>
      <c r="O160" s="319"/>
      <c r="P160" s="319"/>
      <c r="Q160" s="319"/>
      <c r="R160" s="31"/>
      <c r="S160" s="39"/>
      <c r="T160" s="21"/>
      <c r="U160" s="10"/>
      <c r="V160" s="9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2"/>
      <c r="HL160" s="12"/>
      <c r="HM160" s="12"/>
      <c r="HN160" s="12"/>
      <c r="HO160" s="12"/>
      <c r="HT160" s="12"/>
      <c r="HU160" s="12"/>
      <c r="HW160" s="12"/>
      <c r="HX160" s="12"/>
      <c r="HY160" s="12"/>
      <c r="II160" s="12"/>
      <c r="IJ160" s="12"/>
      <c r="IK160" s="12"/>
      <c r="IO160" s="7"/>
      <c r="IP160" s="7"/>
      <c r="IQ160" s="7"/>
      <c r="IX160" s="7"/>
      <c r="IY160" s="7"/>
      <c r="IZ160" s="7"/>
      <c r="JA160" s="7"/>
      <c r="JL160" s="12"/>
      <c r="JM160" s="12"/>
      <c r="JN160" s="12"/>
      <c r="JO160" s="12"/>
      <c r="JQ160" s="12"/>
      <c r="JT160" s="12"/>
      <c r="JU160" s="12"/>
      <c r="JV160" s="12"/>
      <c r="JW160" s="12"/>
      <c r="JX160" s="12"/>
      <c r="KS160" s="12"/>
      <c r="KT160" s="12"/>
      <c r="KU160" s="12"/>
      <c r="KV160" s="12"/>
      <c r="KW160" s="12"/>
      <c r="KX160" s="12"/>
      <c r="KY160" s="12"/>
      <c r="LD160" s="12"/>
      <c r="LE160" s="12"/>
      <c r="LF160" s="12"/>
      <c r="LG160" s="12"/>
      <c r="LH160" s="12"/>
      <c r="LI160" s="12"/>
      <c r="LJ160" s="12"/>
      <c r="LK160" s="12"/>
      <c r="LL160" s="12"/>
      <c r="LM160" s="12"/>
      <c r="LR160" s="12"/>
      <c r="LS160" s="12"/>
      <c r="LT160" s="12"/>
      <c r="LU160" s="12"/>
      <c r="LV160" s="12"/>
      <c r="LW160" s="12"/>
      <c r="LX160" s="12"/>
      <c r="LY160" s="12"/>
      <c r="LZ160" s="12"/>
      <c r="MA160" s="12"/>
      <c r="MB160" s="12"/>
      <c r="MC160" s="12"/>
      <c r="MD160" s="12"/>
      <c r="ME160" s="12"/>
      <c r="MF160" s="12"/>
      <c r="MS160" s="12"/>
      <c r="MU160" s="12"/>
    </row>
    <row r="161" spans="1:359" ht="22.5" customHeight="1">
      <c r="A161" s="56"/>
      <c r="B161" s="55"/>
      <c r="C161" s="63"/>
      <c r="D161" s="201"/>
      <c r="E161" s="226"/>
      <c r="F161" s="60"/>
      <c r="G161" s="60"/>
      <c r="H161" s="76"/>
      <c r="I161" s="76"/>
      <c r="J161" s="76"/>
      <c r="K161" s="76"/>
      <c r="L161" s="66"/>
      <c r="M161" s="66"/>
      <c r="N161" s="33"/>
      <c r="O161" s="319"/>
      <c r="P161" s="319"/>
      <c r="Q161" s="319"/>
      <c r="R161" s="31"/>
      <c r="S161" s="39"/>
      <c r="T161" s="21"/>
      <c r="U161" s="10"/>
      <c r="V161" s="9"/>
      <c r="HP161" s="8"/>
      <c r="HQ161" s="8"/>
      <c r="HR161" s="8"/>
      <c r="HS161" s="8"/>
      <c r="HV161" s="8"/>
      <c r="HZ161" s="8"/>
      <c r="IA161" s="8"/>
      <c r="IB161" s="8"/>
      <c r="IC161" s="8"/>
      <c r="ID161" s="8"/>
      <c r="IE161" s="8"/>
      <c r="IF161" s="8"/>
      <c r="IG161" s="8"/>
      <c r="IH161" s="8"/>
      <c r="IL161" s="8"/>
      <c r="IM161" s="8"/>
      <c r="IN161" s="8"/>
      <c r="IO161" s="7"/>
      <c r="IP161" s="7"/>
      <c r="IQ161" s="7"/>
      <c r="IR161" s="8"/>
      <c r="IS161" s="8"/>
      <c r="IT161" s="8"/>
      <c r="IU161" s="8"/>
      <c r="IV161" s="8"/>
      <c r="IW161" s="8"/>
      <c r="IX161" s="7"/>
      <c r="IY161" s="7"/>
      <c r="IZ161" s="7"/>
      <c r="JA161" s="7"/>
      <c r="JB161" s="8"/>
      <c r="JC161" s="8"/>
      <c r="JD161" s="8"/>
      <c r="JE161" s="8"/>
      <c r="JF161" s="8"/>
      <c r="JG161" s="8"/>
      <c r="JH161" s="8"/>
      <c r="JI161" s="8"/>
      <c r="JJ161" s="8"/>
      <c r="JK161" s="8"/>
      <c r="JP161" s="8"/>
      <c r="JR161" s="8"/>
      <c r="JS161" s="8"/>
      <c r="JT161" s="8"/>
      <c r="JU161" s="8"/>
      <c r="JV161" s="8"/>
      <c r="JW161" s="8"/>
      <c r="JX161" s="8"/>
      <c r="JY161" s="8"/>
      <c r="JZ161" s="8"/>
      <c r="KA161" s="8"/>
      <c r="KB161" s="8"/>
      <c r="KC161" s="8"/>
      <c r="KD161" s="8"/>
      <c r="KE161" s="8"/>
      <c r="KF161" s="8"/>
      <c r="KG161" s="8"/>
      <c r="KH161" s="8"/>
      <c r="KI161" s="8"/>
      <c r="KJ161" s="8"/>
      <c r="KK161" s="8"/>
      <c r="KL161" s="8"/>
      <c r="KM161" s="8"/>
      <c r="KN161" s="8"/>
      <c r="KO161" s="8"/>
      <c r="KP161" s="8"/>
      <c r="KQ161" s="8"/>
      <c r="KR161" s="8"/>
      <c r="KZ161" s="8"/>
      <c r="LA161" s="8"/>
      <c r="LB161" s="8"/>
      <c r="LC161" s="8"/>
      <c r="LN161" s="8"/>
      <c r="LO161" s="8"/>
      <c r="LP161" s="8"/>
      <c r="LQ161" s="8"/>
      <c r="MG161" s="8"/>
      <c r="MH161" s="8"/>
      <c r="MI161" s="8"/>
      <c r="MJ161" s="8"/>
      <c r="MK161" s="8"/>
      <c r="ML161" s="8"/>
      <c r="MM161" s="8"/>
      <c r="MN161" s="8"/>
      <c r="MO161" s="8"/>
      <c r="MP161" s="8"/>
      <c r="MQ161" s="8"/>
      <c r="MR161" s="8"/>
      <c r="MU161" s="8"/>
    </row>
    <row r="162" spans="1:359" ht="22.5" customHeight="1">
      <c r="A162" s="56"/>
      <c r="B162" s="55"/>
      <c r="C162" s="63"/>
      <c r="D162" s="201"/>
      <c r="E162" s="226"/>
      <c r="F162" s="60"/>
      <c r="G162" s="60"/>
      <c r="H162" s="76"/>
      <c r="I162" s="76"/>
      <c r="J162" s="76"/>
      <c r="K162" s="76"/>
      <c r="L162" s="66"/>
      <c r="M162" s="66"/>
      <c r="N162" s="33"/>
      <c r="O162" s="319"/>
      <c r="P162" s="319"/>
      <c r="Q162" s="319"/>
      <c r="R162" s="31"/>
      <c r="S162" s="39"/>
      <c r="T162" s="21"/>
      <c r="U162" s="10"/>
      <c r="V162" s="9"/>
      <c r="HP162" s="8"/>
      <c r="HQ162" s="8"/>
      <c r="HR162" s="8"/>
      <c r="HS162" s="8"/>
      <c r="HV162" s="8"/>
      <c r="HZ162" s="8"/>
      <c r="IA162" s="8"/>
      <c r="IB162" s="8"/>
      <c r="IC162" s="8"/>
      <c r="ID162" s="8"/>
      <c r="IE162" s="8"/>
      <c r="IF162" s="8"/>
      <c r="IG162" s="8"/>
      <c r="IH162" s="8"/>
      <c r="IL162" s="8"/>
      <c r="IM162" s="8"/>
      <c r="IN162" s="8"/>
      <c r="IO162" s="7"/>
      <c r="IP162" s="7"/>
      <c r="IQ162" s="7"/>
      <c r="IR162" s="8"/>
      <c r="IS162" s="8"/>
      <c r="IT162" s="8"/>
      <c r="IU162" s="8"/>
      <c r="IV162" s="8"/>
      <c r="IW162" s="8"/>
      <c r="IX162" s="7"/>
      <c r="IY162" s="7"/>
      <c r="IZ162" s="7"/>
      <c r="JA162" s="7"/>
      <c r="JB162" s="8"/>
      <c r="JC162" s="8"/>
      <c r="JD162" s="8"/>
      <c r="JE162" s="8"/>
      <c r="JF162" s="8"/>
      <c r="JG162" s="8"/>
      <c r="JH162" s="8"/>
      <c r="JI162" s="8"/>
      <c r="JJ162" s="8"/>
      <c r="JK162" s="8"/>
      <c r="JP162" s="8"/>
      <c r="JQ162" s="8"/>
      <c r="JR162" s="8"/>
      <c r="JS162" s="8"/>
      <c r="JY162" s="8"/>
      <c r="JZ162" s="8"/>
      <c r="KA162" s="8"/>
      <c r="KB162" s="8"/>
      <c r="KC162" s="8"/>
      <c r="KD162" s="8"/>
      <c r="KE162" s="8"/>
      <c r="KF162" s="8"/>
      <c r="KG162" s="8"/>
      <c r="KH162" s="8"/>
      <c r="KI162" s="8"/>
      <c r="KJ162" s="8"/>
      <c r="KK162" s="8"/>
      <c r="KL162" s="8"/>
      <c r="KM162" s="8"/>
      <c r="KN162" s="8"/>
      <c r="KO162" s="8"/>
      <c r="KP162" s="8"/>
      <c r="KQ162" s="8"/>
      <c r="KR162" s="8"/>
      <c r="KS162" s="8"/>
      <c r="KT162" s="8"/>
      <c r="KU162" s="8"/>
      <c r="KV162" s="8"/>
      <c r="KW162" s="8"/>
      <c r="KY162" s="8"/>
      <c r="KZ162" s="8"/>
      <c r="LA162" s="8"/>
      <c r="LB162" s="8"/>
      <c r="LC162" s="8"/>
      <c r="LN162" s="8"/>
      <c r="LO162" s="8"/>
      <c r="LP162" s="8"/>
      <c r="LQ162" s="8"/>
      <c r="MG162" s="8"/>
      <c r="MH162" s="8"/>
      <c r="MI162" s="8"/>
      <c r="MJ162" s="8"/>
      <c r="MK162" s="8"/>
      <c r="ML162" s="8"/>
      <c r="MM162" s="8"/>
      <c r="MN162" s="8"/>
      <c r="MO162" s="8"/>
      <c r="MP162" s="8"/>
      <c r="MQ162" s="8"/>
      <c r="MR162" s="8"/>
    </row>
    <row r="163" spans="1:359" ht="22.5" customHeight="1">
      <c r="A163" s="57">
        <v>2</v>
      </c>
      <c r="B163" s="58"/>
      <c r="C163" s="62"/>
      <c r="D163" s="201">
        <f>SUM((S163*A163)+B163+C163)</f>
        <v>65.928799999999995</v>
      </c>
      <c r="E163" s="226"/>
      <c r="F163" s="59" t="s">
        <v>808</v>
      </c>
      <c r="G163" s="59"/>
      <c r="H163" s="26" t="s">
        <v>286</v>
      </c>
      <c r="I163" s="26" t="s">
        <v>1046</v>
      </c>
      <c r="J163" s="26" t="s">
        <v>492</v>
      </c>
      <c r="K163" s="26" t="s">
        <v>3</v>
      </c>
      <c r="L163" s="66">
        <f t="shared" ref="L163:L175" si="76">SUM(D163)</f>
        <v>65.928799999999995</v>
      </c>
      <c r="M163" s="66"/>
      <c r="N163" s="1" t="s">
        <v>369</v>
      </c>
      <c r="O163" s="316" t="s">
        <v>369</v>
      </c>
      <c r="P163" s="317">
        <v>1</v>
      </c>
      <c r="Q163" s="317" t="s">
        <v>369</v>
      </c>
      <c r="R163" s="37">
        <v>27.02</v>
      </c>
      <c r="S163" s="38">
        <f t="shared" ref="S163:S175" si="77">SUM(R163*1.22)</f>
        <v>32.964399999999998</v>
      </c>
      <c r="T163" s="20" t="s">
        <v>1047</v>
      </c>
      <c r="U163" s="10" t="s">
        <v>517</v>
      </c>
      <c r="V163" s="9"/>
      <c r="W163" s="8"/>
      <c r="HP163" s="8"/>
      <c r="HQ163" s="8"/>
      <c r="HR163" s="8"/>
      <c r="HS163" s="8"/>
      <c r="HV163" s="8"/>
      <c r="HY163" s="8"/>
      <c r="HZ163" s="8"/>
      <c r="IA163" s="8"/>
      <c r="IB163" s="8"/>
      <c r="IC163" s="8"/>
      <c r="ID163" s="8"/>
      <c r="IG163" s="8"/>
      <c r="II163" s="7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  <c r="IW163" s="8"/>
      <c r="IX163" s="8"/>
      <c r="IY163" s="8"/>
      <c r="IZ163" s="8"/>
      <c r="JA163" s="8"/>
      <c r="JB163" s="8"/>
      <c r="JC163" s="8"/>
      <c r="JD163" s="8"/>
      <c r="JE163" s="8"/>
      <c r="JF163" s="8"/>
      <c r="JG163" s="8"/>
      <c r="JH163" s="8"/>
      <c r="JI163" s="8"/>
      <c r="JJ163" s="8"/>
      <c r="JK163" s="8"/>
      <c r="JM163" s="8"/>
      <c r="JO163" s="8"/>
      <c r="JP163" s="8"/>
      <c r="JQ163" s="8"/>
      <c r="JR163" s="8"/>
      <c r="JS163" s="8"/>
      <c r="JT163" s="8"/>
      <c r="JU163" s="8"/>
      <c r="JV163" s="8"/>
      <c r="JW163" s="8"/>
      <c r="JX163" s="8"/>
      <c r="JY163" s="8"/>
      <c r="JZ163" s="8"/>
      <c r="KA163" s="8"/>
      <c r="KB163" s="8"/>
      <c r="KC163" s="8"/>
      <c r="KD163" s="8"/>
      <c r="KE163" s="8"/>
      <c r="KF163" s="8"/>
      <c r="KG163" s="8"/>
      <c r="KM163" s="8"/>
      <c r="KN163" s="8"/>
      <c r="KO163" s="8"/>
      <c r="KP163" s="8"/>
      <c r="KQ163" s="8"/>
      <c r="KR163" s="8"/>
      <c r="KS163" s="8"/>
      <c r="KT163" s="8"/>
      <c r="KU163" s="8"/>
      <c r="KV163" s="8"/>
      <c r="KW163" s="8"/>
      <c r="MK163" s="8"/>
      <c r="ML163" s="8"/>
      <c r="MM163" s="8"/>
      <c r="MN163" s="8"/>
      <c r="MO163" s="8"/>
      <c r="MP163" s="8"/>
      <c r="MR163" s="8"/>
      <c r="MU163" s="8"/>
    </row>
    <row r="164" spans="1:359" s="8" customFormat="1" ht="22.5" customHeight="1">
      <c r="A164" s="57">
        <v>1.9</v>
      </c>
      <c r="B164" s="58"/>
      <c r="C164" s="62"/>
      <c r="D164" s="201">
        <f>SUM((S164*A164)+B164+C164)</f>
        <v>81.129999999999981</v>
      </c>
      <c r="E164" s="226"/>
      <c r="F164" s="59" t="s">
        <v>809</v>
      </c>
      <c r="G164" s="59"/>
      <c r="H164" s="26" t="s">
        <v>286</v>
      </c>
      <c r="I164" s="26" t="s">
        <v>0</v>
      </c>
      <c r="J164" s="26"/>
      <c r="K164" s="26" t="s">
        <v>1</v>
      </c>
      <c r="L164" s="66">
        <f t="shared" si="76"/>
        <v>81.129999999999981</v>
      </c>
      <c r="M164" s="66"/>
      <c r="N164" s="1" t="s">
        <v>369</v>
      </c>
      <c r="O164" s="316" t="s">
        <v>369</v>
      </c>
      <c r="P164" s="317">
        <v>2</v>
      </c>
      <c r="Q164" s="317" t="s">
        <v>369</v>
      </c>
      <c r="R164" s="37">
        <v>35</v>
      </c>
      <c r="S164" s="38">
        <f t="shared" si="77"/>
        <v>42.699999999999996</v>
      </c>
      <c r="T164" s="19"/>
      <c r="U164" s="10" t="s">
        <v>629</v>
      </c>
      <c r="V164" s="9"/>
      <c r="W164" s="12"/>
      <c r="HP164" s="12"/>
      <c r="HQ164" s="12"/>
      <c r="HY164" s="12"/>
      <c r="HZ164" s="12"/>
      <c r="IA164" s="12"/>
      <c r="IB164" s="12"/>
      <c r="IC164" s="12"/>
      <c r="ID164" s="12"/>
      <c r="IG164" s="12"/>
      <c r="IO164" s="12"/>
      <c r="IP164" s="12"/>
      <c r="IQ164" s="12"/>
      <c r="IR164" s="12"/>
      <c r="JL164" s="12"/>
      <c r="JN164" s="12"/>
      <c r="JT164" s="12"/>
      <c r="JU164" s="12"/>
      <c r="JV164" s="12"/>
      <c r="JW164" s="12"/>
      <c r="JX164" s="12"/>
      <c r="KG164" s="12"/>
      <c r="KH164" s="12"/>
      <c r="KI164" s="12"/>
      <c r="KJ164" s="12"/>
      <c r="KK164" s="12"/>
      <c r="KL164" s="12"/>
      <c r="KS164" s="12"/>
      <c r="KT164" s="12"/>
      <c r="KX164" s="12"/>
      <c r="KY164" s="12"/>
      <c r="KZ164" s="12"/>
      <c r="LA164" s="12"/>
      <c r="LB164" s="12"/>
      <c r="LC164" s="12"/>
      <c r="LD164" s="12"/>
      <c r="LE164" s="12"/>
      <c r="LF164" s="12"/>
      <c r="LG164" s="12"/>
      <c r="LH164" s="12"/>
      <c r="LI164" s="12"/>
      <c r="LJ164" s="12"/>
      <c r="LK164" s="12"/>
      <c r="LL164" s="12"/>
      <c r="LM164" s="12"/>
      <c r="LN164" s="12"/>
      <c r="LO164" s="12"/>
      <c r="LP164" s="12"/>
      <c r="LQ164" s="12"/>
      <c r="LR164" s="12"/>
      <c r="LS164" s="12"/>
      <c r="LT164" s="12"/>
      <c r="LU164" s="12"/>
      <c r="LV164" s="12"/>
      <c r="LW164" s="12"/>
      <c r="LX164" s="12"/>
      <c r="LY164" s="12"/>
      <c r="LZ164" s="12"/>
      <c r="MA164" s="12"/>
      <c r="MB164" s="12"/>
      <c r="MC164" s="12"/>
      <c r="MD164" s="12"/>
      <c r="ME164" s="12"/>
      <c r="MF164" s="12"/>
      <c r="MG164" s="12"/>
      <c r="MH164" s="12"/>
      <c r="MI164" s="12"/>
      <c r="MJ164" s="12"/>
      <c r="MQ164" s="12"/>
      <c r="MS164" s="12"/>
    </row>
    <row r="165" spans="1:359" ht="22.5" customHeight="1">
      <c r="A165" s="57">
        <v>1.5</v>
      </c>
      <c r="B165" s="58"/>
      <c r="C165" s="62">
        <v>30</v>
      </c>
      <c r="D165" s="201">
        <f>SUM((R165*A165)+B165+C165)+((2020-2016)*3)</f>
        <v>217.98</v>
      </c>
      <c r="E165" s="226"/>
      <c r="F165" s="338" t="s">
        <v>816</v>
      </c>
      <c r="G165" s="90"/>
      <c r="H165" s="26" t="s">
        <v>286</v>
      </c>
      <c r="I165" s="26" t="s">
        <v>2</v>
      </c>
      <c r="J165" s="9"/>
      <c r="K165" s="26" t="s">
        <v>1090</v>
      </c>
      <c r="L165" s="66">
        <f t="shared" si="76"/>
        <v>217.98</v>
      </c>
      <c r="M165" s="66"/>
      <c r="N165" s="1" t="s">
        <v>369</v>
      </c>
      <c r="O165" s="316" t="s">
        <v>369</v>
      </c>
      <c r="P165" s="317" t="s">
        <v>369</v>
      </c>
      <c r="Q165" s="317">
        <v>1</v>
      </c>
      <c r="R165" s="37">
        <v>117.32</v>
      </c>
      <c r="S165" s="38">
        <f t="shared" si="77"/>
        <v>143.13039999999998</v>
      </c>
      <c r="T165" s="20"/>
      <c r="U165" s="10" t="s">
        <v>517</v>
      </c>
      <c r="V165" s="9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R165" s="8"/>
      <c r="HS165" s="8"/>
      <c r="HV165" s="8"/>
      <c r="HY165" s="8"/>
      <c r="HZ165" s="8"/>
      <c r="IA165" s="8"/>
      <c r="IE165" s="8"/>
      <c r="IF165" s="8"/>
      <c r="IG165" s="8"/>
      <c r="IH165" s="8"/>
      <c r="II165" s="8"/>
      <c r="IL165" s="8"/>
      <c r="IM165" s="8"/>
      <c r="IN165" s="8"/>
      <c r="IO165" s="8"/>
      <c r="IP165" s="8"/>
      <c r="IQ165" s="8"/>
      <c r="JF165" s="8"/>
      <c r="JG165" s="8"/>
      <c r="JH165" s="8"/>
      <c r="JI165" s="8"/>
      <c r="JJ165" s="8"/>
      <c r="JM165" s="8"/>
      <c r="JN165" s="8"/>
      <c r="JO165" s="8"/>
      <c r="JQ165" s="8"/>
      <c r="JT165" s="8"/>
      <c r="JU165" s="8"/>
      <c r="JV165" s="8"/>
      <c r="JW165" s="8"/>
      <c r="JX165" s="8"/>
      <c r="JZ165" s="8"/>
      <c r="KA165" s="8"/>
      <c r="KB165" s="5"/>
      <c r="KC165" s="5"/>
      <c r="KD165" s="5"/>
      <c r="KE165" s="8"/>
      <c r="KF165" s="8"/>
      <c r="KG165" s="8"/>
      <c r="KH165" s="8"/>
      <c r="KI165" s="8"/>
      <c r="KJ165" s="8"/>
      <c r="KK165" s="8"/>
      <c r="KL165" s="8"/>
      <c r="KM165" s="8"/>
      <c r="KN165" s="8"/>
      <c r="KO165" s="8"/>
      <c r="KP165" s="8"/>
      <c r="KQ165" s="8"/>
      <c r="KR165" s="8"/>
      <c r="KS165" s="8"/>
      <c r="KT165" s="8"/>
      <c r="KX165" s="8"/>
      <c r="KY165" s="8"/>
      <c r="MH165" s="8"/>
      <c r="MI165" s="8"/>
      <c r="MJ165" s="8"/>
      <c r="MK165" s="8"/>
      <c r="ML165" s="8"/>
      <c r="MM165" s="8"/>
      <c r="MN165" s="8"/>
      <c r="MO165" s="8"/>
      <c r="MP165" s="8"/>
      <c r="MQ165" s="8"/>
      <c r="MR165" s="8"/>
      <c r="MS165" s="8"/>
      <c r="MU165" s="8"/>
    </row>
    <row r="166" spans="1:359" ht="22.5" customHeight="1">
      <c r="A166" s="57">
        <v>1.9</v>
      </c>
      <c r="B166" s="58"/>
      <c r="C166" s="62"/>
      <c r="D166" s="201">
        <f t="shared" ref="D166:D175" si="78">SUM((S166*A166)+B166+C166)</f>
        <v>74.176000000000002</v>
      </c>
      <c r="F166" s="338" t="s">
        <v>809</v>
      </c>
      <c r="G166" s="59"/>
      <c r="H166" s="26" t="s">
        <v>286</v>
      </c>
      <c r="I166" s="26" t="s">
        <v>4</v>
      </c>
      <c r="J166" s="9" t="s">
        <v>1403</v>
      </c>
      <c r="K166" s="26" t="s">
        <v>5</v>
      </c>
      <c r="L166" s="66">
        <f t="shared" si="76"/>
        <v>74.176000000000002</v>
      </c>
      <c r="M166" s="66"/>
      <c r="N166" s="1" t="s">
        <v>369</v>
      </c>
      <c r="O166" s="316" t="s">
        <v>369</v>
      </c>
      <c r="P166" s="317" t="s">
        <v>369</v>
      </c>
      <c r="Q166" s="317">
        <v>1</v>
      </c>
      <c r="R166" s="37">
        <v>32</v>
      </c>
      <c r="S166" s="38">
        <f t="shared" si="77"/>
        <v>39.04</v>
      </c>
      <c r="T166" s="20"/>
      <c r="U166" s="10" t="s">
        <v>629</v>
      </c>
      <c r="V166" s="9"/>
      <c r="W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  <c r="IW166" s="8"/>
      <c r="IX166" s="8"/>
      <c r="IY166" s="8"/>
      <c r="IZ166" s="8"/>
      <c r="JA166" s="8"/>
      <c r="JB166" s="8"/>
      <c r="JC166" s="8"/>
      <c r="JD166" s="8"/>
      <c r="JE166" s="8"/>
      <c r="JF166" s="8"/>
      <c r="JG166" s="8"/>
      <c r="JH166" s="8"/>
      <c r="JI166" s="8"/>
      <c r="JJ166" s="8"/>
      <c r="JK166" s="8"/>
      <c r="JP166" s="8"/>
      <c r="JR166" s="8"/>
      <c r="JS166" s="8"/>
      <c r="JY166" s="8"/>
      <c r="JZ166" s="8"/>
      <c r="KA166" s="8"/>
      <c r="KB166" s="8"/>
      <c r="KC166" s="8"/>
      <c r="KD166" s="8"/>
      <c r="KE166" s="8"/>
      <c r="KF166" s="8"/>
      <c r="KM166" s="8"/>
      <c r="KN166" s="8"/>
      <c r="KO166" s="8"/>
      <c r="KP166" s="8"/>
      <c r="KQ166" s="8"/>
      <c r="KR166" s="8"/>
      <c r="KS166" s="8"/>
      <c r="KT166" s="8"/>
      <c r="KZ166" s="8"/>
      <c r="LA166" s="8"/>
      <c r="LB166" s="8"/>
      <c r="LC166" s="8"/>
      <c r="LD166" s="8"/>
      <c r="LE166" s="8"/>
      <c r="LF166" s="8"/>
      <c r="LG166" s="8"/>
      <c r="LH166" s="8"/>
      <c r="LI166" s="8"/>
      <c r="LJ166" s="8"/>
      <c r="LK166" s="8"/>
      <c r="LL166" s="8"/>
      <c r="LM166" s="8"/>
      <c r="LN166" s="8"/>
      <c r="LO166" s="8"/>
      <c r="LP166" s="8"/>
      <c r="LQ166" s="8"/>
      <c r="LR166" s="8"/>
      <c r="LS166" s="8"/>
      <c r="LT166" s="8"/>
      <c r="LU166" s="8"/>
      <c r="LV166" s="8"/>
      <c r="LW166" s="8"/>
      <c r="LX166" s="8"/>
      <c r="LY166" s="8"/>
      <c r="LZ166" s="8"/>
      <c r="MA166" s="8"/>
      <c r="MB166" s="8"/>
      <c r="MC166" s="8"/>
      <c r="MD166" s="8"/>
      <c r="ME166" s="8"/>
      <c r="MF166" s="8"/>
      <c r="MG166" s="8"/>
      <c r="MH166" s="8"/>
      <c r="MI166" s="8"/>
      <c r="MJ166" s="8"/>
      <c r="MK166" s="8"/>
      <c r="ML166" s="8"/>
      <c r="MM166" s="8"/>
      <c r="MN166" s="8"/>
      <c r="MO166" s="8"/>
      <c r="MP166" s="8"/>
      <c r="MR166" s="8"/>
      <c r="MU166" s="8"/>
    </row>
    <row r="167" spans="1:359" ht="22.5" customHeight="1">
      <c r="A167" s="57">
        <v>2</v>
      </c>
      <c r="B167" s="58"/>
      <c r="C167" s="62"/>
      <c r="D167" s="201">
        <f t="shared" si="78"/>
        <v>52.46</v>
      </c>
      <c r="E167" s="226"/>
      <c r="F167" s="338" t="s">
        <v>808</v>
      </c>
      <c r="G167" s="59"/>
      <c r="H167" s="26" t="s">
        <v>286</v>
      </c>
      <c r="I167" s="26" t="s">
        <v>704</v>
      </c>
      <c r="J167" s="26"/>
      <c r="K167" s="26" t="s">
        <v>705</v>
      </c>
      <c r="L167" s="66">
        <f t="shared" si="76"/>
        <v>52.46</v>
      </c>
      <c r="M167" s="66"/>
      <c r="N167" s="1" t="s">
        <v>369</v>
      </c>
      <c r="O167" s="316" t="s">
        <v>369</v>
      </c>
      <c r="P167" s="317">
        <v>1</v>
      </c>
      <c r="Q167" s="317" t="s">
        <v>369</v>
      </c>
      <c r="R167" s="37">
        <v>21.5</v>
      </c>
      <c r="S167" s="38">
        <f t="shared" si="77"/>
        <v>26.23</v>
      </c>
      <c r="T167" s="20"/>
      <c r="U167" s="10" t="s">
        <v>629</v>
      </c>
      <c r="V167" s="9"/>
      <c r="HP167" s="8"/>
      <c r="HQ167" s="8"/>
      <c r="HY167" s="8"/>
      <c r="IJ167" s="8"/>
      <c r="IK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K167" s="8"/>
      <c r="JL167" s="8"/>
      <c r="JM167" s="8"/>
      <c r="JO167" s="8"/>
      <c r="JP167" s="8"/>
      <c r="JQ167" s="8"/>
      <c r="JR167" s="8"/>
      <c r="JS167" s="8"/>
      <c r="JY167" s="8"/>
      <c r="JZ167" s="8"/>
      <c r="KA167" s="8"/>
      <c r="KC167" s="8"/>
      <c r="KD167" s="8"/>
      <c r="KE167" s="8"/>
      <c r="KF167" s="8"/>
      <c r="KM167" s="8"/>
      <c r="KN167" s="8"/>
      <c r="KO167" s="8"/>
      <c r="KP167" s="8"/>
      <c r="KQ167" s="8"/>
      <c r="KR167" s="8"/>
      <c r="KZ167" s="8"/>
      <c r="LA167" s="8"/>
      <c r="LB167" s="8"/>
      <c r="LC167" s="8"/>
      <c r="MK167" s="8"/>
      <c r="ML167" s="8"/>
      <c r="MM167" s="8"/>
      <c r="MN167" s="8"/>
      <c r="MO167" s="8"/>
      <c r="MP167" s="8"/>
      <c r="MU167" s="8"/>
    </row>
    <row r="168" spans="1:359" s="8" customFormat="1" ht="22.5" customHeight="1">
      <c r="A168" s="57">
        <v>1.9</v>
      </c>
      <c r="B168" s="58"/>
      <c r="C168" s="62"/>
      <c r="D168" s="201">
        <f>SUM((S168*A168)+B168+C168)</f>
        <v>72.553399999999996</v>
      </c>
      <c r="E168" s="226"/>
      <c r="F168" s="59" t="s">
        <v>809</v>
      </c>
      <c r="G168" s="59"/>
      <c r="H168" s="26" t="s">
        <v>286</v>
      </c>
      <c r="I168" s="26" t="s">
        <v>2929</v>
      </c>
      <c r="J168" s="26" t="s">
        <v>2930</v>
      </c>
      <c r="K168" s="26" t="s">
        <v>2931</v>
      </c>
      <c r="L168" s="66">
        <f>SUM(D168)</f>
        <v>72.553399999999996</v>
      </c>
      <c r="M168" s="66"/>
      <c r="N168" s="1" t="s">
        <v>369</v>
      </c>
      <c r="O168" s="316" t="s">
        <v>369</v>
      </c>
      <c r="P168" s="317">
        <v>6</v>
      </c>
      <c r="Q168" s="4" t="s">
        <v>369</v>
      </c>
      <c r="R168" s="37">
        <v>31.3</v>
      </c>
      <c r="S168" s="38">
        <f>SUM(R168*1.22)</f>
        <v>38.186</v>
      </c>
      <c r="T168" s="25">
        <v>0.08</v>
      </c>
      <c r="U168" s="10" t="s">
        <v>1628</v>
      </c>
      <c r="V168" s="10" t="s">
        <v>1629</v>
      </c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T168" s="12"/>
      <c r="HU168" s="12"/>
      <c r="HW168" s="12"/>
      <c r="HX168" s="12"/>
      <c r="HZ168" s="12"/>
      <c r="IA168" s="12"/>
      <c r="IB168" s="12"/>
      <c r="IC168" s="12"/>
      <c r="ID168" s="12"/>
      <c r="IG168" s="12"/>
      <c r="II168" s="12"/>
      <c r="IJ168" s="12"/>
      <c r="IK168" s="12"/>
      <c r="IO168" s="12"/>
      <c r="IP168" s="12"/>
      <c r="IQ168" s="12"/>
      <c r="IR168" s="12"/>
      <c r="JN168" s="7"/>
      <c r="JO168" s="12"/>
      <c r="JQ168" s="12"/>
      <c r="JT168" s="12"/>
      <c r="JU168" s="12"/>
      <c r="JV168" s="12"/>
      <c r="JW168" s="12"/>
      <c r="JX168" s="12"/>
      <c r="KS168" s="12"/>
      <c r="KT168" s="12"/>
      <c r="KX168" s="12"/>
      <c r="KZ168" s="12"/>
      <c r="LA168" s="12"/>
      <c r="LB168" s="12"/>
      <c r="LC168" s="12"/>
      <c r="LN168" s="12"/>
      <c r="LO168" s="12"/>
      <c r="LP168" s="12"/>
      <c r="LQ168" s="12"/>
      <c r="MG168" s="12"/>
      <c r="MH168" s="12"/>
      <c r="MI168" s="12"/>
      <c r="MJ168" s="12"/>
      <c r="MQ168" s="197"/>
      <c r="MS168" s="197"/>
    </row>
    <row r="169" spans="1:359" ht="22.5" customHeight="1">
      <c r="A169" s="57">
        <v>1</v>
      </c>
      <c r="B169" s="58">
        <v>25</v>
      </c>
      <c r="C169" s="62"/>
      <c r="D169" s="201">
        <f t="shared" si="78"/>
        <v>60.001800000000003</v>
      </c>
      <c r="E169" s="226"/>
      <c r="F169" s="338" t="s">
        <v>832</v>
      </c>
      <c r="G169" s="59"/>
      <c r="H169" s="26" t="s">
        <v>286</v>
      </c>
      <c r="I169" s="26" t="s">
        <v>6</v>
      </c>
      <c r="J169" s="26"/>
      <c r="K169" s="26" t="s">
        <v>7</v>
      </c>
      <c r="L169" s="66">
        <f t="shared" si="76"/>
        <v>60.001800000000003</v>
      </c>
      <c r="M169" s="66"/>
      <c r="N169" s="1" t="s">
        <v>369</v>
      </c>
      <c r="O169" s="316" t="s">
        <v>369</v>
      </c>
      <c r="P169" s="317">
        <v>1</v>
      </c>
      <c r="Q169" s="317" t="s">
        <v>369</v>
      </c>
      <c r="R169" s="37">
        <v>28.69</v>
      </c>
      <c r="S169" s="38">
        <f t="shared" si="77"/>
        <v>35.001800000000003</v>
      </c>
      <c r="T169" s="19"/>
      <c r="U169" s="10" t="s">
        <v>484</v>
      </c>
      <c r="V169" s="9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Y169" s="8"/>
      <c r="IB169" s="8"/>
      <c r="IC169" s="8"/>
      <c r="ID169" s="8"/>
      <c r="IE169" s="8"/>
      <c r="IF169" s="8"/>
      <c r="IG169" s="8"/>
      <c r="IH169" s="8"/>
      <c r="II169" s="8"/>
      <c r="IO169" s="8"/>
      <c r="IP169" s="8"/>
      <c r="IQ169" s="8"/>
      <c r="IS169" s="8"/>
      <c r="IT169" s="8"/>
      <c r="IU169" s="8"/>
      <c r="IV169" s="8"/>
      <c r="IW169" s="8"/>
      <c r="IX169" s="8"/>
      <c r="IY169" s="8"/>
      <c r="IZ169" s="8"/>
      <c r="JA169" s="8"/>
      <c r="JB169" s="8"/>
      <c r="JC169" s="8"/>
      <c r="JD169" s="8"/>
      <c r="JE169" s="8"/>
      <c r="JF169" s="8"/>
      <c r="JG169" s="8"/>
      <c r="JH169" s="8"/>
      <c r="JI169" s="8"/>
      <c r="JJ169" s="8"/>
      <c r="JK169" s="8"/>
      <c r="JM169" s="8"/>
      <c r="JO169" s="8"/>
      <c r="JP169" s="8"/>
      <c r="JQ169" s="8"/>
      <c r="JR169" s="8"/>
      <c r="JS169" s="8"/>
      <c r="JT169" s="8"/>
      <c r="JU169" s="8"/>
      <c r="JV169" s="8"/>
      <c r="JW169" s="8"/>
      <c r="JX169" s="8"/>
      <c r="JY169" s="8"/>
      <c r="JZ169" s="8"/>
      <c r="KA169" s="8"/>
      <c r="KB169" s="8"/>
      <c r="KC169" s="8"/>
      <c r="KD169" s="8"/>
      <c r="KE169" s="8"/>
      <c r="KF169" s="8"/>
      <c r="KG169" s="8"/>
      <c r="KM169" s="8"/>
      <c r="KN169" s="8"/>
      <c r="KO169" s="8"/>
      <c r="KP169" s="8"/>
      <c r="KQ169" s="8"/>
      <c r="KR169" s="8"/>
      <c r="KX169" s="8"/>
      <c r="KZ169" s="8"/>
      <c r="LA169" s="8"/>
      <c r="LB169" s="8"/>
      <c r="LC169" s="8"/>
      <c r="LN169" s="8"/>
      <c r="LO169" s="8"/>
      <c r="LP169" s="8"/>
      <c r="LQ169" s="8"/>
      <c r="MG169" s="8"/>
      <c r="MK169" s="8"/>
      <c r="ML169" s="8"/>
      <c r="MM169" s="8"/>
      <c r="MN169" s="8"/>
      <c r="MO169" s="8"/>
      <c r="MP169" s="8"/>
      <c r="MR169" s="8"/>
      <c r="MU169" s="8"/>
    </row>
    <row r="170" spans="1:359" s="8" customFormat="1" ht="22.5" customHeight="1">
      <c r="A170" s="57">
        <v>2</v>
      </c>
      <c r="B170" s="58"/>
      <c r="C170" s="62"/>
      <c r="D170" s="201">
        <f t="shared" si="78"/>
        <v>50.019999999999996</v>
      </c>
      <c r="E170" s="226"/>
      <c r="F170" s="338" t="s">
        <v>808</v>
      </c>
      <c r="G170" s="59"/>
      <c r="H170" s="26" t="s">
        <v>286</v>
      </c>
      <c r="I170" s="26" t="s">
        <v>1271</v>
      </c>
      <c r="J170" s="26" t="s">
        <v>1277</v>
      </c>
      <c r="K170" s="26" t="s">
        <v>1272</v>
      </c>
      <c r="L170" s="66">
        <f t="shared" si="76"/>
        <v>50.019999999999996</v>
      </c>
      <c r="M170" s="66"/>
      <c r="N170" s="1" t="s">
        <v>369</v>
      </c>
      <c r="O170" s="316" t="s">
        <v>369</v>
      </c>
      <c r="P170" s="317">
        <v>2</v>
      </c>
      <c r="Q170" s="317" t="s">
        <v>369</v>
      </c>
      <c r="R170" s="37">
        <v>20.5</v>
      </c>
      <c r="S170" s="38">
        <f t="shared" si="77"/>
        <v>25.009999999999998</v>
      </c>
      <c r="T170" s="20" t="s">
        <v>1273</v>
      </c>
      <c r="U170" s="10" t="s">
        <v>1274</v>
      </c>
      <c r="V170" s="9" t="s">
        <v>1275</v>
      </c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T170" s="12"/>
      <c r="HU170" s="12"/>
      <c r="HV170" s="12"/>
      <c r="HW170" s="12"/>
      <c r="HX170" s="12"/>
      <c r="II170" s="12"/>
      <c r="IS170" s="12"/>
      <c r="IT170" s="12"/>
      <c r="IU170" s="12"/>
      <c r="IV170" s="12"/>
      <c r="IW170" s="12"/>
      <c r="IX170" s="12"/>
      <c r="IY170" s="12"/>
      <c r="IZ170" s="12"/>
      <c r="JA170" s="12"/>
      <c r="JF170" s="12"/>
      <c r="JG170" s="12"/>
      <c r="JH170" s="12"/>
      <c r="JI170" s="12"/>
      <c r="JJ170" s="12"/>
      <c r="JL170" s="12"/>
      <c r="JN170" s="12"/>
      <c r="JT170" s="12"/>
      <c r="JU170" s="12"/>
      <c r="JV170" s="12"/>
      <c r="JW170" s="12"/>
      <c r="JX170" s="12"/>
      <c r="KB170" s="12"/>
      <c r="KG170" s="12"/>
      <c r="KH170" s="12"/>
      <c r="KI170" s="12"/>
      <c r="KJ170" s="12"/>
      <c r="KK170" s="12"/>
      <c r="KL170" s="12"/>
      <c r="KS170" s="12"/>
      <c r="KT170" s="12"/>
      <c r="KU170" s="12"/>
      <c r="KV170" s="12"/>
      <c r="KW170" s="12"/>
      <c r="KY170" s="12"/>
      <c r="KZ170" s="12"/>
      <c r="LA170" s="12"/>
      <c r="LB170" s="12"/>
      <c r="LC170" s="12"/>
      <c r="LN170" s="12"/>
      <c r="LO170" s="12"/>
      <c r="LP170" s="12"/>
      <c r="LQ170" s="12"/>
      <c r="MG170" s="12"/>
      <c r="MH170" s="12"/>
      <c r="MI170" s="12"/>
      <c r="MJ170" s="12"/>
      <c r="MK170" s="12"/>
      <c r="ML170" s="12"/>
      <c r="MM170" s="12"/>
      <c r="MN170" s="12"/>
      <c r="MO170" s="12"/>
      <c r="MP170" s="12"/>
      <c r="MQ170" s="12"/>
      <c r="MS170" s="12"/>
    </row>
    <row r="171" spans="1:359" s="8" customFormat="1" ht="22.5" customHeight="1">
      <c r="A171" s="57">
        <v>2</v>
      </c>
      <c r="B171" s="58"/>
      <c r="C171" s="62"/>
      <c r="D171" s="201">
        <f t="shared" si="78"/>
        <v>58.56</v>
      </c>
      <c r="E171" s="226"/>
      <c r="F171" s="338" t="s">
        <v>808</v>
      </c>
      <c r="G171" s="59"/>
      <c r="H171" s="26" t="s">
        <v>286</v>
      </c>
      <c r="I171" s="26" t="s">
        <v>1271</v>
      </c>
      <c r="J171" s="26" t="s">
        <v>492</v>
      </c>
      <c r="K171" s="26" t="s">
        <v>1279</v>
      </c>
      <c r="L171" s="66">
        <f t="shared" si="76"/>
        <v>58.56</v>
      </c>
      <c r="M171" s="66"/>
      <c r="N171" s="1" t="s">
        <v>369</v>
      </c>
      <c r="O171" s="316" t="s">
        <v>369</v>
      </c>
      <c r="P171" s="317">
        <v>4</v>
      </c>
      <c r="Q171" s="317" t="s">
        <v>369</v>
      </c>
      <c r="R171" s="37">
        <v>24</v>
      </c>
      <c r="S171" s="38">
        <f t="shared" si="77"/>
        <v>29.28</v>
      </c>
      <c r="T171" s="20" t="s">
        <v>1273</v>
      </c>
      <c r="U171" s="10" t="s">
        <v>1274</v>
      </c>
      <c r="V171" s="9" t="s">
        <v>1275</v>
      </c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T171" s="12"/>
      <c r="HU171" s="12"/>
      <c r="HV171" s="12"/>
      <c r="HW171" s="12"/>
      <c r="HX171" s="12"/>
      <c r="II171" s="12"/>
      <c r="IS171" s="12"/>
      <c r="IT171" s="12"/>
      <c r="IU171" s="12"/>
      <c r="IV171" s="12"/>
      <c r="IW171" s="12"/>
      <c r="IX171" s="12"/>
      <c r="IY171" s="12"/>
      <c r="IZ171" s="12"/>
      <c r="JA171" s="12"/>
      <c r="JF171" s="12"/>
      <c r="JG171" s="12"/>
      <c r="JH171" s="12"/>
      <c r="JI171" s="12"/>
      <c r="JJ171" s="12"/>
      <c r="JL171" s="12"/>
      <c r="JN171" s="12"/>
      <c r="KC171" s="12"/>
      <c r="KD171" s="12"/>
      <c r="KG171" s="12"/>
      <c r="KH171" s="12"/>
      <c r="KI171" s="12"/>
      <c r="KJ171" s="12"/>
      <c r="KK171" s="12"/>
      <c r="KL171" s="12"/>
      <c r="KS171" s="12"/>
      <c r="KT171" s="12"/>
      <c r="KU171" s="12"/>
      <c r="KV171" s="12"/>
      <c r="KW171" s="12"/>
      <c r="KY171" s="12"/>
      <c r="KZ171" s="12"/>
      <c r="LA171" s="12"/>
      <c r="LB171" s="12"/>
      <c r="LC171" s="12"/>
      <c r="LD171" s="12"/>
      <c r="LE171" s="12"/>
      <c r="LF171" s="12"/>
      <c r="LG171" s="12"/>
      <c r="LH171" s="12"/>
      <c r="LI171" s="12"/>
      <c r="LJ171" s="12"/>
      <c r="LK171" s="12"/>
      <c r="LL171" s="12"/>
      <c r="LM171" s="12"/>
      <c r="LN171" s="12"/>
      <c r="LO171" s="12"/>
      <c r="LP171" s="12"/>
      <c r="LQ171" s="12"/>
      <c r="LR171" s="12"/>
      <c r="LS171" s="12"/>
      <c r="LT171" s="12"/>
      <c r="LU171" s="12"/>
      <c r="LV171" s="12"/>
      <c r="LW171" s="12"/>
      <c r="LX171" s="12"/>
      <c r="LY171" s="12"/>
      <c r="LZ171" s="12"/>
      <c r="MA171" s="12"/>
      <c r="MB171" s="12"/>
      <c r="MC171" s="12"/>
      <c r="MD171" s="12"/>
      <c r="ME171" s="12"/>
      <c r="MF171" s="12"/>
      <c r="MG171" s="12"/>
      <c r="MH171" s="12"/>
      <c r="MI171" s="12"/>
      <c r="MJ171" s="12"/>
      <c r="MQ171" s="12"/>
      <c r="MS171" s="12"/>
    </row>
    <row r="172" spans="1:359" ht="22.5" customHeight="1">
      <c r="A172" s="57">
        <v>1.9</v>
      </c>
      <c r="B172" s="58"/>
      <c r="C172" s="62"/>
      <c r="D172" s="201">
        <f t="shared" si="78"/>
        <v>71.858000000000004</v>
      </c>
      <c r="F172" s="338" t="s">
        <v>809</v>
      </c>
      <c r="G172" s="59"/>
      <c r="H172" s="26" t="s">
        <v>286</v>
      </c>
      <c r="I172" s="26" t="s">
        <v>1271</v>
      </c>
      <c r="J172" s="26" t="s">
        <v>1278</v>
      </c>
      <c r="K172" s="26" t="s">
        <v>1276</v>
      </c>
      <c r="L172" s="66">
        <f t="shared" si="76"/>
        <v>71.858000000000004</v>
      </c>
      <c r="M172" s="66"/>
      <c r="N172" s="1" t="s">
        <v>369</v>
      </c>
      <c r="O172" s="316" t="s">
        <v>369</v>
      </c>
      <c r="P172" s="317">
        <v>3</v>
      </c>
      <c r="Q172" s="317" t="s">
        <v>369</v>
      </c>
      <c r="R172" s="37">
        <v>31</v>
      </c>
      <c r="S172" s="38">
        <f t="shared" si="77"/>
        <v>37.82</v>
      </c>
      <c r="T172" s="20" t="s">
        <v>1273</v>
      </c>
      <c r="U172" s="10" t="s">
        <v>1274</v>
      </c>
      <c r="V172" s="9" t="s">
        <v>1275</v>
      </c>
      <c r="W172" s="8"/>
      <c r="HR172" s="8"/>
      <c r="HS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J172" s="8"/>
      <c r="IK172" s="8"/>
      <c r="IL172" s="8"/>
      <c r="IM172" s="8"/>
      <c r="IN172" s="8"/>
      <c r="IO172" s="8"/>
      <c r="IP172" s="8"/>
      <c r="IQ172" s="8"/>
      <c r="IR172" s="8"/>
      <c r="JB172" s="8"/>
      <c r="JC172" s="8"/>
      <c r="JD172" s="8"/>
      <c r="JE172" s="8"/>
      <c r="JK172" s="8"/>
      <c r="JM172" s="8"/>
      <c r="JO172" s="8"/>
      <c r="JP172" s="8"/>
      <c r="JQ172" s="8"/>
      <c r="JR172" s="8"/>
      <c r="JS172" s="8"/>
      <c r="JY172" s="8"/>
      <c r="JZ172" s="8"/>
      <c r="KA172" s="8"/>
      <c r="KB172" s="8"/>
      <c r="KC172" s="8"/>
      <c r="KD172" s="8"/>
      <c r="KE172" s="8"/>
      <c r="KF172" s="8"/>
      <c r="KM172" s="8"/>
      <c r="KN172" s="8"/>
      <c r="KO172" s="8"/>
      <c r="KP172" s="8"/>
      <c r="KQ172" s="8"/>
      <c r="KR172" s="8"/>
      <c r="KS172" s="8"/>
      <c r="KT172" s="8"/>
      <c r="KU172" s="8"/>
      <c r="KV172" s="8"/>
      <c r="KW172" s="8"/>
      <c r="KX172" s="8"/>
      <c r="KZ172" s="8"/>
      <c r="LA172" s="8"/>
      <c r="LB172" s="8"/>
      <c r="LC172" s="8"/>
      <c r="LN172"/>
      <c r="LO172"/>
      <c r="LP172"/>
      <c r="LQ172"/>
      <c r="MG172"/>
      <c r="MR172" s="8"/>
      <c r="MU172" s="8"/>
    </row>
    <row r="173" spans="1:359" ht="22.5" customHeight="1">
      <c r="A173" s="57">
        <v>1.5</v>
      </c>
      <c r="B173" s="58"/>
      <c r="C173" s="62"/>
      <c r="D173" s="201">
        <f t="shared" ref="D173" si="79">SUM((S173*A173)+B173+C173)</f>
        <v>236.07</v>
      </c>
      <c r="E173" s="226"/>
      <c r="F173" s="338" t="s">
        <v>2105</v>
      </c>
      <c r="G173" s="90"/>
      <c r="H173" s="26" t="s">
        <v>286</v>
      </c>
      <c r="I173" s="26" t="s">
        <v>13</v>
      </c>
      <c r="J173" s="26"/>
      <c r="K173" s="26" t="s">
        <v>2522</v>
      </c>
      <c r="L173" s="66">
        <f t="shared" ref="L173" si="80">SUM(D173)</f>
        <v>236.07</v>
      </c>
      <c r="M173" s="66"/>
      <c r="N173" s="1" t="s">
        <v>369</v>
      </c>
      <c r="O173" s="316" t="s">
        <v>369</v>
      </c>
      <c r="P173" s="317">
        <v>2</v>
      </c>
      <c r="Q173" s="317" t="s">
        <v>369</v>
      </c>
      <c r="R173" s="37">
        <v>129</v>
      </c>
      <c r="S173" s="38">
        <f t="shared" ref="S173" si="81">SUM(R173*1.22)</f>
        <v>157.38</v>
      </c>
      <c r="T173" s="20"/>
      <c r="U173" s="10" t="s">
        <v>622</v>
      </c>
      <c r="V173" s="9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T173" s="8"/>
      <c r="HU173" s="8"/>
      <c r="HW173" s="8"/>
      <c r="HX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O173" s="8"/>
      <c r="IP173" s="8"/>
      <c r="IQ173" s="8"/>
      <c r="IR173" s="8"/>
      <c r="JB173" s="8"/>
      <c r="JC173" s="8"/>
      <c r="JD173" s="8"/>
      <c r="JE173" s="8"/>
      <c r="JF173" s="8"/>
      <c r="JG173" s="8"/>
      <c r="JH173" s="8"/>
      <c r="JI173" s="8"/>
      <c r="JJ173" s="8"/>
      <c r="JK173" s="8"/>
      <c r="JM173" s="8"/>
      <c r="JN173" s="8"/>
      <c r="JO173" s="8"/>
      <c r="JP173" s="8"/>
      <c r="JQ173" s="8"/>
      <c r="JR173" s="8"/>
      <c r="JS173" s="8"/>
      <c r="JY173" s="8"/>
      <c r="JZ173" s="8"/>
      <c r="KA173" s="8"/>
      <c r="KB173" s="8"/>
      <c r="KC173" s="8"/>
      <c r="KD173" s="8"/>
      <c r="KE173" s="8"/>
      <c r="KF173" s="8"/>
      <c r="KM173" s="8"/>
      <c r="KN173" s="8"/>
      <c r="KO173" s="8"/>
      <c r="KP173" s="8"/>
      <c r="KQ173" s="8"/>
      <c r="KR173" s="8"/>
      <c r="KY173" s="8"/>
      <c r="KZ173" s="8"/>
      <c r="LA173" s="8"/>
      <c r="LB173" s="8"/>
      <c r="LC173" s="8"/>
      <c r="MK173" s="8"/>
      <c r="ML173" s="8"/>
      <c r="MM173" s="8"/>
      <c r="MN173" s="8"/>
      <c r="MO173" s="8"/>
      <c r="MP173" s="8"/>
      <c r="MQ173" s="8"/>
      <c r="MR173" s="8"/>
      <c r="MS173" s="8"/>
      <c r="MU173" s="8"/>
    </row>
    <row r="174" spans="1:359" ht="22.5" customHeight="1">
      <c r="A174" s="57">
        <v>1.5</v>
      </c>
      <c r="B174" s="58"/>
      <c r="C174" s="62">
        <v>11</v>
      </c>
      <c r="D174" s="201">
        <f t="shared" si="78"/>
        <v>239.75</v>
      </c>
      <c r="E174" s="226"/>
      <c r="F174" s="338" t="s">
        <v>2105</v>
      </c>
      <c r="G174" s="90"/>
      <c r="H174" s="26" t="s">
        <v>286</v>
      </c>
      <c r="I174" s="26" t="s">
        <v>13</v>
      </c>
      <c r="J174" s="26"/>
      <c r="K174" s="26" t="s">
        <v>2104</v>
      </c>
      <c r="L174" s="66">
        <f t="shared" si="76"/>
        <v>239.75</v>
      </c>
      <c r="M174" s="66"/>
      <c r="N174" s="1" t="s">
        <v>369</v>
      </c>
      <c r="O174" s="316" t="s">
        <v>369</v>
      </c>
      <c r="P174" s="317">
        <v>1</v>
      </c>
      <c r="Q174" s="317" t="s">
        <v>369</v>
      </c>
      <c r="R174" s="37">
        <v>125</v>
      </c>
      <c r="S174" s="38">
        <f t="shared" si="77"/>
        <v>152.5</v>
      </c>
      <c r="T174" s="20"/>
      <c r="U174" s="10" t="s">
        <v>622</v>
      </c>
      <c r="V174" s="9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T174" s="8"/>
      <c r="HU174" s="8"/>
      <c r="HW174" s="8"/>
      <c r="HX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O174" s="8"/>
      <c r="IP174" s="8"/>
      <c r="IQ174" s="8"/>
      <c r="IR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M174" s="8"/>
      <c r="JN174" s="8"/>
      <c r="JO174" s="8"/>
      <c r="JP174" s="8"/>
      <c r="JQ174" s="8"/>
      <c r="JR174" s="8"/>
      <c r="JS174" s="8"/>
      <c r="JY174" s="8"/>
      <c r="JZ174" s="8"/>
      <c r="KA174" s="8"/>
      <c r="KB174" s="8"/>
      <c r="KC174" s="8"/>
      <c r="KD174" s="8"/>
      <c r="KE174" s="8"/>
      <c r="KF174" s="8"/>
      <c r="KM174" s="8"/>
      <c r="KN174" s="8"/>
      <c r="KO174" s="8"/>
      <c r="KP174" s="8"/>
      <c r="KQ174" s="8"/>
      <c r="KR174" s="8"/>
      <c r="KY174" s="8"/>
      <c r="KZ174" s="8"/>
      <c r="LA174" s="8"/>
      <c r="LB174" s="8"/>
      <c r="LC174" s="8"/>
      <c r="MK174" s="8"/>
      <c r="ML174" s="8"/>
      <c r="MM174" s="8"/>
      <c r="MN174" s="8"/>
      <c r="MO174" s="8"/>
      <c r="MP174" s="8"/>
      <c r="MQ174" s="8"/>
      <c r="MR174" s="8"/>
      <c r="MS174" s="8"/>
      <c r="MU174" s="8"/>
    </row>
    <row r="175" spans="1:359" ht="22.5" customHeight="1">
      <c r="A175" s="57">
        <v>1</v>
      </c>
      <c r="B175" s="58">
        <v>20</v>
      </c>
      <c r="C175" s="62"/>
      <c r="D175" s="201">
        <f t="shared" si="78"/>
        <v>59.65</v>
      </c>
      <c r="E175" s="226"/>
      <c r="F175" s="59" t="s">
        <v>821</v>
      </c>
      <c r="G175" s="59"/>
      <c r="H175" s="26" t="s">
        <v>286</v>
      </c>
      <c r="I175" s="26" t="s">
        <v>14</v>
      </c>
      <c r="J175" s="26"/>
      <c r="K175" s="26" t="s">
        <v>1797</v>
      </c>
      <c r="L175" s="66">
        <f t="shared" si="76"/>
        <v>59.65</v>
      </c>
      <c r="M175" s="66"/>
      <c r="N175" s="1" t="s">
        <v>369</v>
      </c>
      <c r="O175" s="316" t="s">
        <v>369</v>
      </c>
      <c r="P175" s="317">
        <v>1</v>
      </c>
      <c r="Q175" s="317" t="s">
        <v>369</v>
      </c>
      <c r="R175" s="37">
        <v>32.5</v>
      </c>
      <c r="S175" s="38">
        <f t="shared" si="77"/>
        <v>39.65</v>
      </c>
      <c r="T175" s="20"/>
      <c r="U175" s="10" t="s">
        <v>485</v>
      </c>
      <c r="V175" s="9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IE175" s="8"/>
      <c r="IF175" s="8"/>
      <c r="IG175" s="8"/>
      <c r="IH175" s="8"/>
      <c r="IJ175" s="8"/>
      <c r="IK175" s="8"/>
      <c r="IL175" s="8"/>
      <c r="IM175" s="8"/>
      <c r="IN175" s="8"/>
      <c r="IO175" s="8"/>
      <c r="IP175" s="8"/>
      <c r="IQ175" s="8"/>
      <c r="IR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N175" s="8"/>
      <c r="JP175" s="8"/>
      <c r="JR175" s="8"/>
      <c r="JS175" s="8"/>
      <c r="JY175" s="8"/>
      <c r="JZ175" s="8"/>
      <c r="KA175" s="8"/>
      <c r="KB175" s="8"/>
      <c r="KE175" s="8"/>
      <c r="KF175" s="8"/>
      <c r="KM175" s="8"/>
      <c r="KN175" s="8"/>
      <c r="KO175" s="8"/>
      <c r="KP175" s="8"/>
      <c r="KQ175" s="8"/>
      <c r="KR175" s="8"/>
      <c r="MK175" s="8"/>
      <c r="ML175" s="8"/>
      <c r="MM175" s="8"/>
      <c r="MN175" s="8"/>
      <c r="MO175" s="8"/>
      <c r="MP175" s="8"/>
      <c r="MR175" s="8"/>
      <c r="MU175" s="8"/>
    </row>
    <row r="176" spans="1:359" ht="22.5" customHeight="1">
      <c r="A176" s="56"/>
      <c r="B176" s="55"/>
      <c r="C176" s="63"/>
      <c r="D176" s="201"/>
      <c r="F176" s="60"/>
      <c r="G176" s="60"/>
      <c r="H176" s="26"/>
      <c r="I176" s="26"/>
      <c r="J176" s="9"/>
      <c r="K176" s="26"/>
      <c r="L176" s="66"/>
      <c r="M176" s="66"/>
      <c r="N176" s="17"/>
      <c r="O176" s="318"/>
      <c r="P176" s="318"/>
      <c r="Q176" s="318"/>
      <c r="R176" s="31"/>
      <c r="S176" s="31"/>
      <c r="T176" s="21"/>
      <c r="U176" s="10"/>
      <c r="V176" s="9"/>
      <c r="HT176" s="8"/>
      <c r="HU176" s="8"/>
      <c r="HV176" s="8"/>
      <c r="HW176" s="8"/>
      <c r="HX176" s="8"/>
      <c r="IG176" s="8"/>
      <c r="IJ176" s="8"/>
      <c r="IK176" s="8"/>
      <c r="IL176" s="8"/>
      <c r="IM176" s="8"/>
      <c r="IN176" s="8"/>
      <c r="IO176" s="7"/>
      <c r="IP176" s="7"/>
      <c r="IQ176" s="7"/>
      <c r="JB176" s="7"/>
      <c r="JC176" s="7"/>
      <c r="JD176" s="7"/>
      <c r="JE176" s="7"/>
      <c r="JK176" s="7"/>
      <c r="JL176" s="8"/>
      <c r="JM176" s="8"/>
      <c r="JN176" s="8"/>
      <c r="JO176" s="8"/>
      <c r="JP176" s="7"/>
      <c r="JR176" s="7"/>
      <c r="JS176" s="7"/>
      <c r="JY176" s="7"/>
      <c r="JZ176" s="8"/>
      <c r="KA176" s="8"/>
      <c r="KB176" s="8"/>
      <c r="KC176" s="8"/>
      <c r="KD176" s="8"/>
      <c r="KE176" s="7"/>
      <c r="KF176" s="7"/>
      <c r="KG176" s="8"/>
      <c r="KH176" s="8"/>
      <c r="KI176" s="8"/>
      <c r="KJ176" s="8"/>
      <c r="KK176" s="8"/>
      <c r="KL176" s="8"/>
      <c r="KM176" s="7"/>
      <c r="KN176" s="7"/>
      <c r="KO176" s="7"/>
      <c r="KP176" s="7"/>
      <c r="KQ176" s="7"/>
      <c r="KR176" s="7"/>
      <c r="KS176" s="8"/>
      <c r="KT176" s="8"/>
      <c r="KZ176" s="8"/>
      <c r="LA176" s="8"/>
      <c r="LB176" s="8"/>
      <c r="LC176" s="8"/>
      <c r="LN176" s="8"/>
      <c r="LO176" s="8"/>
      <c r="LP176" s="8"/>
      <c r="LQ176" s="8"/>
      <c r="MG176" s="8"/>
      <c r="MH176" s="8"/>
      <c r="MI176" s="8"/>
      <c r="MJ176" s="8"/>
      <c r="MK176" s="8"/>
      <c r="ML176" s="8"/>
      <c r="MM176" s="8"/>
      <c r="MN176" s="8"/>
      <c r="MO176" s="8"/>
      <c r="MP176" s="8"/>
      <c r="MS176" s="8"/>
      <c r="MU176" s="8"/>
    </row>
    <row r="177" spans="1:359" ht="22.5" customHeight="1">
      <c r="A177" s="57">
        <v>2.2000000000000002</v>
      </c>
      <c r="B177" s="58"/>
      <c r="C177" s="62">
        <v>1</v>
      </c>
      <c r="D177" s="201">
        <f t="shared" ref="D177:D185" si="82">SUM((S177*A177)+B177+C177)</f>
        <v>44.990760000000002</v>
      </c>
      <c r="E177" s="226"/>
      <c r="F177" s="59" t="s">
        <v>806</v>
      </c>
      <c r="G177" s="59"/>
      <c r="H177" s="26" t="s">
        <v>287</v>
      </c>
      <c r="I177" s="26" t="s">
        <v>1756</v>
      </c>
      <c r="J177" s="26" t="s">
        <v>1759</v>
      </c>
      <c r="K177" s="26" t="s">
        <v>1757</v>
      </c>
      <c r="L177" s="66">
        <f t="shared" ref="L177:L185" si="83">SUM(D177)</f>
        <v>44.990760000000002</v>
      </c>
      <c r="M177" s="66"/>
      <c r="N177" s="1" t="s">
        <v>369</v>
      </c>
      <c r="O177" s="316" t="s">
        <v>369</v>
      </c>
      <c r="P177" s="317" t="s">
        <v>369</v>
      </c>
      <c r="Q177" s="317">
        <v>3</v>
      </c>
      <c r="R177" s="37">
        <v>16.39</v>
      </c>
      <c r="S177" s="38">
        <f t="shared" ref="S177:S185" si="84">SUM(R177*1.22)</f>
        <v>19.995799999999999</v>
      </c>
      <c r="T177" s="20"/>
      <c r="U177" s="10" t="s">
        <v>1758</v>
      </c>
      <c r="V177" s="9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7"/>
      <c r="IK177" s="7"/>
      <c r="IL177" s="8"/>
      <c r="IM177" s="8"/>
      <c r="IN177" s="8"/>
      <c r="IO177" s="8"/>
      <c r="IP177" s="7"/>
      <c r="IQ177" s="8"/>
      <c r="IR177" s="8"/>
      <c r="IS177" s="8"/>
      <c r="IT177" s="8"/>
      <c r="IU177" s="8"/>
      <c r="IV177" s="8"/>
      <c r="IW177" s="8"/>
      <c r="IX177" s="8"/>
      <c r="IY177" s="7"/>
      <c r="IZ177" s="8"/>
      <c r="JA177" s="8"/>
      <c r="JB177" s="8"/>
      <c r="JC177" s="8"/>
      <c r="JD177" s="8"/>
      <c r="JE177" s="8"/>
      <c r="JF177" s="8"/>
      <c r="JG177" s="8"/>
      <c r="JH177" s="8"/>
      <c r="JI177" s="8"/>
      <c r="JJ177" s="8"/>
      <c r="JK177" s="8"/>
      <c r="JL177" s="8"/>
      <c r="JM177" s="8"/>
      <c r="JN177" s="8"/>
      <c r="JO177" s="8"/>
      <c r="JP177" s="8"/>
      <c r="JQ177" s="8"/>
      <c r="JR177" s="8"/>
      <c r="JU177" s="8"/>
      <c r="JW177" s="8"/>
      <c r="JY177" s="8"/>
      <c r="JZ177" s="8"/>
      <c r="KA177" s="8"/>
      <c r="KB177" s="8"/>
      <c r="KC177" s="8"/>
      <c r="KD177" s="8"/>
      <c r="KE177" s="8"/>
      <c r="KF177" s="8"/>
      <c r="KG177" s="8"/>
      <c r="KH177" s="8"/>
      <c r="KI177" s="8"/>
      <c r="KJ177" s="8"/>
      <c r="KK177" s="8"/>
      <c r="KL177" s="8"/>
      <c r="KM177" s="8"/>
      <c r="KT177" s="8"/>
      <c r="KU177" s="8"/>
      <c r="KV177" s="8"/>
      <c r="KW177" s="8"/>
      <c r="KZ177" s="8"/>
      <c r="LA177" s="8"/>
      <c r="LB177" s="8"/>
      <c r="LC177" s="8"/>
      <c r="MQ177" s="8"/>
      <c r="MR177" s="8"/>
      <c r="MS177" s="8"/>
      <c r="MU177" s="8"/>
    </row>
    <row r="178" spans="1:359" ht="22.5" customHeight="1">
      <c r="A178" s="57">
        <v>1</v>
      </c>
      <c r="B178" s="58">
        <v>20</v>
      </c>
      <c r="C178" s="62"/>
      <c r="D178" s="201">
        <f t="shared" si="82"/>
        <v>63.907800000000002</v>
      </c>
      <c r="E178" s="226"/>
      <c r="F178" s="59" t="s">
        <v>821</v>
      </c>
      <c r="G178" s="59"/>
      <c r="H178" s="26" t="s">
        <v>287</v>
      </c>
      <c r="I178" s="26" t="s">
        <v>1727</v>
      </c>
      <c r="J178" s="26" t="s">
        <v>1746</v>
      </c>
      <c r="K178" s="26" t="s">
        <v>2675</v>
      </c>
      <c r="L178" s="66">
        <f t="shared" si="83"/>
        <v>63.907800000000002</v>
      </c>
      <c r="M178" s="66"/>
      <c r="N178" s="1" t="s">
        <v>369</v>
      </c>
      <c r="O178" s="316" t="s">
        <v>369</v>
      </c>
      <c r="P178" s="317">
        <v>1</v>
      </c>
      <c r="Q178" s="317" t="s">
        <v>369</v>
      </c>
      <c r="R178" s="37">
        <v>35.99</v>
      </c>
      <c r="S178" s="38">
        <f t="shared" si="84"/>
        <v>43.907800000000002</v>
      </c>
      <c r="T178" s="72"/>
      <c r="U178" s="10" t="s">
        <v>485</v>
      </c>
      <c r="V178" s="9"/>
      <c r="HR178" s="8"/>
      <c r="HS178" s="8"/>
      <c r="HV178" s="8"/>
      <c r="HY178" s="8"/>
      <c r="HZ178" s="8"/>
      <c r="IA178" s="8"/>
      <c r="IB178" s="8"/>
      <c r="IC178" s="8"/>
      <c r="ID178" s="8"/>
      <c r="II178" s="8"/>
      <c r="IJ178" s="8"/>
      <c r="IK178" s="8"/>
      <c r="IL178" s="8"/>
      <c r="IM178" s="8"/>
      <c r="IN178" s="8"/>
      <c r="IR178" s="8"/>
      <c r="IS178" s="8"/>
      <c r="IT178" s="8"/>
      <c r="IU178" s="8"/>
      <c r="IV178" s="8"/>
      <c r="IW178" s="8"/>
      <c r="IX178" s="8"/>
      <c r="IY178" s="8"/>
      <c r="IZ178" s="8"/>
      <c r="JA178" s="8"/>
      <c r="JM178" s="8"/>
      <c r="JN178" s="8"/>
      <c r="JQ178" s="8"/>
      <c r="JT178" s="8"/>
      <c r="JU178" s="8"/>
      <c r="JV178" s="8"/>
      <c r="JW178" s="8"/>
      <c r="JX178" s="8"/>
      <c r="KB178" s="8"/>
      <c r="KC178" s="8"/>
      <c r="KD178" s="8"/>
      <c r="KE178" s="8"/>
      <c r="KF178" s="8"/>
      <c r="KM178" s="8"/>
      <c r="KN178" s="8"/>
      <c r="KO178" s="8"/>
      <c r="KP178" s="8"/>
      <c r="KQ178" s="8"/>
      <c r="KR178" s="8"/>
      <c r="KS178" s="8"/>
      <c r="KT178" s="8"/>
      <c r="LD178" s="8"/>
      <c r="LE178" s="8"/>
      <c r="LF178" s="8"/>
      <c r="LG178" s="8"/>
      <c r="LH178" s="8"/>
      <c r="LI178" s="8"/>
      <c r="LJ178" s="8"/>
      <c r="LK178" s="8"/>
      <c r="LL178" s="8"/>
      <c r="LM178" s="8"/>
      <c r="LN178" s="8"/>
      <c r="LO178" s="8"/>
      <c r="LP178" s="8"/>
      <c r="LQ178" s="8"/>
      <c r="LR178" s="8"/>
      <c r="LS178" s="8"/>
      <c r="LT178" s="8"/>
      <c r="LU178" s="8"/>
      <c r="LV178" s="8"/>
      <c r="LW178" s="8"/>
      <c r="LX178" s="8"/>
      <c r="LY178" s="8"/>
      <c r="LZ178" s="8"/>
      <c r="MA178" s="8"/>
      <c r="MB178" s="8"/>
      <c r="MC178" s="8"/>
      <c r="MD178" s="8"/>
      <c r="ME178" s="8"/>
      <c r="MF178" s="8"/>
      <c r="MG178" s="8"/>
      <c r="MR178" s="8"/>
      <c r="MS178" s="8"/>
      <c r="MU178" s="8"/>
    </row>
    <row r="179" spans="1:359" ht="22.5" customHeight="1">
      <c r="A179" s="57">
        <v>1</v>
      </c>
      <c r="B179" s="58">
        <v>20</v>
      </c>
      <c r="C179" s="62">
        <v>6</v>
      </c>
      <c r="D179" s="201">
        <f t="shared" ref="D179" si="85">SUM((S179*A179)+B179+C179)</f>
        <v>63.698</v>
      </c>
      <c r="E179" s="226"/>
      <c r="F179" s="59" t="s">
        <v>821</v>
      </c>
      <c r="G179" s="59"/>
      <c r="H179" s="26" t="s">
        <v>287</v>
      </c>
      <c r="I179" s="26" t="s">
        <v>1727</v>
      </c>
      <c r="J179" s="26" t="s">
        <v>1746</v>
      </c>
      <c r="K179" s="26" t="s">
        <v>2675</v>
      </c>
      <c r="L179" s="66">
        <f t="shared" ref="L179" si="86">SUM(D179)</f>
        <v>63.698</v>
      </c>
      <c r="M179" s="66"/>
      <c r="N179" s="1" t="s">
        <v>369</v>
      </c>
      <c r="O179" s="316" t="s">
        <v>369</v>
      </c>
      <c r="P179" s="317">
        <v>1</v>
      </c>
      <c r="Q179" s="317" t="s">
        <v>369</v>
      </c>
      <c r="R179" s="37">
        <v>30.9</v>
      </c>
      <c r="S179" s="38">
        <f t="shared" ref="S179" si="87">SUM(R179*1.22)</f>
        <v>37.698</v>
      </c>
      <c r="T179" s="72"/>
      <c r="U179" s="10" t="s">
        <v>622</v>
      </c>
      <c r="V179" s="9"/>
      <c r="HR179" s="8"/>
      <c r="HS179" s="8"/>
      <c r="HV179" s="8"/>
      <c r="HY179" s="8"/>
      <c r="HZ179" s="8"/>
      <c r="IA179" s="8"/>
      <c r="IB179" s="8"/>
      <c r="IC179" s="8"/>
      <c r="ID179" s="8"/>
      <c r="II179" s="8"/>
      <c r="IJ179" s="8"/>
      <c r="IK179" s="8"/>
      <c r="IL179" s="8"/>
      <c r="IM179" s="8"/>
      <c r="IN179" s="8"/>
      <c r="IR179" s="8"/>
      <c r="IS179" s="8"/>
      <c r="IT179" s="8"/>
      <c r="IU179" s="8"/>
      <c r="IV179" s="8"/>
      <c r="IW179" s="8"/>
      <c r="IX179" s="8"/>
      <c r="IY179" s="8"/>
      <c r="IZ179" s="8"/>
      <c r="JA179" s="8"/>
      <c r="JM179" s="8"/>
      <c r="JN179" s="8"/>
      <c r="JQ179" s="8"/>
      <c r="JT179" s="8"/>
      <c r="JU179" s="8"/>
      <c r="JV179" s="8"/>
      <c r="JW179" s="8"/>
      <c r="JX179" s="8"/>
      <c r="KB179" s="8"/>
      <c r="KC179" s="8"/>
      <c r="KD179" s="8"/>
      <c r="KE179" s="8"/>
      <c r="KF179" s="8"/>
      <c r="KM179" s="8"/>
      <c r="KN179" s="8"/>
      <c r="KO179" s="8"/>
      <c r="KP179" s="8"/>
      <c r="KQ179" s="8"/>
      <c r="KR179" s="8"/>
      <c r="KS179" s="8"/>
      <c r="KT179" s="8"/>
      <c r="LD179" s="8"/>
      <c r="LE179" s="8"/>
      <c r="LF179" s="8"/>
      <c r="LG179" s="8"/>
      <c r="LH179" s="8"/>
      <c r="LI179" s="8"/>
      <c r="LJ179" s="8"/>
      <c r="LK179" s="8"/>
      <c r="LL179" s="8"/>
      <c r="LM179" s="8"/>
      <c r="LN179" s="8"/>
      <c r="LO179" s="8"/>
      <c r="LP179" s="8"/>
      <c r="LQ179" s="8"/>
      <c r="LR179" s="8"/>
      <c r="LS179" s="8"/>
      <c r="LT179" s="8"/>
      <c r="LU179" s="8"/>
      <c r="LV179" s="8"/>
      <c r="LW179" s="8"/>
      <c r="LX179" s="8"/>
      <c r="LY179" s="8"/>
      <c r="LZ179" s="8"/>
      <c r="MA179" s="8"/>
      <c r="MB179" s="8"/>
      <c r="MC179" s="8"/>
      <c r="MD179" s="8"/>
      <c r="ME179" s="8"/>
      <c r="MF179" s="8"/>
      <c r="MG179" s="8"/>
      <c r="MR179" s="8"/>
      <c r="MS179" s="8"/>
      <c r="MU179" s="8"/>
    </row>
    <row r="180" spans="1:359" ht="22.5" customHeight="1">
      <c r="A180" s="57">
        <v>1</v>
      </c>
      <c r="B180" s="58">
        <v>20</v>
      </c>
      <c r="C180" s="62">
        <v>2</v>
      </c>
      <c r="D180" s="201">
        <f t="shared" si="82"/>
        <v>58.575600000000001</v>
      </c>
      <c r="E180" s="226"/>
      <c r="F180" s="59" t="s">
        <v>821</v>
      </c>
      <c r="G180" s="59"/>
      <c r="H180" s="26" t="s">
        <v>287</v>
      </c>
      <c r="I180" s="26" t="s">
        <v>1727</v>
      </c>
      <c r="J180" s="26" t="s">
        <v>1746</v>
      </c>
      <c r="K180" s="26" t="s">
        <v>2150</v>
      </c>
      <c r="L180" s="66">
        <f t="shared" si="83"/>
        <v>58.575600000000001</v>
      </c>
      <c r="M180" s="66"/>
      <c r="N180" s="1" t="s">
        <v>369</v>
      </c>
      <c r="O180" s="316" t="s">
        <v>369</v>
      </c>
      <c r="P180" s="317">
        <v>4</v>
      </c>
      <c r="Q180" s="317" t="s">
        <v>369</v>
      </c>
      <c r="R180" s="37">
        <v>29.98</v>
      </c>
      <c r="S180" s="38">
        <f t="shared" si="84"/>
        <v>36.575600000000001</v>
      </c>
      <c r="T180" s="72">
        <v>8.3000000000000004E-2</v>
      </c>
      <c r="U180" s="10" t="s">
        <v>622</v>
      </c>
      <c r="V180" s="9"/>
      <c r="HR180" s="8"/>
      <c r="HS180" s="8"/>
      <c r="HV180" s="8"/>
      <c r="HY180" s="8"/>
      <c r="HZ180" s="8"/>
      <c r="IA180" s="8"/>
      <c r="IB180" s="8"/>
      <c r="IC180" s="8"/>
      <c r="ID180" s="8"/>
      <c r="II180" s="8"/>
      <c r="IJ180" s="8"/>
      <c r="IK180" s="8"/>
      <c r="IL180" s="8"/>
      <c r="IM180" s="8"/>
      <c r="IN180" s="8"/>
      <c r="IR180" s="8"/>
      <c r="IS180" s="8"/>
      <c r="IT180" s="8"/>
      <c r="IU180" s="8"/>
      <c r="IV180" s="8"/>
      <c r="IW180" s="8"/>
      <c r="IX180" s="8"/>
      <c r="IY180" s="8"/>
      <c r="IZ180" s="8"/>
      <c r="JA180" s="8"/>
      <c r="JM180" s="8"/>
      <c r="JN180" s="8"/>
      <c r="JQ180" s="8"/>
      <c r="JT180" s="8"/>
      <c r="JU180" s="8"/>
      <c r="JV180" s="8"/>
      <c r="JW180" s="8"/>
      <c r="JX180" s="8"/>
      <c r="KB180" s="8"/>
      <c r="KC180" s="8"/>
      <c r="KD180" s="8"/>
      <c r="KE180" s="8"/>
      <c r="KF180" s="8"/>
      <c r="KM180" s="8"/>
      <c r="KN180" s="8"/>
      <c r="KO180" s="8"/>
      <c r="KP180" s="8"/>
      <c r="KQ180" s="8"/>
      <c r="KR180" s="8"/>
      <c r="KS180" s="8"/>
      <c r="KT180" s="8"/>
      <c r="LD180" s="8"/>
      <c r="LE180" s="8"/>
      <c r="LF180" s="8"/>
      <c r="LG180" s="8"/>
      <c r="LH180" s="8"/>
      <c r="LI180" s="8"/>
      <c r="LJ180" s="8"/>
      <c r="LK180" s="8"/>
      <c r="LL180" s="8"/>
      <c r="LM180" s="8"/>
      <c r="LN180" s="8"/>
      <c r="LO180" s="8"/>
      <c r="LP180" s="8"/>
      <c r="LQ180" s="8"/>
      <c r="LR180" s="8"/>
      <c r="LS180" s="8"/>
      <c r="LT180" s="8"/>
      <c r="LU180" s="8"/>
      <c r="LV180" s="8"/>
      <c r="LW180" s="8"/>
      <c r="LX180" s="8"/>
      <c r="LY180" s="8"/>
      <c r="LZ180" s="8"/>
      <c r="MA180" s="8"/>
      <c r="MB180" s="8"/>
      <c r="MC180" s="8"/>
      <c r="MD180" s="8"/>
      <c r="ME180" s="8"/>
      <c r="MF180" s="8"/>
      <c r="MG180" s="8"/>
      <c r="MR180" s="8"/>
      <c r="MS180" s="8"/>
      <c r="MU180" s="8"/>
    </row>
    <row r="181" spans="1:359" ht="22.5" customHeight="1">
      <c r="A181" s="57">
        <v>1</v>
      </c>
      <c r="B181" s="58">
        <v>25</v>
      </c>
      <c r="C181" s="62"/>
      <c r="D181" s="201">
        <f t="shared" si="82"/>
        <v>52.45</v>
      </c>
      <c r="F181" s="59" t="s">
        <v>832</v>
      </c>
      <c r="G181" s="59"/>
      <c r="H181" s="26" t="s">
        <v>287</v>
      </c>
      <c r="I181" s="26" t="s">
        <v>1027</v>
      </c>
      <c r="J181" s="26"/>
      <c r="K181" s="26" t="s">
        <v>1028</v>
      </c>
      <c r="L181" s="66">
        <f t="shared" si="83"/>
        <v>52.45</v>
      </c>
      <c r="M181" s="66"/>
      <c r="N181" s="1" t="s">
        <v>369</v>
      </c>
      <c r="O181" s="316" t="s">
        <v>369</v>
      </c>
      <c r="P181" s="317">
        <v>2</v>
      </c>
      <c r="Q181" s="317" t="s">
        <v>369</v>
      </c>
      <c r="R181" s="37">
        <v>22.5</v>
      </c>
      <c r="S181" s="38">
        <f t="shared" si="84"/>
        <v>27.45</v>
      </c>
      <c r="T181" s="20"/>
      <c r="U181" s="10" t="s">
        <v>1020</v>
      </c>
      <c r="V181" s="9"/>
      <c r="W181" s="8"/>
      <c r="HP181" s="8"/>
      <c r="HQ181" s="8"/>
      <c r="HR181" s="8"/>
      <c r="HS181" s="8"/>
      <c r="HV181" s="8"/>
      <c r="HY181" s="8"/>
      <c r="HZ181" s="8"/>
      <c r="IA181" s="8"/>
      <c r="IB181" s="8"/>
      <c r="IC181" s="8"/>
      <c r="ID181" s="8"/>
      <c r="IG181" s="8"/>
      <c r="II181" s="8"/>
      <c r="IJ181" s="8"/>
      <c r="IK181" s="8"/>
      <c r="IR181" s="8"/>
      <c r="IS181" s="7"/>
      <c r="IT181" s="7"/>
      <c r="IU181" s="7"/>
      <c r="IV181" s="7"/>
      <c r="IW181" s="7"/>
      <c r="IX181" s="8"/>
      <c r="IY181" s="8"/>
      <c r="IZ181" s="8"/>
      <c r="JA181" s="8"/>
      <c r="JB181" s="8"/>
      <c r="JC181" s="8"/>
      <c r="JD181" s="8"/>
      <c r="JE181" s="8"/>
      <c r="JF181" s="7"/>
      <c r="JG181" s="7"/>
      <c r="JH181" s="7"/>
      <c r="JI181" s="7"/>
      <c r="JJ181" s="7"/>
      <c r="JK181" s="8"/>
      <c r="JM181" s="7"/>
      <c r="JO181" s="7"/>
      <c r="JP181" s="8"/>
      <c r="JQ181" s="7"/>
      <c r="JR181" s="8"/>
      <c r="JS181" s="8"/>
      <c r="JT181" s="8"/>
      <c r="JU181" s="8"/>
      <c r="JV181" s="8"/>
      <c r="JW181" s="8"/>
      <c r="JX181" s="8"/>
      <c r="JY181" s="8"/>
      <c r="JZ181" s="8"/>
      <c r="KA181" s="8"/>
      <c r="KB181" s="8"/>
      <c r="KC181" s="8"/>
      <c r="KD181" s="8"/>
      <c r="KE181" s="8"/>
      <c r="KF181" s="8"/>
      <c r="KG181" s="8"/>
      <c r="KM181" s="8"/>
      <c r="KN181" s="8"/>
      <c r="KO181" s="8"/>
      <c r="KP181" s="8"/>
      <c r="KQ181" s="8"/>
      <c r="KR181" s="8"/>
      <c r="KS181" s="8"/>
      <c r="KT181" s="8"/>
      <c r="KY181" s="8"/>
      <c r="MU181" s="8"/>
    </row>
    <row r="182" spans="1:359" ht="22.5" customHeight="1">
      <c r="A182" s="57">
        <v>1</v>
      </c>
      <c r="B182" s="58">
        <v>14</v>
      </c>
      <c r="C182" s="62">
        <v>8</v>
      </c>
      <c r="D182" s="201">
        <f t="shared" ref="D182" si="88">SUM((S182*A182)+B182+C182)</f>
        <v>44.447999999999993</v>
      </c>
      <c r="E182" s="226"/>
      <c r="F182" s="59" t="s">
        <v>819</v>
      </c>
      <c r="G182" s="59"/>
      <c r="H182" s="26" t="s">
        <v>287</v>
      </c>
      <c r="I182" s="26" t="s">
        <v>2483</v>
      </c>
      <c r="J182" s="26"/>
      <c r="K182" s="26" t="s">
        <v>2484</v>
      </c>
      <c r="L182" s="66">
        <f t="shared" ref="L182" si="89">SUM(D182)</f>
        <v>44.447999999999993</v>
      </c>
      <c r="M182" s="66"/>
      <c r="N182" s="1" t="s">
        <v>369</v>
      </c>
      <c r="O182" s="316" t="s">
        <v>369</v>
      </c>
      <c r="P182" s="317">
        <v>21</v>
      </c>
      <c r="Q182" s="317" t="s">
        <v>369</v>
      </c>
      <c r="R182" s="37">
        <v>18.399999999999999</v>
      </c>
      <c r="S182" s="38">
        <f t="shared" ref="S182" si="90">SUM(R182*1.22)</f>
        <v>22.447999999999997</v>
      </c>
      <c r="T182" s="25"/>
      <c r="U182" s="10" t="s">
        <v>622</v>
      </c>
      <c r="V182" s="9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T182" s="8"/>
      <c r="HU182" s="8"/>
      <c r="HW182" s="8"/>
      <c r="HX182" s="8"/>
      <c r="HY182" s="8"/>
      <c r="HZ182" s="8"/>
      <c r="IA182" s="8"/>
      <c r="IE182" s="8"/>
      <c r="IF182" s="8"/>
      <c r="IG182" s="8"/>
      <c r="IH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  <c r="IW182" s="8"/>
      <c r="IX182" s="8"/>
      <c r="IY182" s="8"/>
      <c r="IZ182" s="8"/>
      <c r="JA182" s="8"/>
      <c r="JB182" s="8"/>
      <c r="JC182" s="8"/>
      <c r="JD182" s="8"/>
      <c r="JE182" s="8"/>
      <c r="JF182" s="8"/>
      <c r="JG182" s="8"/>
      <c r="JH182" s="8"/>
      <c r="JI182" s="8"/>
      <c r="JJ182" s="8"/>
      <c r="JK182" s="8"/>
      <c r="JL182" s="8"/>
      <c r="JP182" s="8"/>
      <c r="JR182" s="8"/>
      <c r="JS182" s="8"/>
      <c r="JT182" s="8"/>
      <c r="JU182" s="8"/>
      <c r="JV182" s="8"/>
      <c r="JW182" s="8"/>
      <c r="JX182" s="8"/>
      <c r="JY182" s="8"/>
      <c r="KB182" s="8"/>
      <c r="KC182" s="8"/>
      <c r="KD182" s="8"/>
      <c r="KE182" s="8"/>
      <c r="KF182" s="8"/>
      <c r="KM182" s="8"/>
      <c r="KN182" s="8"/>
      <c r="KO182" s="8"/>
      <c r="KP182" s="8"/>
      <c r="KQ182" s="8"/>
      <c r="KR182" s="8"/>
      <c r="KS182" s="8"/>
      <c r="KT182" s="8"/>
      <c r="KY182" s="8"/>
      <c r="MH182" s="8"/>
      <c r="MI182" s="8"/>
      <c r="MJ182" s="8"/>
      <c r="MQ182" s="8"/>
      <c r="MR182" s="8"/>
      <c r="MU182" s="8"/>
    </row>
    <row r="183" spans="1:359" ht="22.5" customHeight="1">
      <c r="A183" s="57">
        <v>1</v>
      </c>
      <c r="B183" s="58">
        <v>14</v>
      </c>
      <c r="C183" s="62">
        <v>8</v>
      </c>
      <c r="D183" s="201">
        <f t="shared" si="82"/>
        <v>42.117800000000003</v>
      </c>
      <c r="E183" s="226"/>
      <c r="F183" s="59" t="s">
        <v>819</v>
      </c>
      <c r="G183" s="59"/>
      <c r="H183" s="26" t="s">
        <v>287</v>
      </c>
      <c r="I183" s="26" t="s">
        <v>8</v>
      </c>
      <c r="J183" s="26"/>
      <c r="K183" s="26" t="s">
        <v>9</v>
      </c>
      <c r="L183" s="66">
        <f t="shared" si="83"/>
        <v>42.117800000000003</v>
      </c>
      <c r="M183" s="66"/>
      <c r="N183" s="1" t="s">
        <v>369</v>
      </c>
      <c r="O183" s="316" t="s">
        <v>369</v>
      </c>
      <c r="P183" s="317">
        <v>28</v>
      </c>
      <c r="Q183" s="317" t="s">
        <v>369</v>
      </c>
      <c r="R183" s="37">
        <v>16.489999999999998</v>
      </c>
      <c r="S183" s="38">
        <f t="shared" si="84"/>
        <v>20.117799999999999</v>
      </c>
      <c r="T183" s="25"/>
      <c r="U183" s="10" t="s">
        <v>622</v>
      </c>
      <c r="V183" s="9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T183" s="8"/>
      <c r="HU183" s="8"/>
      <c r="HW183" s="8"/>
      <c r="HX183" s="8"/>
      <c r="HY183" s="8"/>
      <c r="HZ183" s="8"/>
      <c r="IA183" s="8"/>
      <c r="IE183" s="8"/>
      <c r="IF183" s="8"/>
      <c r="IG183" s="8"/>
      <c r="IH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  <c r="IW183" s="8"/>
      <c r="IX183" s="8"/>
      <c r="IY183" s="8"/>
      <c r="IZ183" s="8"/>
      <c r="JA183" s="8"/>
      <c r="JB183" s="8"/>
      <c r="JC183" s="8"/>
      <c r="JD183" s="8"/>
      <c r="JE183" s="8"/>
      <c r="JF183" s="8"/>
      <c r="JG183" s="8"/>
      <c r="JH183" s="8"/>
      <c r="JI183" s="8"/>
      <c r="JJ183" s="8"/>
      <c r="JK183" s="8"/>
      <c r="JL183" s="8"/>
      <c r="JP183" s="8"/>
      <c r="JR183" s="8"/>
      <c r="JS183" s="8"/>
      <c r="JT183" s="8"/>
      <c r="JU183" s="8"/>
      <c r="JV183" s="8"/>
      <c r="JW183" s="8"/>
      <c r="JX183" s="8"/>
      <c r="JY183" s="8"/>
      <c r="KB183" s="8"/>
      <c r="KC183" s="8"/>
      <c r="KD183" s="8"/>
      <c r="KE183" s="8"/>
      <c r="KF183" s="8"/>
      <c r="KM183" s="8"/>
      <c r="KN183" s="8"/>
      <c r="KO183" s="8"/>
      <c r="KP183" s="8"/>
      <c r="KQ183" s="8"/>
      <c r="KR183" s="8"/>
      <c r="KS183" s="8"/>
      <c r="KT183" s="8"/>
      <c r="KY183" s="8"/>
      <c r="MH183" s="8"/>
      <c r="MI183" s="8"/>
      <c r="MJ183" s="8"/>
      <c r="MQ183" s="8"/>
      <c r="MR183" s="8"/>
      <c r="MU183" s="8"/>
    </row>
    <row r="184" spans="1:359" ht="22.5" customHeight="1">
      <c r="A184" s="57">
        <v>2</v>
      </c>
      <c r="B184" s="58"/>
      <c r="C184" s="62"/>
      <c r="D184" s="201">
        <f t="shared" si="82"/>
        <v>62.951999999999998</v>
      </c>
      <c r="E184" s="226"/>
      <c r="F184" s="59" t="s">
        <v>808</v>
      </c>
      <c r="G184" s="59"/>
      <c r="H184" s="26" t="s">
        <v>287</v>
      </c>
      <c r="I184" s="26" t="s">
        <v>10</v>
      </c>
      <c r="J184" s="9"/>
      <c r="K184" s="26" t="s">
        <v>706</v>
      </c>
      <c r="L184" s="66">
        <f t="shared" si="83"/>
        <v>62.951999999999998</v>
      </c>
      <c r="M184" s="66"/>
      <c r="N184" s="1" t="s">
        <v>369</v>
      </c>
      <c r="O184" s="316" t="s">
        <v>369</v>
      </c>
      <c r="P184" s="317">
        <v>2</v>
      </c>
      <c r="Q184" s="317" t="s">
        <v>369</v>
      </c>
      <c r="R184" s="37">
        <v>25.8</v>
      </c>
      <c r="S184" s="38">
        <f t="shared" si="84"/>
        <v>31.475999999999999</v>
      </c>
      <c r="T184" s="20"/>
      <c r="U184" s="10" t="s">
        <v>629</v>
      </c>
      <c r="V184" s="9"/>
      <c r="W184" s="8"/>
      <c r="HR184" s="8"/>
      <c r="HS184" s="8"/>
      <c r="HV184" s="8"/>
      <c r="HY184" s="8"/>
      <c r="HZ184" s="8"/>
      <c r="IA184" s="8"/>
      <c r="IB184" s="8"/>
      <c r="IC184" s="8"/>
      <c r="ID184" s="8"/>
      <c r="IE184" s="8"/>
      <c r="IF184" s="8"/>
      <c r="IH184" s="8"/>
      <c r="II184" s="8"/>
      <c r="IS184" s="8"/>
      <c r="IT184" s="8"/>
      <c r="IU184" s="8"/>
      <c r="IV184" s="8"/>
      <c r="IW184" s="8"/>
      <c r="IX184" s="8"/>
      <c r="IY184" s="8"/>
      <c r="IZ184" s="8"/>
      <c r="JA184" s="8"/>
      <c r="JB184" s="8"/>
      <c r="JC184" s="8"/>
      <c r="JD184" s="8"/>
      <c r="JE184" s="8"/>
      <c r="JK184" s="8"/>
      <c r="JL184" s="8"/>
      <c r="JM184" s="8"/>
      <c r="JO184" s="8"/>
      <c r="JP184" s="8"/>
      <c r="JQ184" s="8"/>
      <c r="JR184" s="8"/>
      <c r="JS184" s="8"/>
      <c r="JY184" s="8"/>
      <c r="JZ184" s="8"/>
      <c r="KA184" s="8"/>
      <c r="KC184" s="8"/>
      <c r="KD184" s="8"/>
      <c r="KE184" s="8"/>
      <c r="KF184" s="8"/>
      <c r="KM184" s="8"/>
      <c r="KN184" s="8"/>
      <c r="KO184" s="8"/>
      <c r="KP184" s="8"/>
      <c r="KQ184" s="8"/>
      <c r="KR184" s="8"/>
      <c r="LN184" s="8"/>
      <c r="LO184" s="8"/>
      <c r="LP184" s="8"/>
      <c r="LQ184" s="8"/>
      <c r="MG184" s="8"/>
      <c r="MQ184" s="8"/>
      <c r="MR184" s="8"/>
      <c r="MU184" s="8"/>
    </row>
    <row r="185" spans="1:359" ht="22.5" customHeight="1">
      <c r="A185" s="57">
        <v>2</v>
      </c>
      <c r="B185" s="58"/>
      <c r="C185" s="62"/>
      <c r="D185" s="201">
        <f t="shared" si="82"/>
        <v>69.539999999999992</v>
      </c>
      <c r="F185" s="59" t="s">
        <v>808</v>
      </c>
      <c r="G185" s="59"/>
      <c r="H185" s="26" t="s">
        <v>287</v>
      </c>
      <c r="I185" s="26" t="s">
        <v>10</v>
      </c>
      <c r="J185" s="9"/>
      <c r="K185" s="26" t="s">
        <v>11</v>
      </c>
      <c r="L185" s="66">
        <f t="shared" si="83"/>
        <v>69.539999999999992</v>
      </c>
      <c r="M185" s="66"/>
      <c r="N185" s="1" t="s">
        <v>369</v>
      </c>
      <c r="O185" s="316" t="s">
        <v>369</v>
      </c>
      <c r="P185" s="317">
        <v>1</v>
      </c>
      <c r="Q185" s="317" t="s">
        <v>369</v>
      </c>
      <c r="R185" s="37">
        <v>28.5</v>
      </c>
      <c r="S185" s="38">
        <f t="shared" si="84"/>
        <v>34.769999999999996</v>
      </c>
      <c r="T185" s="20"/>
      <c r="U185" s="10" t="s">
        <v>629</v>
      </c>
      <c r="V185" s="9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IE185" s="8"/>
      <c r="IF185" s="8"/>
      <c r="IG185" s="8"/>
      <c r="IH185" s="8"/>
      <c r="IL185" s="8"/>
      <c r="IM185" s="8"/>
      <c r="IN185" s="8"/>
      <c r="IO185" s="8"/>
      <c r="IP185" s="8"/>
      <c r="IQ185" s="8"/>
      <c r="IS185" s="8"/>
      <c r="IT185" s="8"/>
      <c r="IU185" s="8"/>
      <c r="IV185" s="8"/>
      <c r="IW185" s="8"/>
      <c r="IX185" s="8"/>
      <c r="IY185" s="8"/>
      <c r="IZ185" s="8"/>
      <c r="JA185" s="8"/>
      <c r="JB185" s="7"/>
      <c r="JC185" s="7"/>
      <c r="JD185" s="7"/>
      <c r="JE185" s="7"/>
      <c r="JK185" s="7"/>
      <c r="JN185" s="8"/>
      <c r="JP185" s="7"/>
      <c r="JR185" s="7"/>
      <c r="JS185" s="7"/>
      <c r="JT185" s="8"/>
      <c r="JU185" s="8"/>
      <c r="JV185" s="8"/>
      <c r="JW185" s="8"/>
      <c r="JX185" s="8"/>
      <c r="JY185" s="7"/>
      <c r="JZ185" s="8"/>
      <c r="KA185" s="8"/>
      <c r="KB185" s="8"/>
      <c r="KE185" s="8"/>
      <c r="KF185" s="8"/>
      <c r="KM185" s="8"/>
      <c r="KN185" s="8"/>
      <c r="KO185" s="8"/>
      <c r="KP185" s="8"/>
      <c r="KQ185" s="8"/>
      <c r="KR185" s="8"/>
      <c r="LD185" s="8"/>
      <c r="LE185" s="8"/>
      <c r="LF185" s="8"/>
      <c r="LG185" s="8"/>
      <c r="LH185" s="8"/>
      <c r="LI185" s="8"/>
      <c r="LJ185" s="8"/>
      <c r="LK185" s="8"/>
      <c r="LL185" s="8"/>
      <c r="LM185" s="8"/>
      <c r="LR185" s="8"/>
      <c r="LS185" s="8"/>
      <c r="LT185" s="8"/>
      <c r="LU185" s="8"/>
      <c r="LV185" s="8"/>
      <c r="LW185" s="8"/>
      <c r="LX185" s="8"/>
      <c r="LY185" s="8"/>
      <c r="LZ185" s="8"/>
      <c r="MA185" s="8"/>
      <c r="MB185" s="8"/>
      <c r="MC185" s="8"/>
      <c r="MD185" s="8"/>
      <c r="ME185" s="8"/>
      <c r="MF185" s="8"/>
      <c r="MK185" s="8"/>
      <c r="ML185" s="8"/>
      <c r="MM185" s="8"/>
      <c r="MN185" s="8"/>
      <c r="MO185" s="8"/>
      <c r="MP185" s="8"/>
      <c r="MQ185" s="8"/>
      <c r="MR185" s="8"/>
      <c r="MS185" s="8"/>
      <c r="MU185" s="8"/>
    </row>
    <row r="186" spans="1:359" s="8" customFormat="1" ht="22.5" customHeight="1">
      <c r="A186" s="56"/>
      <c r="B186" s="55"/>
      <c r="C186" s="63"/>
      <c r="D186" s="201"/>
      <c r="E186" s="226"/>
      <c r="F186" s="60"/>
      <c r="G186" s="60"/>
      <c r="H186" s="26"/>
      <c r="I186" s="26"/>
      <c r="J186" s="9"/>
      <c r="K186" s="26"/>
      <c r="L186" s="66"/>
      <c r="M186" s="66"/>
      <c r="N186" s="33"/>
      <c r="O186" s="319"/>
      <c r="P186" s="319"/>
      <c r="Q186" s="319"/>
      <c r="R186" s="31"/>
      <c r="S186" s="39"/>
      <c r="T186" s="21"/>
      <c r="U186" s="10"/>
      <c r="V186" s="9"/>
      <c r="W186" s="12"/>
      <c r="HZ186" s="12"/>
      <c r="IA186" s="12"/>
      <c r="IB186" s="12"/>
      <c r="IC186" s="12"/>
      <c r="ID186" s="12"/>
      <c r="II186" s="12"/>
      <c r="IJ186" s="12"/>
      <c r="IK186" s="12"/>
      <c r="IR186" s="12"/>
      <c r="JB186" s="7"/>
      <c r="JC186" s="7"/>
      <c r="JD186" s="7"/>
      <c r="JE186" s="7"/>
      <c r="JF186" s="12"/>
      <c r="JG186" s="12"/>
      <c r="JH186" s="12"/>
      <c r="JI186" s="12"/>
      <c r="JJ186" s="12"/>
      <c r="JK186" s="7"/>
      <c r="JL186" s="12"/>
      <c r="JM186" s="12"/>
      <c r="JO186" s="12"/>
      <c r="JP186" s="7"/>
      <c r="JQ186" s="12"/>
      <c r="JR186" s="7"/>
      <c r="JS186" s="7"/>
      <c r="JY186" s="7"/>
      <c r="KC186" s="12"/>
      <c r="KD186" s="12"/>
      <c r="KG186" s="12"/>
      <c r="KH186" s="12"/>
      <c r="KI186" s="12"/>
      <c r="KJ186" s="12"/>
      <c r="KK186" s="12"/>
      <c r="KL186" s="12"/>
      <c r="KS186" s="12"/>
      <c r="KT186" s="12"/>
      <c r="KU186" s="12"/>
      <c r="KV186" s="12"/>
      <c r="KW186" s="12"/>
      <c r="KX186" s="12"/>
      <c r="KY186" s="12"/>
      <c r="MQ186" s="12"/>
      <c r="MR186" s="12"/>
      <c r="MS186" s="12"/>
      <c r="MU186" s="12"/>
    </row>
    <row r="187" spans="1:359" ht="22.5" customHeight="1">
      <c r="A187" s="57">
        <v>1</v>
      </c>
      <c r="B187" s="58">
        <v>25</v>
      </c>
      <c r="C187" s="62"/>
      <c r="D187" s="201">
        <f>SUM((S187*A187)+B187+C187)</f>
        <v>56.537000000000006</v>
      </c>
      <c r="E187" s="226"/>
      <c r="F187" s="59" t="s">
        <v>832</v>
      </c>
      <c r="G187" s="59"/>
      <c r="H187" s="26" t="s">
        <v>288</v>
      </c>
      <c r="I187" s="26" t="s">
        <v>1025</v>
      </c>
      <c r="J187" s="26"/>
      <c r="K187" s="26" t="s">
        <v>1026</v>
      </c>
      <c r="L187" s="66">
        <f>SUM(D187)</f>
        <v>56.537000000000006</v>
      </c>
      <c r="M187" s="66"/>
      <c r="N187" s="1" t="s">
        <v>369</v>
      </c>
      <c r="O187" s="316" t="s">
        <v>369</v>
      </c>
      <c r="P187" s="317">
        <v>1</v>
      </c>
      <c r="Q187" s="317" t="s">
        <v>369</v>
      </c>
      <c r="R187" s="37">
        <v>25.85</v>
      </c>
      <c r="S187" s="38">
        <f>SUM(R187*1.22)</f>
        <v>31.537000000000003</v>
      </c>
      <c r="T187" s="20"/>
      <c r="U187" s="10" t="s">
        <v>1020</v>
      </c>
      <c r="V187" s="9"/>
      <c r="W187" s="8"/>
      <c r="HP187" s="8"/>
      <c r="HQ187" s="8"/>
      <c r="HR187" s="8"/>
      <c r="HS187" s="8"/>
      <c r="HV187" s="8"/>
      <c r="HY187" s="8"/>
      <c r="HZ187" s="8"/>
      <c r="IA187" s="8"/>
      <c r="IB187" s="8"/>
      <c r="IC187" s="8"/>
      <c r="ID187" s="8"/>
      <c r="IG187" s="8"/>
      <c r="II187" s="8"/>
      <c r="IJ187" s="8"/>
      <c r="IK187" s="8"/>
      <c r="IR187" s="8"/>
      <c r="IS187" s="7"/>
      <c r="IT187" s="7"/>
      <c r="IU187" s="7"/>
      <c r="IV187" s="7"/>
      <c r="IW187" s="7"/>
      <c r="IX187" s="8"/>
      <c r="IY187" s="8"/>
      <c r="IZ187" s="8"/>
      <c r="JA187" s="8"/>
      <c r="JB187" s="8"/>
      <c r="JC187" s="8"/>
      <c r="JD187" s="8"/>
      <c r="JE187" s="8"/>
      <c r="JF187" s="7"/>
      <c r="JG187" s="7"/>
      <c r="JH187" s="7"/>
      <c r="JI187" s="7"/>
      <c r="JJ187" s="7"/>
      <c r="JK187" s="8"/>
      <c r="JP187" s="8"/>
      <c r="JR187" s="8"/>
      <c r="JS187" s="8"/>
      <c r="JT187" s="8"/>
      <c r="JU187" s="8"/>
      <c r="JV187" s="8"/>
      <c r="JW187" s="8"/>
      <c r="JX187" s="8"/>
      <c r="JY187" s="8"/>
      <c r="JZ187" s="8"/>
      <c r="KA187" s="8"/>
      <c r="KB187" s="8"/>
      <c r="KE187" s="8"/>
      <c r="KF187" s="8"/>
      <c r="KM187" s="8"/>
      <c r="KN187" s="8"/>
      <c r="KO187" s="8"/>
      <c r="KP187" s="8"/>
      <c r="KQ187" s="8"/>
      <c r="KR187" s="8"/>
      <c r="KS187" s="8"/>
      <c r="KT187" s="8"/>
      <c r="KX187" s="8"/>
      <c r="KY187" s="8"/>
      <c r="MK187" s="8"/>
      <c r="ML187" s="8"/>
      <c r="MM187" s="8"/>
      <c r="MN187" s="8"/>
      <c r="MO187" s="8"/>
      <c r="MP187" s="8"/>
      <c r="MR187" s="8"/>
      <c r="MU187" s="8"/>
    </row>
    <row r="188" spans="1:359" ht="22.5" customHeight="1">
      <c r="A188" s="57">
        <v>2</v>
      </c>
      <c r="B188" s="58"/>
      <c r="C188" s="62"/>
      <c r="D188" s="201">
        <f t="shared" ref="D188" si="91">SUM((S188*A188)+B188+C188)</f>
        <v>63.44</v>
      </c>
      <c r="F188" s="59" t="s">
        <v>808</v>
      </c>
      <c r="G188" s="59"/>
      <c r="H188" s="26" t="s">
        <v>288</v>
      </c>
      <c r="I188" s="26" t="s">
        <v>998</v>
      </c>
      <c r="J188" s="26" t="s">
        <v>2943</v>
      </c>
      <c r="K188" s="26" t="s">
        <v>2941</v>
      </c>
      <c r="L188" s="66">
        <f>SUM(D188)</f>
        <v>63.44</v>
      </c>
      <c r="M188" s="66"/>
      <c r="N188" s="1" t="s">
        <v>369</v>
      </c>
      <c r="O188" s="316" t="s">
        <v>369</v>
      </c>
      <c r="P188" s="317">
        <v>3</v>
      </c>
      <c r="Q188" s="317" t="s">
        <v>369</v>
      </c>
      <c r="R188" s="37">
        <v>26</v>
      </c>
      <c r="S188" s="38">
        <f>SUM(R188*1.22)</f>
        <v>31.72</v>
      </c>
      <c r="T188" s="25">
        <v>0.05</v>
      </c>
      <c r="U188" s="10" t="s">
        <v>518</v>
      </c>
      <c r="V188" s="9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  <c r="IW188" s="8"/>
      <c r="IX188" s="8"/>
      <c r="JM188" s="8"/>
      <c r="JN188" s="8"/>
      <c r="JO188" s="8"/>
      <c r="JP188" s="8"/>
      <c r="JQ188" s="8"/>
      <c r="JS188" s="8"/>
      <c r="JU188" s="8"/>
      <c r="KA188" s="8"/>
      <c r="KB188" s="8"/>
      <c r="KC188" s="8"/>
      <c r="KD188" s="8"/>
      <c r="KE188" s="8"/>
      <c r="KG188" s="8"/>
      <c r="KH188" s="8"/>
      <c r="KI188" s="8"/>
      <c r="KJ188" s="8"/>
      <c r="KK188" s="8"/>
      <c r="KL188" s="8"/>
      <c r="KM188" s="8"/>
      <c r="KT188" s="8"/>
      <c r="KU188" s="8"/>
      <c r="KV188" s="8"/>
      <c r="KW188" s="8"/>
      <c r="KZ188" s="8"/>
      <c r="LA188" s="8"/>
      <c r="LB188" s="8"/>
      <c r="LC188" s="8"/>
      <c r="LN188" s="8"/>
      <c r="LO188" s="8"/>
      <c r="LP188" s="8"/>
      <c r="LQ188" s="8"/>
      <c r="MG188" s="8"/>
      <c r="MR188" s="8"/>
      <c r="MU188" s="8"/>
    </row>
    <row r="189" spans="1:359" ht="22.5" customHeight="1">
      <c r="A189" s="57">
        <v>1.9</v>
      </c>
      <c r="B189" s="58"/>
      <c r="C189" s="62"/>
      <c r="D189" s="201">
        <f>SUM((S189*A189)+B189+C189)</f>
        <v>71.858000000000004</v>
      </c>
      <c r="F189" s="59" t="s">
        <v>809</v>
      </c>
      <c r="G189" s="59"/>
      <c r="H189" s="26" t="s">
        <v>288</v>
      </c>
      <c r="I189" s="26" t="s">
        <v>998</v>
      </c>
      <c r="J189" s="26" t="s">
        <v>1649</v>
      </c>
      <c r="K189" s="26" t="s">
        <v>2942</v>
      </c>
      <c r="L189" s="66">
        <f>SUM(D189)</f>
        <v>71.858000000000004</v>
      </c>
      <c r="M189" s="66"/>
      <c r="N189" s="1" t="s">
        <v>369</v>
      </c>
      <c r="O189" s="316" t="s">
        <v>369</v>
      </c>
      <c r="P189" s="317">
        <v>3</v>
      </c>
      <c r="Q189" s="317" t="s">
        <v>369</v>
      </c>
      <c r="R189" s="37">
        <v>31</v>
      </c>
      <c r="S189" s="38">
        <f>SUM(R189*1.22)</f>
        <v>37.82</v>
      </c>
      <c r="T189" s="25">
        <v>0.05</v>
      </c>
      <c r="U189" s="10" t="s">
        <v>518</v>
      </c>
      <c r="V189" s="9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  <c r="IW189" s="8"/>
      <c r="IX189" s="8"/>
      <c r="JM189" s="8"/>
      <c r="JN189" s="8"/>
      <c r="JO189" s="8"/>
      <c r="JP189" s="8"/>
      <c r="JQ189" s="8"/>
      <c r="JS189" s="8"/>
      <c r="JU189" s="8"/>
      <c r="KA189" s="8"/>
      <c r="KB189" s="8"/>
      <c r="KC189" s="8"/>
      <c r="KD189" s="8"/>
      <c r="KE189" s="8"/>
      <c r="KG189" s="8"/>
      <c r="KH189" s="8"/>
      <c r="KI189" s="8"/>
      <c r="KJ189" s="8"/>
      <c r="KK189" s="8"/>
      <c r="KL189" s="8"/>
      <c r="KM189" s="8"/>
      <c r="KT189" s="8"/>
      <c r="KU189" s="8"/>
      <c r="KV189" s="8"/>
      <c r="KW189" s="8"/>
      <c r="KZ189" s="8"/>
      <c r="LA189" s="8"/>
      <c r="LB189" s="8"/>
      <c r="LC189" s="8"/>
      <c r="LN189" s="8"/>
      <c r="LO189" s="8"/>
      <c r="LP189" s="8"/>
      <c r="LQ189" s="8"/>
      <c r="MG189" s="8"/>
      <c r="MR189" s="8"/>
      <c r="MU189" s="8"/>
    </row>
    <row r="190" spans="1:359" ht="22.5" customHeight="1">
      <c r="A190" s="57">
        <v>1.9</v>
      </c>
      <c r="B190" s="58"/>
      <c r="C190" s="62">
        <v>1</v>
      </c>
      <c r="D190" s="201">
        <f>SUM((S190*A190)+B190+C190)</f>
        <v>68.222000000000008</v>
      </c>
      <c r="F190" s="59" t="s">
        <v>809</v>
      </c>
      <c r="G190" s="59"/>
      <c r="H190" s="26" t="s">
        <v>288</v>
      </c>
      <c r="I190" s="26" t="s">
        <v>998</v>
      </c>
      <c r="J190" s="26" t="s">
        <v>1649</v>
      </c>
      <c r="K190" s="26" t="s">
        <v>2942</v>
      </c>
      <c r="L190" s="66">
        <f>SUM(D190)</f>
        <v>68.222000000000008</v>
      </c>
      <c r="M190" s="66"/>
      <c r="N190" s="1" t="s">
        <v>369</v>
      </c>
      <c r="O190" s="316" t="s">
        <v>369</v>
      </c>
      <c r="P190" s="317">
        <v>3</v>
      </c>
      <c r="Q190" s="317" t="s">
        <v>369</v>
      </c>
      <c r="R190" s="37">
        <v>29</v>
      </c>
      <c r="S190" s="38">
        <f>SUM(R190*1.22)</f>
        <v>35.380000000000003</v>
      </c>
      <c r="T190" s="20"/>
      <c r="U190" s="10" t="s">
        <v>518</v>
      </c>
      <c r="V190" s="9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JM190" s="8"/>
      <c r="JN190" s="8"/>
      <c r="JO190" s="8"/>
      <c r="JP190" s="8"/>
      <c r="JQ190" s="8"/>
      <c r="JS190" s="8"/>
      <c r="JU190" s="8"/>
      <c r="KA190" s="8"/>
      <c r="KB190" s="8"/>
      <c r="KC190" s="8"/>
      <c r="KD190" s="8"/>
      <c r="KE190" s="8"/>
      <c r="KG190" s="8"/>
      <c r="KH190" s="8"/>
      <c r="KI190" s="8"/>
      <c r="KJ190" s="8"/>
      <c r="KK190" s="8"/>
      <c r="KL190" s="8"/>
      <c r="KM190" s="8"/>
      <c r="KT190" s="8"/>
      <c r="KU190" s="8"/>
      <c r="KV190" s="8"/>
      <c r="KW190" s="8"/>
      <c r="KZ190" s="8"/>
      <c r="LA190" s="8"/>
      <c r="LB190" s="8"/>
      <c r="LC190" s="8"/>
      <c r="LN190" s="8"/>
      <c r="LO190" s="8"/>
      <c r="LP190" s="8"/>
      <c r="LQ190" s="8"/>
      <c r="MG190" s="8"/>
      <c r="MR190" s="8"/>
      <c r="MU190" s="8"/>
    </row>
    <row r="191" spans="1:359" s="8" customFormat="1" ht="22.5" customHeight="1">
      <c r="A191" s="57">
        <v>1.9</v>
      </c>
      <c r="B191" s="58"/>
      <c r="C191" s="62"/>
      <c r="D191" s="201">
        <f>SUM((S191*A191)+B191+C191)</f>
        <v>90.170199999999994</v>
      </c>
      <c r="E191" s="225"/>
      <c r="F191" s="59" t="s">
        <v>809</v>
      </c>
      <c r="G191" s="59"/>
      <c r="H191" s="26" t="s">
        <v>288</v>
      </c>
      <c r="I191" s="26" t="s">
        <v>12</v>
      </c>
      <c r="J191" s="26" t="s">
        <v>1649</v>
      </c>
      <c r="K191" s="26" t="s">
        <v>2636</v>
      </c>
      <c r="L191" s="66">
        <f>SUM(D191)</f>
        <v>90.170199999999994</v>
      </c>
      <c r="M191" s="66"/>
      <c r="N191" s="1" t="s">
        <v>369</v>
      </c>
      <c r="O191" s="316" t="s">
        <v>369</v>
      </c>
      <c r="P191" s="317" t="s">
        <v>369</v>
      </c>
      <c r="Q191" s="317">
        <v>3</v>
      </c>
      <c r="R191" s="37">
        <v>38.9</v>
      </c>
      <c r="S191" s="38">
        <f>SUM(R191*1.22)</f>
        <v>47.457999999999998</v>
      </c>
      <c r="T191" s="25">
        <v>0.1</v>
      </c>
      <c r="U191" s="10" t="s">
        <v>517</v>
      </c>
      <c r="V191" s="9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IA191" s="12"/>
      <c r="IB191" s="12"/>
      <c r="ID191" s="12"/>
      <c r="IE191" s="12"/>
      <c r="IL191" s="7"/>
      <c r="IM191" s="7"/>
      <c r="IO191" s="7"/>
      <c r="IP191" s="12"/>
      <c r="IZ191" s="12"/>
      <c r="JA191" s="12"/>
      <c r="JB191" s="12"/>
      <c r="JC191" s="12"/>
      <c r="JD191" s="12"/>
      <c r="JE191" s="12"/>
      <c r="JF191" s="12"/>
      <c r="JG191" s="12"/>
      <c r="JH191" s="12"/>
      <c r="JM191" s="12"/>
      <c r="JN191" s="12"/>
      <c r="JO191" s="12"/>
      <c r="JP191" s="12"/>
      <c r="JQ191" s="12"/>
      <c r="JS191" s="12"/>
      <c r="JT191" s="12"/>
      <c r="JU191" s="12"/>
      <c r="JV191" s="12"/>
      <c r="JX191" s="12"/>
      <c r="KL191" s="7"/>
      <c r="KM191" s="7"/>
      <c r="KN191" s="12"/>
      <c r="KT191" s="7"/>
      <c r="KU191" s="7"/>
      <c r="KV191" s="7"/>
      <c r="KW191" s="7"/>
      <c r="KX191" s="12"/>
      <c r="KY191" s="12"/>
      <c r="LD191" s="12"/>
      <c r="LE191" s="12"/>
      <c r="LF191" s="12"/>
      <c r="LG191" s="12"/>
      <c r="LH191" s="12"/>
      <c r="LI191" s="12"/>
      <c r="LJ191" s="12"/>
      <c r="LK191" s="12"/>
      <c r="LL191" s="12"/>
      <c r="LM191" s="12"/>
      <c r="LN191" s="12"/>
      <c r="LO191" s="12"/>
      <c r="LP191" s="12"/>
      <c r="LQ191" s="12"/>
      <c r="LR191" s="12"/>
      <c r="LS191" s="12"/>
      <c r="LT191" s="12"/>
      <c r="LU191" s="12"/>
      <c r="LV191" s="12"/>
      <c r="LW191" s="12"/>
      <c r="LX191" s="12"/>
      <c r="LY191" s="12"/>
      <c r="LZ191" s="12"/>
      <c r="MA191" s="12"/>
      <c r="MB191" s="12"/>
      <c r="MC191" s="12"/>
      <c r="MD191" s="12"/>
      <c r="ME191" s="12"/>
      <c r="MF191" s="12"/>
      <c r="MG191" s="12"/>
      <c r="MH191" s="12"/>
      <c r="MI191" s="12"/>
      <c r="MJ191" s="12"/>
      <c r="MK191" s="12"/>
      <c r="ML191" s="12"/>
      <c r="MM191" s="12"/>
      <c r="MN191" s="12"/>
      <c r="MO191" s="12"/>
      <c r="MP191" s="12"/>
      <c r="MQ191" s="12"/>
      <c r="MS191" s="12"/>
    </row>
    <row r="192" spans="1:359" s="8" customFormat="1" ht="22.5" customHeight="1">
      <c r="A192" s="57">
        <v>2</v>
      </c>
      <c r="B192" s="58"/>
      <c r="C192" s="62"/>
      <c r="D192" s="201">
        <f t="shared" ref="D192:D194" si="92">SUM((S192*A192)+B192+C192)</f>
        <v>67.344000000000008</v>
      </c>
      <c r="E192" s="226"/>
      <c r="F192" s="59" t="s">
        <v>808</v>
      </c>
      <c r="G192" s="59"/>
      <c r="H192" s="26" t="s">
        <v>288</v>
      </c>
      <c r="I192" s="26" t="s">
        <v>12</v>
      </c>
      <c r="J192" s="26" t="s">
        <v>2637</v>
      </c>
      <c r="K192" s="26" t="s">
        <v>2635</v>
      </c>
      <c r="L192" s="66">
        <f t="shared" ref="L192:L194" si="93">SUM(D192)</f>
        <v>67.344000000000008</v>
      </c>
      <c r="M192" s="66"/>
      <c r="N192" s="1" t="s">
        <v>369</v>
      </c>
      <c r="O192" s="316" t="s">
        <v>369</v>
      </c>
      <c r="P192" s="317" t="s">
        <v>369</v>
      </c>
      <c r="Q192" s="317">
        <v>6</v>
      </c>
      <c r="R192" s="37">
        <v>27.6</v>
      </c>
      <c r="S192" s="38">
        <f t="shared" ref="S192:S194" si="94">SUM(R192*1.22)</f>
        <v>33.672000000000004</v>
      </c>
      <c r="T192" s="72">
        <v>9.5000000000000001E-2</v>
      </c>
      <c r="U192" s="10" t="s">
        <v>517</v>
      </c>
      <c r="V192" s="9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2"/>
      <c r="HL192" s="12"/>
      <c r="HM192" s="12"/>
      <c r="HN192" s="12"/>
      <c r="HO192" s="12"/>
      <c r="HP192" s="12"/>
      <c r="HQ192" s="12"/>
      <c r="HR192" s="12"/>
      <c r="HS192" s="12"/>
      <c r="HT192" s="12"/>
      <c r="HU192" s="12"/>
      <c r="HV192" s="12"/>
      <c r="HW192" s="12"/>
      <c r="HX192" s="12"/>
      <c r="IA192" s="12"/>
      <c r="IB192" s="12"/>
      <c r="ID192" s="12"/>
      <c r="IE192" s="12"/>
      <c r="IL192" s="7"/>
      <c r="IM192" s="7"/>
      <c r="IO192" s="7"/>
      <c r="IP192" s="12"/>
      <c r="IZ192" s="12"/>
      <c r="JA192" s="12"/>
      <c r="JB192" s="12"/>
      <c r="JC192" s="12"/>
      <c r="JD192" s="12"/>
      <c r="JE192" s="12"/>
      <c r="JF192" s="12"/>
      <c r="JG192" s="12"/>
      <c r="JH192" s="12"/>
      <c r="JM192" s="12"/>
      <c r="JN192" s="12"/>
      <c r="JO192" s="12"/>
      <c r="JP192" s="12"/>
      <c r="JQ192" s="12"/>
      <c r="JS192" s="12"/>
      <c r="JT192" s="12"/>
      <c r="JU192" s="12"/>
      <c r="JV192" s="12"/>
      <c r="JX192" s="12"/>
      <c r="KL192" s="7"/>
      <c r="KM192" s="7"/>
      <c r="KN192" s="12"/>
      <c r="KT192" s="7"/>
      <c r="KU192" s="7"/>
      <c r="KV192" s="7"/>
      <c r="KW192" s="7"/>
      <c r="KX192" s="12"/>
      <c r="KY192" s="12"/>
      <c r="LD192" s="12"/>
      <c r="LE192" s="12"/>
      <c r="LF192" s="12"/>
      <c r="LG192" s="12"/>
      <c r="LH192" s="12"/>
      <c r="LI192" s="12"/>
      <c r="LJ192" s="12"/>
      <c r="LK192" s="12"/>
      <c r="LL192" s="12"/>
      <c r="LM192" s="12"/>
      <c r="LN192" s="12"/>
      <c r="LO192" s="12"/>
      <c r="LP192" s="12"/>
      <c r="LQ192" s="12"/>
      <c r="LR192" s="12"/>
      <c r="LS192" s="12"/>
      <c r="LT192" s="12"/>
      <c r="LU192" s="12"/>
      <c r="LV192" s="12"/>
      <c r="LW192" s="12"/>
      <c r="LX192" s="12"/>
      <c r="LY192" s="12"/>
      <c r="LZ192" s="12"/>
      <c r="MA192" s="12"/>
      <c r="MB192" s="12"/>
      <c r="MC192" s="12"/>
      <c r="MD192" s="12"/>
      <c r="ME192" s="12"/>
      <c r="MF192" s="12"/>
      <c r="MG192" s="12"/>
      <c r="MH192" s="12"/>
      <c r="MI192" s="12"/>
      <c r="MJ192" s="12"/>
      <c r="MK192" s="12"/>
      <c r="ML192" s="12"/>
      <c r="MM192" s="12"/>
      <c r="MN192" s="12"/>
      <c r="MO192" s="12"/>
      <c r="MP192" s="12"/>
      <c r="MQ192" s="12"/>
      <c r="MS192" s="12"/>
    </row>
    <row r="193" spans="1:359" s="8" customFormat="1" ht="22.5" customHeight="1">
      <c r="A193" s="57">
        <v>2</v>
      </c>
      <c r="B193" s="58"/>
      <c r="C193" s="62">
        <v>6</v>
      </c>
      <c r="D193" s="201">
        <f t="shared" ref="D193" si="95">SUM((S193*A193)+B193+C193)</f>
        <v>78.955999999999989</v>
      </c>
      <c r="E193" s="226"/>
      <c r="F193" s="59" t="s">
        <v>808</v>
      </c>
      <c r="G193" s="59"/>
      <c r="H193" s="26" t="s">
        <v>288</v>
      </c>
      <c r="I193" s="26" t="s">
        <v>12</v>
      </c>
      <c r="J193" s="26" t="s">
        <v>1649</v>
      </c>
      <c r="K193" s="26" t="s">
        <v>1608</v>
      </c>
      <c r="L193" s="66">
        <f t="shared" si="93"/>
        <v>78.955999999999989</v>
      </c>
      <c r="M193" s="66"/>
      <c r="N193" s="1" t="s">
        <v>369</v>
      </c>
      <c r="O193" s="316" t="s">
        <v>369</v>
      </c>
      <c r="P193" s="317" t="s">
        <v>369</v>
      </c>
      <c r="Q193" s="317">
        <v>1</v>
      </c>
      <c r="R193" s="37">
        <v>29.9</v>
      </c>
      <c r="S193" s="38">
        <f t="shared" si="94"/>
        <v>36.477999999999994</v>
      </c>
      <c r="T193" s="20" t="s">
        <v>489</v>
      </c>
      <c r="U193" s="10" t="s">
        <v>517</v>
      </c>
      <c r="V193" s="9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  <c r="HJ193" s="12"/>
      <c r="HK193" s="12"/>
      <c r="HL193" s="12"/>
      <c r="HM193" s="12"/>
      <c r="HN193" s="12"/>
      <c r="HO193" s="12"/>
      <c r="HP193" s="12"/>
      <c r="HQ193" s="12"/>
      <c r="HR193" s="12"/>
      <c r="HS193" s="12"/>
      <c r="HT193" s="12"/>
      <c r="HU193" s="12"/>
      <c r="HV193" s="12"/>
      <c r="HW193" s="12"/>
      <c r="HX193" s="12"/>
      <c r="IA193" s="12"/>
      <c r="IB193" s="12"/>
      <c r="ID193" s="12"/>
      <c r="IE193" s="12"/>
      <c r="IL193" s="7"/>
      <c r="IM193" s="7"/>
      <c r="IO193" s="7"/>
      <c r="IP193" s="12"/>
      <c r="IZ193" s="12"/>
      <c r="JA193" s="12"/>
      <c r="JB193" s="12"/>
      <c r="JC193" s="12"/>
      <c r="JD193" s="12"/>
      <c r="JE193" s="12"/>
      <c r="JF193" s="12"/>
      <c r="JG193" s="12"/>
      <c r="JH193" s="12"/>
      <c r="JM193" s="12"/>
      <c r="JN193" s="12"/>
      <c r="JO193" s="12"/>
      <c r="JP193" s="12"/>
      <c r="JQ193" s="12"/>
      <c r="JS193" s="12"/>
      <c r="JT193" s="12"/>
      <c r="JU193" s="12"/>
      <c r="JV193" s="12"/>
      <c r="JX193" s="12"/>
      <c r="KL193" s="7"/>
      <c r="KM193" s="7"/>
      <c r="KN193" s="12"/>
      <c r="KT193" s="7"/>
      <c r="KU193" s="7"/>
      <c r="KV193" s="7"/>
      <c r="KW193" s="7"/>
      <c r="KX193" s="12"/>
      <c r="KY193" s="12"/>
      <c r="LD193" s="12"/>
      <c r="LE193" s="12"/>
      <c r="LF193" s="12"/>
      <c r="LG193" s="12"/>
      <c r="LH193" s="12"/>
      <c r="LI193" s="12"/>
      <c r="LJ193" s="12"/>
      <c r="LK193" s="12"/>
      <c r="LL193" s="12"/>
      <c r="LM193" s="12"/>
      <c r="LN193" s="12"/>
      <c r="LO193" s="12"/>
      <c r="LP193" s="12"/>
      <c r="LQ193" s="12"/>
      <c r="LR193" s="12"/>
      <c r="LS193" s="12"/>
      <c r="LT193" s="12"/>
      <c r="LU193" s="12"/>
      <c r="LV193" s="12"/>
      <c r="LW193" s="12"/>
      <c r="LX193" s="12"/>
      <c r="LY193" s="12"/>
      <c r="LZ193" s="12"/>
      <c r="MA193" s="12"/>
      <c r="MB193" s="12"/>
      <c r="MC193" s="12"/>
      <c r="MD193" s="12"/>
      <c r="ME193" s="12"/>
      <c r="MF193" s="12"/>
      <c r="MG193" s="12"/>
      <c r="MH193" s="12"/>
      <c r="MI193" s="12"/>
      <c r="MJ193" s="12"/>
      <c r="MK193" s="12"/>
      <c r="ML193" s="12"/>
      <c r="MM193" s="12"/>
      <c r="MN193" s="12"/>
      <c r="MO193" s="12"/>
      <c r="MP193" s="12"/>
      <c r="MQ193" s="12"/>
      <c r="MS193" s="12"/>
    </row>
    <row r="194" spans="1:359" s="8" customFormat="1" ht="22.5" customHeight="1">
      <c r="A194" s="57">
        <v>1.8</v>
      </c>
      <c r="B194" s="58"/>
      <c r="C194" s="62"/>
      <c r="D194" s="201">
        <f t="shared" si="92"/>
        <v>100.13759999999999</v>
      </c>
      <c r="E194" s="226"/>
      <c r="F194" s="59" t="s">
        <v>810</v>
      </c>
      <c r="G194" s="59"/>
      <c r="H194" s="26" t="s">
        <v>288</v>
      </c>
      <c r="I194" s="26" t="s">
        <v>12</v>
      </c>
      <c r="J194" s="26" t="s">
        <v>2638</v>
      </c>
      <c r="K194" s="26" t="s">
        <v>2639</v>
      </c>
      <c r="L194" s="66">
        <f t="shared" si="93"/>
        <v>100.13759999999999</v>
      </c>
      <c r="M194" s="66"/>
      <c r="N194" s="1" t="s">
        <v>369</v>
      </c>
      <c r="O194" s="316" t="s">
        <v>369</v>
      </c>
      <c r="P194" s="317" t="s">
        <v>369</v>
      </c>
      <c r="Q194" s="317">
        <v>3</v>
      </c>
      <c r="R194" s="37">
        <v>45.6</v>
      </c>
      <c r="S194" s="38">
        <f t="shared" si="94"/>
        <v>55.631999999999998</v>
      </c>
      <c r="T194" s="25">
        <v>0.12</v>
      </c>
      <c r="U194" s="10" t="s">
        <v>517</v>
      </c>
      <c r="V194" s="9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2"/>
      <c r="HL194" s="12"/>
      <c r="HM194" s="12"/>
      <c r="HN194" s="12"/>
      <c r="HO194" s="12"/>
      <c r="HP194" s="12"/>
      <c r="HQ194" s="12"/>
      <c r="HR194" s="12"/>
      <c r="HS194" s="12"/>
      <c r="HT194" s="12"/>
      <c r="HU194" s="12"/>
      <c r="HV194" s="12"/>
      <c r="HW194" s="12"/>
      <c r="HX194" s="12"/>
      <c r="IA194" s="12"/>
      <c r="IB194" s="12"/>
      <c r="ID194" s="12"/>
      <c r="IE194" s="12"/>
      <c r="IL194" s="7"/>
      <c r="IM194" s="7"/>
      <c r="IO194" s="7"/>
      <c r="IP194" s="12"/>
      <c r="IZ194" s="12"/>
      <c r="JA194" s="12"/>
      <c r="JB194" s="12"/>
      <c r="JC194" s="12"/>
      <c r="JD194" s="12"/>
      <c r="JE194" s="12"/>
      <c r="JF194" s="12"/>
      <c r="JG194" s="12"/>
      <c r="JH194" s="12"/>
      <c r="JM194" s="12"/>
      <c r="JN194" s="12"/>
      <c r="JO194" s="12"/>
      <c r="JP194" s="12"/>
      <c r="JQ194" s="12"/>
      <c r="JS194" s="12"/>
      <c r="JT194" s="12"/>
      <c r="JU194" s="12"/>
      <c r="JV194" s="12"/>
      <c r="JX194" s="12"/>
      <c r="KL194" s="7"/>
      <c r="KM194" s="7"/>
      <c r="KN194" s="12"/>
      <c r="KT194" s="7"/>
      <c r="KU194" s="7"/>
      <c r="KV194" s="7"/>
      <c r="KW194" s="7"/>
      <c r="KX194" s="12"/>
      <c r="KY194" s="12"/>
      <c r="LD194" s="12"/>
      <c r="LE194" s="12"/>
      <c r="LF194" s="12"/>
      <c r="LG194" s="12"/>
      <c r="LH194" s="12"/>
      <c r="LI194" s="12"/>
      <c r="LJ194" s="12"/>
      <c r="LK194" s="12"/>
      <c r="LL194" s="12"/>
      <c r="LM194" s="12"/>
      <c r="LN194" s="12"/>
      <c r="LO194" s="12"/>
      <c r="LP194" s="12"/>
      <c r="LQ194" s="12"/>
      <c r="LR194" s="12"/>
      <c r="LS194" s="12"/>
      <c r="LT194" s="12"/>
      <c r="LU194" s="12"/>
      <c r="LV194" s="12"/>
      <c r="LW194" s="12"/>
      <c r="LX194" s="12"/>
      <c r="LY194" s="12"/>
      <c r="LZ194" s="12"/>
      <c r="MA194" s="12"/>
      <c r="MB194" s="12"/>
      <c r="MC194" s="12"/>
      <c r="MD194" s="12"/>
      <c r="ME194" s="12"/>
      <c r="MF194" s="12"/>
      <c r="MG194" s="12"/>
      <c r="MH194" s="12"/>
      <c r="MI194" s="12"/>
      <c r="MJ194" s="12"/>
      <c r="MK194" s="12"/>
      <c r="ML194" s="12"/>
      <c r="MM194" s="12"/>
      <c r="MN194" s="12"/>
      <c r="MO194" s="12"/>
      <c r="MP194" s="12"/>
      <c r="MQ194" s="12"/>
      <c r="MS194" s="12"/>
    </row>
    <row r="195" spans="1:359" ht="22.5" customHeight="1">
      <c r="A195" s="56"/>
      <c r="B195" s="55"/>
      <c r="C195" s="63"/>
      <c r="D195" s="201"/>
      <c r="E195" s="226"/>
      <c r="F195" s="60"/>
      <c r="G195" s="60"/>
      <c r="H195" s="26"/>
      <c r="I195" s="26"/>
      <c r="J195" s="9"/>
      <c r="K195" s="26"/>
      <c r="L195" s="66"/>
      <c r="M195" s="66"/>
      <c r="N195" s="33"/>
      <c r="O195" s="319"/>
      <c r="P195" s="319"/>
      <c r="Q195" s="319"/>
      <c r="R195" s="31"/>
      <c r="S195" s="39"/>
      <c r="T195" s="22"/>
      <c r="U195" s="10"/>
      <c r="V195" s="9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  <c r="IW195" s="8"/>
      <c r="IX195" s="8"/>
      <c r="IY195" s="8"/>
      <c r="IZ195" s="8"/>
      <c r="JA195" s="8"/>
      <c r="JB195" s="8"/>
      <c r="JC195" s="8"/>
      <c r="JD195" s="8"/>
      <c r="JE195" s="8"/>
      <c r="JF195" s="8"/>
      <c r="JG195" s="8"/>
      <c r="JH195" s="8"/>
      <c r="JI195" s="8"/>
      <c r="JJ195" s="8"/>
      <c r="JK195" s="8"/>
      <c r="JM195" s="8"/>
      <c r="JP195" s="8"/>
      <c r="JR195" s="8"/>
      <c r="JS195" s="8"/>
      <c r="JT195" s="8"/>
      <c r="JU195" s="8"/>
      <c r="JV195" s="8"/>
      <c r="JW195" s="8"/>
      <c r="JX195" s="8"/>
      <c r="JY195" s="8"/>
      <c r="KB195" s="8"/>
      <c r="KC195" s="8"/>
      <c r="KD195" s="8"/>
      <c r="KE195" s="7"/>
      <c r="KF195" s="7"/>
      <c r="KM195" s="7"/>
      <c r="KN195" s="7"/>
      <c r="KO195" s="7"/>
      <c r="KP195" s="7"/>
      <c r="KQ195" s="7"/>
      <c r="KR195" s="7"/>
      <c r="KZ195" s="8"/>
      <c r="LA195" s="8"/>
      <c r="LB195" s="8"/>
      <c r="LC195" s="8"/>
      <c r="LD195" s="8"/>
      <c r="LE195" s="8"/>
      <c r="LF195" s="8"/>
      <c r="LG195" s="8"/>
      <c r="LH195" s="8"/>
      <c r="LI195" s="8"/>
      <c r="LJ195" s="8"/>
      <c r="LK195" s="8"/>
      <c r="LL195" s="8"/>
      <c r="LM195" s="8"/>
      <c r="LN195" s="8"/>
      <c r="LO195" s="8"/>
      <c r="LP195" s="8"/>
      <c r="LQ195" s="8"/>
      <c r="LR195" s="8"/>
      <c r="LS195" s="8"/>
      <c r="LT195" s="8"/>
      <c r="LU195" s="8"/>
      <c r="LV195" s="8"/>
      <c r="LW195" s="8"/>
      <c r="LX195" s="8"/>
      <c r="LY195" s="8"/>
      <c r="LZ195" s="8"/>
      <c r="MA195" s="8"/>
      <c r="MB195" s="8"/>
      <c r="MC195" s="8"/>
      <c r="MD195" s="8"/>
      <c r="ME195" s="8"/>
      <c r="MF195" s="8"/>
      <c r="MG195" s="8"/>
      <c r="MH195" s="8"/>
      <c r="MI195" s="8"/>
      <c r="MJ195" s="8"/>
      <c r="MK195" s="8"/>
      <c r="ML195" s="8"/>
      <c r="MM195" s="8"/>
      <c r="MN195" s="8"/>
      <c r="MO195" s="8"/>
      <c r="MP195" s="8"/>
    </row>
    <row r="196" spans="1:359" ht="22.5" customHeight="1">
      <c r="A196" s="56"/>
      <c r="B196" s="55"/>
      <c r="C196" s="63"/>
      <c r="D196" s="201"/>
      <c r="F196" s="60"/>
      <c r="G196" s="60"/>
      <c r="H196" s="26"/>
      <c r="I196" s="26"/>
      <c r="J196" s="9"/>
      <c r="K196" s="26"/>
      <c r="L196" s="66"/>
      <c r="M196" s="66"/>
      <c r="N196" s="33"/>
      <c r="O196" s="319"/>
      <c r="P196" s="319"/>
      <c r="Q196" s="319"/>
      <c r="R196" s="31"/>
      <c r="S196" s="39"/>
      <c r="T196" s="22"/>
      <c r="U196" s="10"/>
      <c r="V196" s="9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  <c r="IW196" s="8"/>
      <c r="IX196" s="8"/>
      <c r="IY196" s="8"/>
      <c r="IZ196" s="8"/>
      <c r="JA196" s="8"/>
      <c r="JB196" s="8"/>
      <c r="JC196" s="8"/>
      <c r="JD196" s="8"/>
      <c r="JE196" s="8"/>
      <c r="JF196" s="8"/>
      <c r="JG196" s="8"/>
      <c r="JH196" s="8"/>
      <c r="JI196" s="8"/>
      <c r="JJ196" s="8"/>
      <c r="JK196" s="8"/>
      <c r="JM196" s="8"/>
      <c r="JP196" s="8"/>
      <c r="JR196" s="8"/>
      <c r="JS196" s="8"/>
      <c r="JT196" s="8"/>
      <c r="JU196" s="8"/>
      <c r="JV196" s="8"/>
      <c r="JW196" s="8"/>
      <c r="JX196" s="8"/>
      <c r="JY196" s="8"/>
      <c r="KB196" s="8"/>
      <c r="KC196" s="8"/>
      <c r="KD196" s="8"/>
      <c r="KE196" s="7"/>
      <c r="KF196" s="7"/>
      <c r="KM196" s="7"/>
      <c r="KN196" s="7"/>
      <c r="KO196" s="7"/>
      <c r="KP196" s="7"/>
      <c r="KQ196" s="7"/>
      <c r="KR196" s="7"/>
      <c r="KZ196" s="8"/>
      <c r="LA196" s="8"/>
      <c r="LB196" s="8"/>
      <c r="LC196" s="8"/>
      <c r="LD196" s="8"/>
      <c r="LE196" s="8"/>
      <c r="LF196" s="8"/>
      <c r="LG196" s="8"/>
      <c r="LH196" s="8"/>
      <c r="LI196" s="8"/>
      <c r="LJ196" s="8"/>
      <c r="LK196" s="8"/>
      <c r="LL196" s="8"/>
      <c r="LM196" s="8"/>
      <c r="LN196" s="8"/>
      <c r="LO196" s="8"/>
      <c r="LP196" s="8"/>
      <c r="LQ196" s="8"/>
      <c r="LR196" s="8"/>
      <c r="LS196" s="8"/>
      <c r="LT196" s="8"/>
      <c r="LU196" s="8"/>
      <c r="LV196" s="8"/>
      <c r="LW196" s="8"/>
      <c r="LX196" s="8"/>
      <c r="LY196" s="8"/>
      <c r="LZ196" s="8"/>
      <c r="MA196" s="8"/>
      <c r="MB196" s="8"/>
      <c r="MC196" s="8"/>
      <c r="MD196" s="8"/>
      <c r="ME196" s="8"/>
      <c r="MF196" s="8"/>
      <c r="MG196" s="8"/>
      <c r="MH196" s="8"/>
      <c r="MI196" s="8"/>
      <c r="MJ196" s="8"/>
      <c r="MK196" s="8"/>
      <c r="ML196" s="8"/>
      <c r="MM196" s="8"/>
      <c r="MN196" s="8"/>
      <c r="MO196" s="8"/>
      <c r="MP196" s="8"/>
    </row>
    <row r="197" spans="1:359" ht="22.5" customHeight="1">
      <c r="A197" s="56"/>
      <c r="B197" s="55"/>
      <c r="C197" s="63"/>
      <c r="D197" s="201"/>
      <c r="F197" s="60"/>
      <c r="G197" s="60"/>
      <c r="H197" s="26"/>
      <c r="I197" s="26"/>
      <c r="J197" s="9"/>
      <c r="K197" s="26"/>
      <c r="L197" s="66"/>
      <c r="M197" s="66"/>
      <c r="N197" s="33"/>
      <c r="O197" s="319"/>
      <c r="P197" s="319"/>
      <c r="Q197" s="319"/>
      <c r="R197" s="31"/>
      <c r="S197" s="39"/>
      <c r="T197" s="22"/>
      <c r="U197" s="10"/>
      <c r="V197" s="9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  <c r="IW197" s="8"/>
      <c r="IX197" s="8"/>
      <c r="IY197" s="8"/>
      <c r="IZ197" s="8"/>
      <c r="JA197" s="8"/>
      <c r="JB197" s="8"/>
      <c r="JC197" s="8"/>
      <c r="JD197" s="8"/>
      <c r="JE197" s="8"/>
      <c r="JF197" s="8"/>
      <c r="JG197" s="8"/>
      <c r="JH197" s="8"/>
      <c r="JI197" s="8"/>
      <c r="JJ197" s="8"/>
      <c r="JK197" s="8"/>
      <c r="JM197" s="8"/>
      <c r="JP197" s="8"/>
      <c r="JR197" s="8"/>
      <c r="JS197" s="8"/>
      <c r="JT197" s="8"/>
      <c r="JU197" s="8"/>
      <c r="JV197" s="8"/>
      <c r="JW197" s="8"/>
      <c r="JX197" s="8"/>
      <c r="JY197" s="8"/>
      <c r="KB197" s="8"/>
      <c r="KC197" s="8"/>
      <c r="KD197" s="8"/>
      <c r="KE197" s="7"/>
      <c r="KF197" s="7"/>
      <c r="KM197" s="7"/>
      <c r="KN197" s="7"/>
      <c r="KO197" s="7"/>
      <c r="KP197" s="7"/>
      <c r="KQ197" s="7"/>
      <c r="KR197" s="7"/>
      <c r="KZ197" s="8"/>
      <c r="LA197" s="8"/>
      <c r="LB197" s="8"/>
      <c r="LC197" s="8"/>
      <c r="LD197" s="8"/>
      <c r="LE197" s="8"/>
      <c r="LF197" s="8"/>
      <c r="LG197" s="8"/>
      <c r="LH197" s="8"/>
      <c r="LI197" s="8"/>
      <c r="LJ197" s="8"/>
      <c r="LK197" s="8"/>
      <c r="LL197" s="8"/>
      <c r="LM197" s="8"/>
      <c r="LN197" s="8"/>
      <c r="LO197" s="8"/>
      <c r="LP197" s="8"/>
      <c r="LQ197" s="8"/>
      <c r="LR197" s="8"/>
      <c r="LS197" s="8"/>
      <c r="LT197" s="8"/>
      <c r="LU197" s="8"/>
      <c r="LV197" s="8"/>
      <c r="LW197" s="8"/>
      <c r="LX197" s="8"/>
      <c r="LY197" s="8"/>
      <c r="LZ197" s="8"/>
      <c r="MA197" s="8"/>
      <c r="MB197" s="8"/>
      <c r="MC197" s="8"/>
      <c r="MD197" s="8"/>
      <c r="ME197" s="8"/>
      <c r="MF197" s="8"/>
      <c r="MG197" s="8"/>
      <c r="MH197" s="8"/>
      <c r="MI197" s="8"/>
      <c r="MJ197" s="8"/>
      <c r="MK197" s="8"/>
      <c r="ML197" s="8"/>
      <c r="MM197" s="8"/>
      <c r="MN197" s="8"/>
      <c r="MO197" s="8"/>
      <c r="MP197" s="8"/>
    </row>
    <row r="198" spans="1:359" ht="22.5" customHeight="1">
      <c r="A198" s="56"/>
      <c r="B198" s="55"/>
      <c r="C198" s="63"/>
      <c r="D198" s="201"/>
      <c r="E198" s="226"/>
      <c r="F198" s="60"/>
      <c r="G198" s="60"/>
      <c r="H198" s="26"/>
      <c r="I198" s="26"/>
      <c r="J198" s="9"/>
      <c r="K198" s="26"/>
      <c r="L198" s="66"/>
      <c r="M198" s="66"/>
      <c r="N198" s="33"/>
      <c r="O198" s="319"/>
      <c r="P198" s="319"/>
      <c r="Q198" s="319"/>
      <c r="R198" s="31"/>
      <c r="S198" s="39"/>
      <c r="T198" s="22"/>
      <c r="U198" s="10"/>
      <c r="V198" s="9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M198" s="8"/>
      <c r="JP198" s="8"/>
      <c r="JR198" s="8"/>
      <c r="JS198" s="8"/>
      <c r="JT198" s="8"/>
      <c r="JU198" s="8"/>
      <c r="JV198" s="8"/>
      <c r="JW198" s="8"/>
      <c r="JX198" s="8"/>
      <c r="JY198" s="8"/>
      <c r="KB198" s="8"/>
      <c r="KC198" s="8"/>
      <c r="KD198" s="8"/>
      <c r="KE198" s="7"/>
      <c r="KF198" s="7"/>
      <c r="KM198" s="7"/>
      <c r="KN198" s="7"/>
      <c r="KO198" s="7"/>
      <c r="KP198" s="7"/>
      <c r="KQ198" s="7"/>
      <c r="KR198" s="7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</row>
    <row r="199" spans="1:359" s="8" customFormat="1" ht="22.5" customHeight="1">
      <c r="A199" s="57">
        <v>2</v>
      </c>
      <c r="B199" s="58"/>
      <c r="C199" s="62">
        <v>5</v>
      </c>
      <c r="D199" s="201">
        <f>SUM((S199*A199)+B199+C199)</f>
        <v>73.075999999999993</v>
      </c>
      <c r="E199" s="226"/>
      <c r="F199" s="59" t="s">
        <v>808</v>
      </c>
      <c r="G199" s="59"/>
      <c r="H199" s="26" t="s">
        <v>286</v>
      </c>
      <c r="I199" s="26" t="s">
        <v>2932</v>
      </c>
      <c r="J199" s="26" t="s">
        <v>2938</v>
      </c>
      <c r="K199" s="26" t="s">
        <v>2937</v>
      </c>
      <c r="L199" s="66">
        <f>SUM(D199)</f>
        <v>73.075999999999993</v>
      </c>
      <c r="M199" s="66"/>
      <c r="N199" s="1" t="s">
        <v>369</v>
      </c>
      <c r="O199" s="316" t="s">
        <v>369</v>
      </c>
      <c r="P199" s="317">
        <v>2</v>
      </c>
      <c r="Q199" s="4" t="s">
        <v>369</v>
      </c>
      <c r="R199" s="37">
        <v>27.9</v>
      </c>
      <c r="S199" s="38">
        <f>SUM(R199*1.22)</f>
        <v>34.037999999999997</v>
      </c>
      <c r="T199" s="25">
        <v>0.08</v>
      </c>
      <c r="U199" s="10" t="s">
        <v>1628</v>
      </c>
      <c r="V199" s="10" t="s">
        <v>1629</v>
      </c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T199" s="12"/>
      <c r="HU199" s="12"/>
      <c r="HW199" s="12"/>
      <c r="HX199" s="12"/>
      <c r="HZ199" s="12"/>
      <c r="IA199" s="12"/>
      <c r="IB199" s="12"/>
      <c r="IC199" s="12"/>
      <c r="ID199" s="12"/>
      <c r="IG199" s="12"/>
      <c r="II199" s="12"/>
      <c r="IJ199" s="12"/>
      <c r="IK199" s="12"/>
      <c r="IO199" s="12"/>
      <c r="IP199" s="12"/>
      <c r="IQ199" s="12"/>
      <c r="IR199" s="12"/>
      <c r="JN199" s="7"/>
      <c r="JO199" s="12"/>
      <c r="JQ199" s="12"/>
      <c r="JT199" s="12"/>
      <c r="JU199" s="12"/>
      <c r="JV199" s="12"/>
      <c r="JW199" s="12"/>
      <c r="JX199" s="12"/>
      <c r="KS199" s="12"/>
      <c r="KT199" s="12"/>
      <c r="KX199" s="12"/>
      <c r="KZ199" s="12"/>
      <c r="LA199" s="12"/>
      <c r="LB199" s="12"/>
      <c r="LC199" s="12"/>
      <c r="LN199" s="12"/>
      <c r="LO199" s="12"/>
      <c r="LP199" s="12"/>
      <c r="LQ199" s="12"/>
      <c r="MG199" s="12"/>
      <c r="MH199" s="12"/>
      <c r="MI199" s="12"/>
      <c r="MJ199" s="12"/>
      <c r="MQ199" s="197"/>
      <c r="MS199" s="197"/>
    </row>
    <row r="200" spans="1:359" s="8" customFormat="1" ht="22.5" customHeight="1">
      <c r="A200" s="57">
        <v>1.9</v>
      </c>
      <c r="B200" s="58"/>
      <c r="C200" s="62">
        <v>5</v>
      </c>
      <c r="D200" s="201">
        <f>SUM((S200*A200)+B200+C200)</f>
        <v>78.944199999999995</v>
      </c>
      <c r="E200" s="226"/>
      <c r="F200" s="59" t="s">
        <v>809</v>
      </c>
      <c r="G200" s="59"/>
      <c r="H200" s="26" t="s">
        <v>286</v>
      </c>
      <c r="I200" s="26" t="s">
        <v>2932</v>
      </c>
      <c r="J200" s="26" t="s">
        <v>2933</v>
      </c>
      <c r="K200" s="26" t="s">
        <v>2934</v>
      </c>
      <c r="L200" s="66">
        <f>SUM(D200)</f>
        <v>78.944199999999995</v>
      </c>
      <c r="M200" s="66"/>
      <c r="N200" s="1" t="s">
        <v>369</v>
      </c>
      <c r="O200" s="316" t="s">
        <v>369</v>
      </c>
      <c r="P200" s="317">
        <v>2</v>
      </c>
      <c r="Q200" s="4" t="s">
        <v>369</v>
      </c>
      <c r="R200" s="37">
        <v>31.9</v>
      </c>
      <c r="S200" s="38">
        <f>SUM(R200*1.22)</f>
        <v>38.917999999999999</v>
      </c>
      <c r="T200" s="25">
        <v>0.08</v>
      </c>
      <c r="U200" s="10" t="s">
        <v>1628</v>
      </c>
      <c r="V200" s="10" t="s">
        <v>1629</v>
      </c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  <c r="HM200" s="12"/>
      <c r="HN200" s="12"/>
      <c r="HO200" s="12"/>
      <c r="HT200" s="12"/>
      <c r="HU200" s="12"/>
      <c r="HW200" s="12"/>
      <c r="HX200" s="12"/>
      <c r="HZ200" s="12"/>
      <c r="IA200" s="12"/>
      <c r="IB200" s="12"/>
      <c r="IC200" s="12"/>
      <c r="ID200" s="12"/>
      <c r="IG200" s="12"/>
      <c r="II200" s="12"/>
      <c r="IJ200" s="12"/>
      <c r="IK200" s="12"/>
      <c r="IO200" s="12"/>
      <c r="IP200" s="12"/>
      <c r="IQ200" s="12"/>
      <c r="IR200" s="12"/>
      <c r="JN200" s="7"/>
      <c r="JO200" s="12"/>
      <c r="JQ200" s="12"/>
      <c r="JT200" s="12"/>
      <c r="JU200" s="12"/>
      <c r="JV200" s="12"/>
      <c r="JW200" s="12"/>
      <c r="JX200" s="12"/>
      <c r="KS200" s="12"/>
      <c r="KT200" s="12"/>
      <c r="KX200" s="12"/>
      <c r="KZ200" s="12"/>
      <c r="LA200" s="12"/>
      <c r="LB200" s="12"/>
      <c r="LC200" s="12"/>
      <c r="LN200" s="12"/>
      <c r="LO200" s="12"/>
      <c r="LP200" s="12"/>
      <c r="LQ200" s="12"/>
      <c r="MG200" s="12"/>
      <c r="MH200" s="12"/>
      <c r="MI200" s="12"/>
      <c r="MJ200" s="12"/>
      <c r="MQ200" s="197"/>
      <c r="MS200" s="197"/>
    </row>
    <row r="201" spans="1:359" s="8" customFormat="1" ht="22.5" customHeight="1">
      <c r="A201" s="57">
        <v>2</v>
      </c>
      <c r="B201" s="58"/>
      <c r="C201" s="62"/>
      <c r="D201" s="201">
        <f t="shared" ref="D201:D202" si="96">SUM((S201*A201)+B201+C201)</f>
        <v>55.631999999999998</v>
      </c>
      <c r="E201" s="226"/>
      <c r="F201" s="59" t="s">
        <v>808</v>
      </c>
      <c r="G201" s="59"/>
      <c r="H201" s="26" t="s">
        <v>286</v>
      </c>
      <c r="I201" s="26" t="s">
        <v>2932</v>
      </c>
      <c r="J201" s="26" t="s">
        <v>2936</v>
      </c>
      <c r="K201" s="26" t="s">
        <v>2935</v>
      </c>
      <c r="L201" s="66">
        <f t="shared" ref="L201:L202" si="97">SUM(D201)</f>
        <v>55.631999999999998</v>
      </c>
      <c r="M201" s="66"/>
      <c r="N201" s="1" t="s">
        <v>369</v>
      </c>
      <c r="O201" s="316" t="s">
        <v>369</v>
      </c>
      <c r="P201" s="317">
        <v>6</v>
      </c>
      <c r="Q201" s="4" t="s">
        <v>369</v>
      </c>
      <c r="R201" s="37">
        <v>22.8</v>
      </c>
      <c r="S201" s="38">
        <f t="shared" ref="S201:S202" si="98">SUM(R201*1.22)</f>
        <v>27.815999999999999</v>
      </c>
      <c r="T201" s="25">
        <v>0.08</v>
      </c>
      <c r="U201" s="10" t="s">
        <v>1628</v>
      </c>
      <c r="V201" s="10" t="s">
        <v>1629</v>
      </c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2"/>
      <c r="HL201" s="12"/>
      <c r="HM201" s="12"/>
      <c r="HN201" s="12"/>
      <c r="HO201" s="12"/>
      <c r="HT201" s="12"/>
      <c r="HU201" s="12"/>
      <c r="HW201" s="12"/>
      <c r="HX201" s="12"/>
      <c r="HZ201" s="12"/>
      <c r="IA201" s="12"/>
      <c r="IB201" s="12"/>
      <c r="IC201" s="12"/>
      <c r="ID201" s="12"/>
      <c r="IG201" s="12"/>
      <c r="II201" s="12"/>
      <c r="IJ201" s="12"/>
      <c r="IK201" s="12"/>
      <c r="IO201" s="12"/>
      <c r="IP201" s="12"/>
      <c r="IQ201" s="12"/>
      <c r="IR201" s="12"/>
      <c r="JN201" s="7"/>
      <c r="JO201" s="12"/>
      <c r="JQ201" s="12"/>
      <c r="JT201" s="12"/>
      <c r="JU201" s="12"/>
      <c r="JV201" s="12"/>
      <c r="JW201" s="12"/>
      <c r="JX201" s="12"/>
      <c r="KS201" s="12"/>
      <c r="KT201" s="12"/>
      <c r="KX201" s="12"/>
      <c r="KZ201" s="12"/>
      <c r="LA201" s="12"/>
      <c r="LB201" s="12"/>
      <c r="LC201" s="12"/>
      <c r="LN201" s="12"/>
      <c r="LO201" s="12"/>
      <c r="LP201" s="12"/>
      <c r="LQ201" s="12"/>
      <c r="MG201" s="12"/>
      <c r="MH201" s="12"/>
      <c r="MI201" s="12"/>
      <c r="MJ201" s="12"/>
      <c r="MQ201" s="197"/>
      <c r="MS201" s="197"/>
    </row>
    <row r="202" spans="1:359" s="8" customFormat="1" ht="22.5" customHeight="1">
      <c r="A202" s="57">
        <v>2</v>
      </c>
      <c r="B202" s="58"/>
      <c r="C202" s="62">
        <v>5</v>
      </c>
      <c r="D202" s="201">
        <f t="shared" si="96"/>
        <v>69.66</v>
      </c>
      <c r="E202" s="226"/>
      <c r="F202" s="59" t="s">
        <v>808</v>
      </c>
      <c r="G202" s="59"/>
      <c r="H202" s="26" t="s">
        <v>286</v>
      </c>
      <c r="I202" s="26" t="s">
        <v>2932</v>
      </c>
      <c r="J202" s="26" t="s">
        <v>2940</v>
      </c>
      <c r="K202" s="26" t="s">
        <v>2939</v>
      </c>
      <c r="L202" s="66">
        <f t="shared" si="97"/>
        <v>69.66</v>
      </c>
      <c r="M202" s="66"/>
      <c r="N202" s="1" t="s">
        <v>369</v>
      </c>
      <c r="O202" s="316" t="s">
        <v>369</v>
      </c>
      <c r="P202" s="317">
        <v>2</v>
      </c>
      <c r="Q202" s="4" t="s">
        <v>369</v>
      </c>
      <c r="R202" s="37">
        <v>26.5</v>
      </c>
      <c r="S202" s="38">
        <f t="shared" si="98"/>
        <v>32.33</v>
      </c>
      <c r="T202" s="25">
        <v>0.08</v>
      </c>
      <c r="U202" s="10" t="s">
        <v>1628</v>
      </c>
      <c r="V202" s="10" t="s">
        <v>1629</v>
      </c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  <c r="HF202" s="12"/>
      <c r="HG202" s="12"/>
      <c r="HH202" s="12"/>
      <c r="HI202" s="12"/>
      <c r="HJ202" s="12"/>
      <c r="HK202" s="12"/>
      <c r="HL202" s="12"/>
      <c r="HM202" s="12"/>
      <c r="HN202" s="12"/>
      <c r="HO202" s="12"/>
      <c r="HT202" s="12"/>
      <c r="HU202" s="12"/>
      <c r="HW202" s="12"/>
      <c r="HX202" s="12"/>
      <c r="HZ202" s="12"/>
      <c r="IA202" s="12"/>
      <c r="IB202" s="12"/>
      <c r="IC202" s="12"/>
      <c r="ID202" s="12"/>
      <c r="IG202" s="12"/>
      <c r="II202" s="12"/>
      <c r="IJ202" s="12"/>
      <c r="IK202" s="12"/>
      <c r="IO202" s="12"/>
      <c r="IP202" s="12"/>
      <c r="IQ202" s="12"/>
      <c r="IR202" s="12"/>
      <c r="JN202" s="7"/>
      <c r="JO202" s="12"/>
      <c r="JQ202" s="12"/>
      <c r="JT202" s="12"/>
      <c r="JU202" s="12"/>
      <c r="JV202" s="12"/>
      <c r="JW202" s="12"/>
      <c r="JX202" s="12"/>
      <c r="KS202" s="12"/>
      <c r="KT202" s="12"/>
      <c r="KX202" s="12"/>
      <c r="KZ202" s="12"/>
      <c r="LA202" s="12"/>
      <c r="LB202" s="12"/>
      <c r="LC202" s="12"/>
      <c r="LN202" s="12"/>
      <c r="LO202" s="12"/>
      <c r="LP202" s="12"/>
      <c r="LQ202" s="12"/>
      <c r="MG202" s="12"/>
      <c r="MH202" s="12"/>
      <c r="MI202" s="12"/>
      <c r="MJ202" s="12"/>
      <c r="MQ202" s="197"/>
      <c r="MS202" s="197"/>
    </row>
    <row r="203" spans="1:359" s="8" customFormat="1" ht="22.5" customHeight="1">
      <c r="A203" s="56"/>
      <c r="B203" s="55"/>
      <c r="C203" s="63"/>
      <c r="D203" s="201"/>
      <c r="E203" s="226"/>
      <c r="F203" s="60"/>
      <c r="G203" s="60"/>
      <c r="H203" s="26"/>
      <c r="I203" s="26"/>
      <c r="J203" s="28"/>
      <c r="K203" s="26"/>
      <c r="L203" s="66"/>
      <c r="M203" s="66"/>
      <c r="N203" s="33"/>
      <c r="O203" s="319"/>
      <c r="P203" s="319"/>
      <c r="Q203" s="319"/>
      <c r="R203" s="31"/>
      <c r="S203" s="39"/>
      <c r="T203" s="195"/>
      <c r="U203" s="10"/>
      <c r="V203" s="10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  <c r="GZ203" s="12"/>
      <c r="HA203" s="12"/>
      <c r="HB203" s="12"/>
      <c r="HC203" s="12"/>
      <c r="HD203" s="12"/>
      <c r="HE203" s="12"/>
      <c r="HF203" s="12"/>
      <c r="HG203" s="12"/>
      <c r="HH203" s="12"/>
      <c r="HI203" s="12"/>
      <c r="HJ203" s="12"/>
      <c r="HK203" s="12"/>
      <c r="HL203" s="12"/>
      <c r="HM203" s="12"/>
      <c r="HN203" s="12"/>
      <c r="HO203" s="12"/>
      <c r="HT203" s="12"/>
      <c r="HU203" s="12"/>
      <c r="HW203" s="12"/>
      <c r="HX203" s="12"/>
      <c r="HZ203" s="12"/>
      <c r="IA203" s="12"/>
      <c r="IB203" s="12"/>
      <c r="IC203" s="12"/>
      <c r="ID203" s="12"/>
      <c r="IG203" s="12"/>
      <c r="II203" s="12"/>
      <c r="IJ203" s="12"/>
      <c r="IK203" s="12"/>
      <c r="IO203" s="12"/>
      <c r="IP203" s="12"/>
      <c r="IQ203" s="12"/>
      <c r="IR203" s="12"/>
      <c r="JN203" s="7"/>
      <c r="JO203" s="12"/>
      <c r="JQ203" s="12"/>
      <c r="JT203" s="12"/>
      <c r="JU203" s="12"/>
      <c r="JV203" s="12"/>
      <c r="JW203" s="12"/>
      <c r="JX203" s="12"/>
      <c r="KS203" s="12"/>
      <c r="KT203" s="12"/>
      <c r="KX203" s="12"/>
      <c r="KZ203" s="12"/>
      <c r="LA203" s="12"/>
      <c r="LB203" s="12"/>
      <c r="LC203" s="12"/>
      <c r="LN203" s="12"/>
      <c r="LO203" s="12"/>
      <c r="LP203" s="12"/>
      <c r="LQ203" s="12"/>
      <c r="MG203" s="12"/>
      <c r="MH203" s="12"/>
      <c r="MI203" s="12"/>
      <c r="MJ203" s="12"/>
      <c r="MQ203" s="197"/>
      <c r="MS203" s="197"/>
    </row>
    <row r="204" spans="1:359" s="8" customFormat="1" ht="22.5" customHeight="1">
      <c r="A204" s="56"/>
      <c r="B204" s="55"/>
      <c r="C204" s="63"/>
      <c r="D204" s="201"/>
      <c r="E204" s="226"/>
      <c r="F204" s="60"/>
      <c r="G204" s="60"/>
      <c r="H204" s="26"/>
      <c r="I204" s="26"/>
      <c r="J204" s="28"/>
      <c r="K204" s="26"/>
      <c r="L204" s="66"/>
      <c r="M204" s="66"/>
      <c r="N204" s="33"/>
      <c r="O204" s="319"/>
      <c r="P204" s="319"/>
      <c r="Q204" s="319"/>
      <c r="R204" s="31"/>
      <c r="S204" s="39"/>
      <c r="T204" s="195"/>
      <c r="U204" s="10"/>
      <c r="V204" s="10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  <c r="HF204" s="12"/>
      <c r="HG204" s="12"/>
      <c r="HH204" s="12"/>
      <c r="HI204" s="12"/>
      <c r="HJ204" s="12"/>
      <c r="HK204" s="12"/>
      <c r="HL204" s="12"/>
      <c r="HM204" s="12"/>
      <c r="HN204" s="12"/>
      <c r="HO204" s="12"/>
      <c r="HT204" s="12"/>
      <c r="HU204" s="12"/>
      <c r="HW204" s="12"/>
      <c r="HX204" s="12"/>
      <c r="HZ204" s="12"/>
      <c r="IA204" s="12"/>
      <c r="IB204" s="12"/>
      <c r="IC204" s="12"/>
      <c r="ID204" s="12"/>
      <c r="IG204" s="12"/>
      <c r="II204" s="12"/>
      <c r="IJ204" s="12"/>
      <c r="IK204" s="12"/>
      <c r="IO204" s="12"/>
      <c r="IP204" s="12"/>
      <c r="IQ204" s="12"/>
      <c r="IR204" s="12"/>
      <c r="JN204" s="7"/>
      <c r="JO204" s="12"/>
      <c r="JQ204" s="12"/>
      <c r="JT204" s="12"/>
      <c r="JU204" s="12"/>
      <c r="JV204" s="12"/>
      <c r="JW204" s="12"/>
      <c r="JX204" s="12"/>
      <c r="KS204" s="12"/>
      <c r="KT204" s="12"/>
      <c r="KX204" s="12"/>
      <c r="KZ204" s="12"/>
      <c r="LA204" s="12"/>
      <c r="LB204" s="12"/>
      <c r="LC204" s="12"/>
      <c r="LN204" s="12"/>
      <c r="LO204" s="12"/>
      <c r="LP204" s="12"/>
      <c r="LQ204" s="12"/>
      <c r="MG204" s="12"/>
      <c r="MH204" s="12"/>
      <c r="MI204" s="12"/>
      <c r="MJ204" s="12"/>
      <c r="MQ204" s="197"/>
      <c r="MS204" s="197"/>
    </row>
    <row r="205" spans="1:359" s="8" customFormat="1" ht="22.5" customHeight="1">
      <c r="A205" s="56"/>
      <c r="B205" s="55"/>
      <c r="C205" s="63"/>
      <c r="D205" s="201"/>
      <c r="E205" s="226"/>
      <c r="F205" s="60"/>
      <c r="G205" s="60"/>
      <c r="H205" s="26"/>
      <c r="I205" s="26"/>
      <c r="J205" s="28"/>
      <c r="K205" s="26"/>
      <c r="L205" s="66"/>
      <c r="M205" s="66"/>
      <c r="N205" s="33"/>
      <c r="O205" s="319"/>
      <c r="P205" s="319"/>
      <c r="Q205" s="319"/>
      <c r="R205" s="31"/>
      <c r="S205" s="39"/>
      <c r="T205" s="195"/>
      <c r="U205" s="10"/>
      <c r="V205" s="10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T205" s="12"/>
      <c r="HU205" s="12"/>
      <c r="HW205" s="12"/>
      <c r="HX205" s="12"/>
      <c r="HZ205" s="12"/>
      <c r="IA205" s="12"/>
      <c r="IB205" s="12"/>
      <c r="IC205" s="12"/>
      <c r="ID205" s="12"/>
      <c r="IG205" s="12"/>
      <c r="II205" s="12"/>
      <c r="IJ205" s="12"/>
      <c r="IK205" s="12"/>
      <c r="IO205" s="12"/>
      <c r="IP205" s="12"/>
      <c r="IQ205" s="12"/>
      <c r="IR205" s="12"/>
      <c r="JN205" s="7"/>
      <c r="JO205" s="12"/>
      <c r="JQ205" s="12"/>
      <c r="JT205" s="12"/>
      <c r="JU205" s="12"/>
      <c r="JV205" s="12"/>
      <c r="JW205" s="12"/>
      <c r="JX205" s="12"/>
      <c r="KS205" s="12"/>
      <c r="KT205" s="12"/>
      <c r="KX205" s="12"/>
      <c r="KZ205" s="12"/>
      <c r="LA205" s="12"/>
      <c r="LB205" s="12"/>
      <c r="LC205" s="12"/>
      <c r="LN205" s="12"/>
      <c r="LO205" s="12"/>
      <c r="LP205" s="12"/>
      <c r="LQ205" s="12"/>
      <c r="MG205" s="12"/>
      <c r="MH205" s="12"/>
      <c r="MI205" s="12"/>
      <c r="MJ205" s="12"/>
      <c r="MQ205" s="197"/>
      <c r="MS205" s="197"/>
    </row>
    <row r="206" spans="1:359" ht="22.5" customHeight="1">
      <c r="A206" s="56"/>
      <c r="B206" s="55"/>
      <c r="C206" s="63"/>
      <c r="D206" s="201"/>
      <c r="E206" s="226"/>
      <c r="F206" s="60"/>
      <c r="G206" s="60"/>
      <c r="H206" s="26"/>
      <c r="I206" s="26"/>
      <c r="J206" s="9"/>
      <c r="K206" s="26"/>
      <c r="L206" s="66"/>
      <c r="M206" s="66"/>
      <c r="N206" s="17"/>
      <c r="O206" s="318"/>
      <c r="P206" s="318"/>
      <c r="Q206" s="318"/>
      <c r="R206" s="31"/>
      <c r="S206" s="31"/>
      <c r="T206" s="21"/>
      <c r="U206" s="10"/>
      <c r="V206" s="9"/>
      <c r="HT206" s="8"/>
      <c r="HU206" s="8"/>
      <c r="HW206" s="8"/>
      <c r="HX206" s="8"/>
      <c r="IG206" s="8"/>
      <c r="II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K206" s="8"/>
      <c r="JM206" s="8"/>
      <c r="JN206" s="8"/>
      <c r="JO206" s="8"/>
      <c r="JP206" s="8"/>
      <c r="JR206" s="8"/>
      <c r="JS206" s="8"/>
      <c r="JY206" s="8"/>
      <c r="JZ206" s="8"/>
      <c r="KA206" s="8"/>
      <c r="KB206" s="8"/>
      <c r="KC206" s="8"/>
      <c r="KD206" s="8"/>
      <c r="KE206" s="7"/>
      <c r="KF206" s="7"/>
      <c r="KG206" s="8"/>
      <c r="KH206" s="8"/>
      <c r="KI206" s="8"/>
      <c r="KJ206" s="8"/>
      <c r="KK206" s="8"/>
      <c r="KL206" s="8"/>
      <c r="KM206" s="7"/>
      <c r="KN206" s="7"/>
      <c r="KO206" s="7"/>
      <c r="KP206" s="7"/>
      <c r="KQ206" s="7"/>
      <c r="KR206" s="7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</row>
    <row r="207" spans="1:359" ht="22.5" customHeight="1">
      <c r="A207" s="57">
        <v>2.2000000000000002</v>
      </c>
      <c r="B207" s="58"/>
      <c r="C207" s="62"/>
      <c r="D207" s="201">
        <f>SUM((S207*A207)+B207+C207)</f>
        <v>33.550000000000004</v>
      </c>
      <c r="F207" s="59" t="s">
        <v>806</v>
      </c>
      <c r="G207" s="59"/>
      <c r="H207" s="26" t="s">
        <v>1233</v>
      </c>
      <c r="I207" s="26" t="s">
        <v>1672</v>
      </c>
      <c r="J207" s="26" t="s">
        <v>492</v>
      </c>
      <c r="K207" s="26" t="s">
        <v>1673</v>
      </c>
      <c r="L207" s="66">
        <f>SUM(D207)</f>
        <v>33.550000000000004</v>
      </c>
      <c r="M207" s="66"/>
      <c r="N207" s="1" t="s">
        <v>369</v>
      </c>
      <c r="O207" s="316" t="s">
        <v>369</v>
      </c>
      <c r="P207" s="317">
        <v>4</v>
      </c>
      <c r="Q207" s="317" t="s">
        <v>369</v>
      </c>
      <c r="R207" s="37">
        <v>12.5</v>
      </c>
      <c r="S207" s="38">
        <f>SUM(R207*1.22)</f>
        <v>15.25</v>
      </c>
      <c r="T207" s="19"/>
      <c r="U207" s="10" t="s">
        <v>1628</v>
      </c>
      <c r="V207" s="10" t="s">
        <v>1629</v>
      </c>
      <c r="W207" s="8"/>
      <c r="HP207" s="8"/>
      <c r="HQ207" s="8"/>
      <c r="HR207" s="8"/>
      <c r="HS207" s="8"/>
      <c r="HV207" s="8"/>
      <c r="HY207" s="8"/>
      <c r="IE207" s="8"/>
      <c r="IF207" s="8"/>
      <c r="IH207" s="8"/>
      <c r="IL207" s="8"/>
      <c r="IM207" s="8"/>
      <c r="IN207" s="8"/>
      <c r="IS207" s="8"/>
      <c r="IT207" s="8"/>
      <c r="IU207" s="8"/>
      <c r="IV207" s="8"/>
      <c r="IW207" s="8"/>
      <c r="IX207" s="8"/>
      <c r="IY207" s="8"/>
      <c r="IZ207" s="8"/>
      <c r="JA207" s="8"/>
      <c r="JB207" s="8"/>
      <c r="JC207" s="8"/>
      <c r="JD207" s="8"/>
      <c r="JE207" s="8"/>
      <c r="JF207" s="8"/>
      <c r="JG207" s="8"/>
      <c r="JH207" s="8"/>
      <c r="JI207" s="8"/>
      <c r="JJ207" s="8"/>
      <c r="JK207" s="8"/>
      <c r="JL207" s="8"/>
      <c r="JM207" s="8"/>
      <c r="JN207" s="7"/>
      <c r="JP207" s="8"/>
      <c r="JR207" s="8"/>
      <c r="JS207" s="8"/>
      <c r="JY207" s="8"/>
      <c r="JZ207" s="8"/>
      <c r="KA207" s="8"/>
      <c r="KB207" s="8"/>
      <c r="KC207" s="8"/>
      <c r="KD207" s="8"/>
      <c r="KE207" s="8"/>
      <c r="KF207" s="8"/>
      <c r="KG207" s="8"/>
      <c r="KH207" s="8"/>
      <c r="KI207" s="8"/>
      <c r="KJ207" s="8"/>
      <c r="KK207" s="8"/>
      <c r="KL207" s="8"/>
      <c r="KM207" s="8"/>
      <c r="KN207" s="8"/>
      <c r="KO207" s="8"/>
      <c r="KP207" s="8"/>
      <c r="KQ207" s="8"/>
      <c r="KR207" s="8"/>
      <c r="KU207" s="8"/>
      <c r="KV207" s="8"/>
      <c r="KW207" s="8"/>
      <c r="KY207" s="8"/>
      <c r="LD207" s="8"/>
      <c r="LE207" s="8"/>
      <c r="LF207" s="8"/>
      <c r="LG207" s="8"/>
      <c r="LH207" s="8"/>
      <c r="LI207" s="8"/>
      <c r="LJ207" s="8"/>
      <c r="LK207" s="8"/>
      <c r="LL207" s="8"/>
      <c r="LM207" s="8"/>
      <c r="LR207" s="8"/>
      <c r="LS207" s="8"/>
      <c r="LT207" s="8"/>
      <c r="LU207" s="8"/>
      <c r="LV207" s="8"/>
      <c r="LW207" s="8"/>
      <c r="LX207" s="8"/>
      <c r="LY207" s="8"/>
      <c r="LZ207" s="8"/>
      <c r="MA207" s="8"/>
      <c r="MB207" s="8"/>
      <c r="MC207" s="8"/>
      <c r="MD207" s="8"/>
      <c r="ME207" s="8"/>
      <c r="MF207" s="8"/>
      <c r="MR207" s="8"/>
      <c r="MU207" s="8"/>
    </row>
    <row r="208" spans="1:359" ht="22.5" customHeight="1">
      <c r="A208" s="56"/>
      <c r="B208" s="55"/>
      <c r="C208" s="63"/>
      <c r="D208" s="201"/>
      <c r="E208" s="226"/>
      <c r="F208" s="60"/>
      <c r="G208" s="60"/>
      <c r="H208" s="26"/>
      <c r="I208" s="26"/>
      <c r="J208" s="26"/>
      <c r="K208" s="26"/>
      <c r="L208" s="66"/>
      <c r="M208" s="66"/>
      <c r="N208" s="33"/>
      <c r="O208" s="319"/>
      <c r="P208" s="319"/>
      <c r="Q208" s="319"/>
      <c r="R208" s="31"/>
      <c r="S208" s="39"/>
      <c r="T208" s="21"/>
      <c r="U208" s="10"/>
      <c r="V208" s="9"/>
      <c r="HO208" s="8"/>
      <c r="HP208" s="8"/>
      <c r="HQ208" s="8"/>
      <c r="HR208" s="8"/>
      <c r="HS208" s="8"/>
      <c r="HT208" s="8"/>
      <c r="HV208" s="8"/>
      <c r="HW208" s="8"/>
      <c r="HX208" s="8"/>
      <c r="ID208" s="8"/>
      <c r="IE208" s="8"/>
      <c r="IF208" s="8"/>
      <c r="IG208" s="8"/>
      <c r="IH208" s="8"/>
      <c r="IK208" s="8"/>
      <c r="IL208" s="8"/>
      <c r="IM208" s="8"/>
      <c r="IN208" s="8"/>
      <c r="IO208" s="8"/>
      <c r="IP208" s="8"/>
      <c r="JB208" s="8"/>
      <c r="JC208" s="8"/>
      <c r="JD208" s="8"/>
      <c r="JE208" s="8"/>
      <c r="JF208" s="8"/>
      <c r="JG208" s="8"/>
      <c r="JH208" s="8"/>
      <c r="JI208" s="8"/>
      <c r="JJ208" s="8"/>
      <c r="JK208" s="8"/>
      <c r="JL208" s="8"/>
      <c r="JM208" s="8"/>
      <c r="JN208" s="7"/>
      <c r="JO208" s="8"/>
      <c r="JP208" s="8"/>
      <c r="JR208" s="8"/>
      <c r="JS208" s="8"/>
      <c r="JT208" s="8"/>
      <c r="JU208" s="8"/>
      <c r="JV208" s="8"/>
      <c r="JW208" s="8"/>
      <c r="JX208" s="8"/>
      <c r="JY208" s="8"/>
      <c r="JZ208" s="8"/>
      <c r="KA208" s="8"/>
      <c r="KB208" s="8"/>
      <c r="KC208" s="8"/>
      <c r="KD208" s="8"/>
      <c r="KE208" s="7"/>
      <c r="KF208" s="7"/>
      <c r="KM208" s="7"/>
      <c r="KN208" s="7"/>
      <c r="KO208" s="7"/>
      <c r="KP208" s="7"/>
      <c r="KQ208" s="7"/>
      <c r="KR208" s="7"/>
      <c r="KY208" s="7"/>
      <c r="KZ208" s="8"/>
      <c r="LA208" s="8"/>
      <c r="LB208" s="8"/>
      <c r="LC208" s="8"/>
      <c r="LD208" s="8"/>
      <c r="LE208" s="8"/>
      <c r="LF208" s="8"/>
      <c r="LG208" s="8"/>
      <c r="LH208" s="8"/>
      <c r="LI208" s="8"/>
      <c r="LJ208" s="8"/>
      <c r="LK208" s="8"/>
      <c r="LL208" s="8"/>
      <c r="LM208" s="8"/>
      <c r="LN208" s="8"/>
      <c r="LO208" s="8"/>
      <c r="LP208" s="8"/>
      <c r="LQ208" s="8"/>
      <c r="LR208" s="8"/>
      <c r="LS208" s="8"/>
      <c r="LT208" s="8"/>
      <c r="LU208" s="8"/>
      <c r="LV208" s="8"/>
      <c r="LW208" s="8"/>
      <c r="LX208" s="8"/>
      <c r="LY208" s="8"/>
      <c r="LZ208" s="8"/>
      <c r="MA208" s="8"/>
      <c r="MB208" s="8"/>
      <c r="MC208" s="8"/>
      <c r="MD208" s="8"/>
      <c r="ME208" s="8"/>
      <c r="MF208" s="8"/>
      <c r="MG208" s="8"/>
      <c r="MH208" s="8"/>
      <c r="MI208" s="8"/>
      <c r="MJ208" s="8"/>
      <c r="MK208" s="8"/>
      <c r="ML208" s="8"/>
      <c r="MM208" s="8"/>
      <c r="MN208" s="8"/>
      <c r="MO208" s="8"/>
      <c r="MP208" s="8"/>
    </row>
    <row r="209" spans="1:359" ht="22.5" customHeight="1">
      <c r="A209" s="56"/>
      <c r="B209" s="55"/>
      <c r="C209" s="63"/>
      <c r="D209" s="201"/>
      <c r="E209" s="226"/>
      <c r="F209" s="60"/>
      <c r="G209" s="60"/>
      <c r="H209" s="26"/>
      <c r="I209" s="26"/>
      <c r="J209" s="26"/>
      <c r="K209" s="26"/>
      <c r="L209" s="66"/>
      <c r="M209" s="66"/>
      <c r="N209" s="33"/>
      <c r="O209" s="319"/>
      <c r="P209" s="319"/>
      <c r="Q209" s="319"/>
      <c r="R209" s="31"/>
      <c r="S209" s="39"/>
      <c r="T209" s="21"/>
      <c r="U209" s="10"/>
      <c r="V209" s="9"/>
      <c r="HO209" s="8"/>
      <c r="HP209" s="8"/>
      <c r="HQ209" s="8"/>
      <c r="HR209" s="8"/>
      <c r="HS209" s="8"/>
      <c r="HT209" s="8"/>
      <c r="HV209" s="8"/>
      <c r="HW209" s="8"/>
      <c r="HX209" s="8"/>
      <c r="ID209" s="8"/>
      <c r="IE209" s="8"/>
      <c r="IF209" s="8"/>
      <c r="IG209" s="8"/>
      <c r="IH209" s="8"/>
      <c r="IK209" s="8"/>
      <c r="IL209" s="8"/>
      <c r="IM209" s="8"/>
      <c r="IN209" s="8"/>
      <c r="IO209" s="8"/>
      <c r="IP209" s="8"/>
      <c r="JB209" s="8"/>
      <c r="JC209" s="8"/>
      <c r="JD209" s="8"/>
      <c r="JE209" s="8"/>
      <c r="JF209" s="8"/>
      <c r="JG209" s="8"/>
      <c r="JH209" s="8"/>
      <c r="JI209" s="8"/>
      <c r="JJ209" s="8"/>
      <c r="JK209" s="8"/>
      <c r="JL209" s="8"/>
      <c r="JM209" s="8"/>
      <c r="JN209" s="7"/>
      <c r="JO209" s="8"/>
      <c r="JP209" s="8"/>
      <c r="JR209" s="8"/>
      <c r="JS209" s="8"/>
      <c r="JT209" s="8"/>
      <c r="JU209" s="8"/>
      <c r="JV209" s="8"/>
      <c r="JW209" s="8"/>
      <c r="JX209" s="8"/>
      <c r="JY209" s="8"/>
      <c r="JZ209" s="8"/>
      <c r="KA209" s="8"/>
      <c r="KB209" s="8"/>
      <c r="KC209" s="8"/>
      <c r="KD209" s="8"/>
      <c r="KE209" s="7"/>
      <c r="KF209" s="7"/>
      <c r="KM209" s="7"/>
      <c r="KN209" s="7"/>
      <c r="KO209" s="7"/>
      <c r="KP209" s="7"/>
      <c r="KQ209" s="7"/>
      <c r="KR209" s="7"/>
      <c r="KY209" s="8"/>
      <c r="KZ209" s="8"/>
      <c r="LA209" s="8"/>
      <c r="LB209" s="8"/>
      <c r="LC209" s="8"/>
      <c r="LD209" s="8"/>
      <c r="LE209" s="8"/>
      <c r="LF209" s="8"/>
      <c r="LG209" s="8"/>
      <c r="LH209" s="8"/>
      <c r="LI209" s="8"/>
      <c r="LJ209" s="8"/>
      <c r="LK209" s="8"/>
      <c r="LL209" s="8"/>
      <c r="LM209" s="8"/>
      <c r="LN209" s="8"/>
      <c r="LO209" s="8"/>
      <c r="LP209" s="8"/>
      <c r="LQ209" s="8"/>
      <c r="LR209" s="8"/>
      <c r="LS209" s="8"/>
      <c r="LT209" s="8"/>
      <c r="LU209" s="8"/>
      <c r="LV209" s="8"/>
      <c r="LW209" s="8"/>
      <c r="LX209" s="8"/>
      <c r="LY209" s="8"/>
      <c r="LZ209" s="8"/>
      <c r="MA209" s="8"/>
      <c r="MB209" s="8"/>
      <c r="MC209" s="8"/>
      <c r="MD209" s="8"/>
      <c r="ME209" s="8"/>
      <c r="MF209" s="8"/>
      <c r="MG209" s="8"/>
      <c r="MH209" s="8"/>
      <c r="MI209" s="8"/>
      <c r="MJ209" s="8"/>
      <c r="MK209" s="8"/>
      <c r="ML209" s="8"/>
      <c r="MM209" s="8"/>
      <c r="MN209" s="8"/>
      <c r="MO209" s="8"/>
      <c r="MP209" s="8"/>
    </row>
    <row r="210" spans="1:359" ht="22.5" customHeight="1">
      <c r="A210" s="56"/>
      <c r="B210" s="55"/>
      <c r="C210" s="63"/>
      <c r="D210" s="201"/>
      <c r="F210" s="60"/>
      <c r="G210" s="60"/>
      <c r="H210" s="26"/>
      <c r="I210" s="26"/>
      <c r="J210" s="9"/>
      <c r="K210" s="26"/>
      <c r="L210" s="66"/>
      <c r="M210" s="66"/>
      <c r="N210" s="17"/>
      <c r="O210" s="318"/>
      <c r="P210" s="318"/>
      <c r="Q210" s="318"/>
      <c r="R210" s="31"/>
      <c r="S210" s="31"/>
      <c r="T210" s="21"/>
      <c r="U210" s="10"/>
      <c r="V210" s="9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L210" s="8"/>
      <c r="IM210" s="8"/>
      <c r="IN210" s="8"/>
      <c r="IO210" s="8"/>
      <c r="IP210" s="8"/>
      <c r="IQ210" s="8"/>
      <c r="IS210" s="8"/>
      <c r="IT210" s="8"/>
      <c r="IU210" s="8"/>
      <c r="IV210" s="8"/>
      <c r="IW210" s="8"/>
      <c r="IX210" s="8"/>
      <c r="IY210" s="8"/>
      <c r="IZ210" s="8"/>
      <c r="JA210" s="8"/>
      <c r="JB210" s="8"/>
      <c r="JC210" s="8"/>
      <c r="JD210" s="8"/>
      <c r="JE210" s="8"/>
      <c r="JK210" s="8"/>
      <c r="JL210" s="8"/>
      <c r="JM210" s="8"/>
      <c r="JN210" s="8"/>
      <c r="JO210" s="8"/>
      <c r="JP210" s="8"/>
      <c r="JR210" s="8"/>
      <c r="JS210" s="8"/>
      <c r="JY210" s="8"/>
      <c r="JZ210" s="8"/>
      <c r="KA210" s="8"/>
      <c r="KB210" s="8"/>
      <c r="KC210" s="8"/>
      <c r="KD210" s="8"/>
      <c r="KE210" s="8"/>
      <c r="KF210" s="8"/>
      <c r="KG210" s="8"/>
      <c r="KH210" s="8"/>
      <c r="KI210" s="8"/>
      <c r="KJ210" s="8"/>
      <c r="KK210" s="8"/>
      <c r="KL210" s="8"/>
      <c r="KM210" s="8"/>
      <c r="KN210" s="8"/>
      <c r="KO210" s="8"/>
      <c r="KP210" s="8"/>
      <c r="KQ210" s="8"/>
      <c r="KR210" s="8"/>
      <c r="KU210" s="8"/>
      <c r="KV210" s="8"/>
      <c r="KW210" s="8"/>
      <c r="KZ210" s="8"/>
      <c r="LA210" s="8"/>
      <c r="LB210" s="8"/>
      <c r="LC210" s="8"/>
      <c r="LD210" s="8"/>
      <c r="LE210" s="8"/>
      <c r="LF210" s="8"/>
      <c r="LG210" s="8"/>
      <c r="LH210" s="8"/>
      <c r="LI210" s="8"/>
      <c r="LJ210" s="8"/>
      <c r="LK210" s="8"/>
      <c r="LL210" s="8"/>
      <c r="LM210" s="8"/>
      <c r="LN210" s="8"/>
      <c r="LO210" s="8"/>
      <c r="LP210" s="8"/>
      <c r="LQ210" s="8"/>
      <c r="LR210" s="8"/>
      <c r="LS210" s="8"/>
      <c r="LT210" s="8"/>
      <c r="LU210" s="8"/>
      <c r="LV210" s="8"/>
      <c r="LW210" s="8"/>
      <c r="LX210" s="8"/>
      <c r="LY210" s="8"/>
      <c r="LZ210" s="8"/>
      <c r="MA210" s="8"/>
      <c r="MB210" s="8"/>
      <c r="MC210" s="8"/>
      <c r="MD210" s="8"/>
      <c r="ME210" s="8"/>
      <c r="MF210" s="8"/>
      <c r="MG210" s="8"/>
      <c r="MH210" s="8"/>
      <c r="MI210" s="8"/>
      <c r="MJ210" s="8"/>
      <c r="MK210" s="8"/>
      <c r="ML210" s="8"/>
      <c r="MM210" s="8"/>
      <c r="MN210" s="8"/>
      <c r="MO210" s="8"/>
      <c r="MP210" s="8"/>
    </row>
    <row r="211" spans="1:359" ht="22.5" customHeight="1">
      <c r="A211" s="56"/>
      <c r="B211" s="55"/>
      <c r="C211" s="63"/>
      <c r="D211" s="201"/>
      <c r="E211" s="226"/>
      <c r="F211" s="60"/>
      <c r="G211" s="60"/>
      <c r="H211" s="26"/>
      <c r="I211" s="67"/>
      <c r="J211" s="14"/>
      <c r="K211" s="26"/>
      <c r="L211" s="66"/>
      <c r="M211" s="66"/>
      <c r="N211" s="17"/>
      <c r="O211" s="318"/>
      <c r="P211" s="318"/>
      <c r="Q211" s="318"/>
      <c r="R211" s="31"/>
      <c r="S211" s="31"/>
      <c r="T211" s="21"/>
      <c r="U211" s="10"/>
      <c r="V211" s="9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T211" s="8"/>
      <c r="HU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L211" s="8"/>
      <c r="IM211" s="8"/>
      <c r="IN211" s="8"/>
      <c r="IO211" s="8"/>
      <c r="IP211" s="8"/>
      <c r="IQ211" s="8"/>
      <c r="JB211" s="8"/>
      <c r="JC211" s="8"/>
      <c r="JD211" s="8"/>
      <c r="JE211" s="8"/>
      <c r="JK211" s="8"/>
      <c r="JL211" s="8"/>
      <c r="JM211" s="8"/>
      <c r="JN211" s="8"/>
      <c r="JO211" s="8"/>
      <c r="JP211" s="8"/>
      <c r="JR211" s="8"/>
      <c r="JS211" s="8"/>
      <c r="JT211" s="8"/>
      <c r="JU211" s="8"/>
      <c r="JV211" s="8"/>
      <c r="JW211" s="8"/>
      <c r="JX211" s="8"/>
      <c r="JY211" s="8"/>
      <c r="JZ211" s="8"/>
      <c r="KA211" s="8"/>
      <c r="KB211" s="8"/>
      <c r="KC211" s="8"/>
      <c r="KD211" s="8"/>
      <c r="KE211" s="8"/>
      <c r="KF211" s="8"/>
      <c r="KG211" s="8"/>
      <c r="KH211" s="8"/>
      <c r="KI211" s="8"/>
      <c r="KJ211" s="8"/>
      <c r="KK211" s="8"/>
      <c r="KL211" s="8"/>
      <c r="KM211" s="8"/>
      <c r="KN211" s="8"/>
      <c r="KO211" s="8"/>
      <c r="KP211" s="8"/>
      <c r="KQ211" s="8"/>
      <c r="KR211" s="8"/>
      <c r="KZ211" s="8"/>
      <c r="LA211" s="8"/>
      <c r="LB211" s="8"/>
      <c r="LC211" s="8"/>
      <c r="LD211" s="8"/>
      <c r="LE211" s="8"/>
      <c r="LF211" s="8"/>
      <c r="LG211" s="8"/>
      <c r="LH211" s="8"/>
      <c r="LI211" s="8"/>
      <c r="LJ211" s="8"/>
      <c r="LK211" s="8"/>
      <c r="LL211" s="8"/>
      <c r="LM211" s="8"/>
      <c r="LN211" s="8"/>
      <c r="LO211" s="8"/>
      <c r="LP211" s="8"/>
      <c r="LQ211" s="8"/>
      <c r="LR211" s="8"/>
      <c r="LS211" s="8"/>
      <c r="LT211" s="8"/>
      <c r="LU211" s="8"/>
      <c r="LV211" s="8"/>
      <c r="LW211" s="8"/>
      <c r="LX211" s="8"/>
      <c r="LY211" s="8"/>
      <c r="LZ211" s="8"/>
      <c r="MA211" s="8"/>
      <c r="MB211" s="8"/>
      <c r="MC211" s="8"/>
      <c r="MD211" s="8"/>
      <c r="ME211" s="8"/>
      <c r="MF211" s="8"/>
      <c r="MG211" s="8"/>
      <c r="MH211" s="8"/>
      <c r="MI211" s="8"/>
      <c r="MJ211" s="8"/>
      <c r="MK211" s="8"/>
      <c r="ML211" s="8"/>
      <c r="MM211" s="8"/>
      <c r="MN211" s="8"/>
      <c r="MO211" s="8"/>
      <c r="MP211" s="8"/>
    </row>
    <row r="212" spans="1:359" s="8" customFormat="1" ht="22.5" customHeight="1">
      <c r="A212" s="57">
        <v>1</v>
      </c>
      <c r="B212" s="58">
        <v>10</v>
      </c>
      <c r="C212" s="62">
        <v>5</v>
      </c>
      <c r="D212" s="201">
        <f>SUM((S212*A212)+B212+C212)</f>
        <v>19.757999999999999</v>
      </c>
      <c r="E212" s="225"/>
      <c r="F212" s="59" t="s">
        <v>818</v>
      </c>
      <c r="G212" s="59"/>
      <c r="H212" s="26" t="s">
        <v>289</v>
      </c>
      <c r="I212" s="26" t="s">
        <v>2149</v>
      </c>
      <c r="J212" s="26"/>
      <c r="K212" s="26" t="s">
        <v>735</v>
      </c>
      <c r="L212" s="66">
        <f>SUM(D212)</f>
        <v>19.757999999999999</v>
      </c>
      <c r="M212" s="66"/>
      <c r="N212" s="1" t="s">
        <v>369</v>
      </c>
      <c r="O212" s="316" t="s">
        <v>369</v>
      </c>
      <c r="P212" s="317">
        <v>1</v>
      </c>
      <c r="Q212" s="317" t="s">
        <v>369</v>
      </c>
      <c r="R212" s="37">
        <v>3.9</v>
      </c>
      <c r="S212" s="38">
        <f>SUM(R212*1.22)</f>
        <v>4.758</v>
      </c>
      <c r="T212" s="25"/>
      <c r="U212" s="10" t="s">
        <v>622</v>
      </c>
      <c r="V212" s="9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T212" s="12"/>
      <c r="HU212" s="12"/>
      <c r="HW212" s="12"/>
      <c r="HX212" s="12"/>
      <c r="IE212" s="12"/>
      <c r="IF212" s="12"/>
      <c r="IG212" s="12"/>
      <c r="IH212" s="12"/>
      <c r="IO212" s="12"/>
      <c r="IP212" s="12"/>
      <c r="IQ212" s="12"/>
      <c r="JB212" s="12"/>
      <c r="JC212" s="12"/>
      <c r="JD212" s="12"/>
      <c r="JE212" s="12"/>
      <c r="JF212" s="12"/>
      <c r="JG212" s="12"/>
      <c r="JH212" s="12"/>
      <c r="JI212" s="12"/>
      <c r="JJ212" s="12"/>
      <c r="JK212" s="12"/>
      <c r="JL212" s="12"/>
      <c r="JO212" s="12"/>
      <c r="JP212" s="12"/>
      <c r="JR212" s="12"/>
      <c r="JS212" s="12"/>
      <c r="JY212" s="12"/>
      <c r="JZ212" s="12"/>
      <c r="KA212" s="12"/>
      <c r="KG212" s="12"/>
      <c r="KH212" s="12"/>
      <c r="KI212" s="12"/>
      <c r="KJ212" s="12"/>
      <c r="KK212" s="12"/>
      <c r="KL212" s="12"/>
      <c r="KU212" s="12"/>
      <c r="KV212" s="12"/>
      <c r="KW212" s="12"/>
      <c r="KX212" s="12"/>
      <c r="KY212" s="12"/>
      <c r="KZ212" s="12"/>
      <c r="LA212" s="12"/>
      <c r="LB212" s="12"/>
      <c r="LC212" s="12"/>
      <c r="MH212" s="12"/>
      <c r="MI212" s="12"/>
      <c r="MJ212" s="12"/>
      <c r="MQ212" s="12"/>
      <c r="MR212" s="12"/>
      <c r="MS212" s="12"/>
      <c r="MU212" s="12"/>
    </row>
    <row r="213" spans="1:359" ht="22.5" customHeight="1">
      <c r="A213" s="56"/>
      <c r="B213" s="55"/>
      <c r="C213" s="63"/>
      <c r="D213" s="201"/>
      <c r="E213" s="226"/>
      <c r="F213" s="60"/>
      <c r="G213" s="60"/>
      <c r="H213" s="26"/>
      <c r="I213" s="26"/>
      <c r="J213" s="26"/>
      <c r="K213" s="26"/>
      <c r="L213" s="66"/>
      <c r="M213" s="66"/>
      <c r="N213" s="33"/>
      <c r="O213" s="319"/>
      <c r="P213" s="319"/>
      <c r="Q213" s="319"/>
      <c r="R213" s="31"/>
      <c r="S213" s="39"/>
      <c r="T213" s="195"/>
      <c r="U213" s="10"/>
      <c r="V213" s="9"/>
      <c r="HR213" s="8"/>
      <c r="HS213" s="8"/>
      <c r="HV213" s="8"/>
      <c r="HY213" s="8"/>
      <c r="HZ213" s="8"/>
      <c r="IA213" s="8"/>
      <c r="IB213" s="8"/>
      <c r="IC213" s="8"/>
      <c r="ID213" s="8"/>
      <c r="II213" s="8"/>
      <c r="IJ213" s="8"/>
      <c r="IK213" s="8"/>
      <c r="IL213" s="8"/>
      <c r="IM213" s="8"/>
      <c r="IN213" s="8"/>
      <c r="IR213" s="8"/>
      <c r="IS213" s="8"/>
      <c r="IT213" s="8"/>
      <c r="IU213" s="8"/>
      <c r="IV213" s="8"/>
      <c r="IW213" s="8"/>
      <c r="IX213" s="8"/>
      <c r="IY213" s="8"/>
      <c r="IZ213" s="8"/>
      <c r="JA213" s="8"/>
      <c r="JM213" s="8"/>
      <c r="JN213" s="8"/>
      <c r="JQ213" s="8"/>
      <c r="JT213" s="8"/>
      <c r="JU213" s="8"/>
      <c r="JV213" s="8"/>
      <c r="JW213" s="8"/>
      <c r="JX213" s="8"/>
      <c r="KB213" s="8"/>
      <c r="KC213" s="8"/>
      <c r="KD213" s="8"/>
      <c r="KE213" s="8"/>
      <c r="KF213" s="8"/>
      <c r="KM213" s="8"/>
      <c r="KN213" s="8"/>
      <c r="KO213" s="8"/>
      <c r="KP213" s="8"/>
      <c r="KQ213" s="8"/>
      <c r="KR213" s="8"/>
      <c r="KS213" s="8"/>
      <c r="KT213" s="8"/>
      <c r="LD213" s="8"/>
      <c r="LE213" s="8"/>
      <c r="LF213" s="8"/>
      <c r="LG213" s="8"/>
      <c r="LH213" s="8"/>
      <c r="LI213" s="8"/>
      <c r="LJ213" s="8"/>
      <c r="LK213" s="8"/>
      <c r="LL213" s="8"/>
      <c r="LM213" s="8"/>
      <c r="LR213" s="8"/>
      <c r="LS213" s="8"/>
      <c r="LT213" s="8"/>
      <c r="LU213" s="8"/>
      <c r="LV213" s="8"/>
      <c r="LW213" s="8"/>
      <c r="LX213" s="8"/>
      <c r="LY213" s="8"/>
      <c r="LZ213" s="8"/>
      <c r="MA213" s="8"/>
      <c r="MB213" s="8"/>
      <c r="MC213" s="8"/>
      <c r="MD213" s="8"/>
      <c r="ME213" s="8"/>
      <c r="MF213" s="8"/>
    </row>
    <row r="214" spans="1:359" ht="22.5" customHeight="1">
      <c r="A214" s="56"/>
      <c r="B214" s="55"/>
      <c r="C214" s="63"/>
      <c r="D214" s="201"/>
      <c r="E214" s="226"/>
      <c r="F214" s="60"/>
      <c r="G214" s="60"/>
      <c r="H214" s="26"/>
      <c r="I214" s="26"/>
      <c r="J214" s="26"/>
      <c r="K214" s="26"/>
      <c r="L214" s="66"/>
      <c r="M214" s="66"/>
      <c r="N214" s="33"/>
      <c r="O214" s="319"/>
      <c r="P214" s="319"/>
      <c r="Q214" s="319"/>
      <c r="R214" s="31"/>
      <c r="S214" s="39"/>
      <c r="T214" s="21"/>
      <c r="U214" s="10"/>
      <c r="V214" s="9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G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JB214" s="8"/>
      <c r="JC214" s="8"/>
      <c r="JD214" s="8"/>
      <c r="JE214" s="8"/>
      <c r="JK214" s="8"/>
      <c r="JL214" s="8"/>
      <c r="JM214" s="8"/>
      <c r="JN214" s="8"/>
      <c r="JO214" s="8"/>
      <c r="JP214" s="8"/>
      <c r="JQ214" s="7"/>
      <c r="JR214" s="8"/>
      <c r="JS214" s="8"/>
      <c r="JT214" s="8"/>
      <c r="JU214" s="8"/>
      <c r="JV214" s="8"/>
      <c r="JW214" s="8"/>
      <c r="JX214" s="8"/>
      <c r="JY214" s="8"/>
      <c r="KB214" s="8"/>
      <c r="KC214" s="8"/>
      <c r="KD214" s="8"/>
      <c r="KE214" s="8"/>
      <c r="KF214" s="8"/>
      <c r="KG214" s="8"/>
      <c r="KH214" s="8"/>
      <c r="KI214" s="8"/>
      <c r="KJ214" s="8"/>
      <c r="KK214" s="8"/>
      <c r="KL214" s="8"/>
      <c r="KM214" s="8"/>
      <c r="KN214" s="8"/>
      <c r="KO214" s="8"/>
      <c r="KP214" s="8"/>
      <c r="KQ214" s="8"/>
      <c r="KR214" s="8"/>
      <c r="KX214" s="8"/>
      <c r="KZ214" s="8"/>
      <c r="LA214" s="8"/>
      <c r="LB214" s="8"/>
      <c r="LC214" s="8"/>
      <c r="LD214" s="8"/>
      <c r="LE214" s="8"/>
      <c r="LF214" s="8"/>
      <c r="LG214" s="8"/>
      <c r="LH214" s="8"/>
      <c r="LI214" s="8"/>
      <c r="LJ214" s="8"/>
      <c r="LK214" s="8"/>
      <c r="LL214" s="8"/>
      <c r="LM214" s="8"/>
      <c r="LN214" s="8"/>
      <c r="LO214" s="8"/>
      <c r="LP214" s="8"/>
      <c r="LQ214" s="8"/>
      <c r="LR214" s="8"/>
      <c r="LS214" s="8"/>
      <c r="LT214" s="8"/>
      <c r="LU214" s="8"/>
      <c r="LV214" s="8"/>
      <c r="LW214" s="8"/>
      <c r="LX214" s="8"/>
      <c r="LY214" s="8"/>
      <c r="LZ214" s="8"/>
      <c r="MA214" s="8"/>
      <c r="MB214" s="8"/>
      <c r="MC214" s="8"/>
      <c r="MD214" s="8"/>
      <c r="ME214" s="8"/>
      <c r="MF214" s="8"/>
      <c r="MG214" s="8"/>
      <c r="MH214" s="8"/>
      <c r="MI214" s="8"/>
      <c r="MJ214" s="8"/>
      <c r="MK214" s="8"/>
      <c r="ML214" s="8"/>
      <c r="MM214" s="8"/>
      <c r="MN214" s="8"/>
      <c r="MO214" s="8"/>
      <c r="MP214" s="8"/>
    </row>
    <row r="215" spans="1:359" ht="22.5" customHeight="1">
      <c r="A215" s="56"/>
      <c r="B215" s="55"/>
      <c r="C215" s="63"/>
      <c r="D215" s="201"/>
      <c r="E215" s="226"/>
      <c r="F215" s="60"/>
      <c r="G215" s="60"/>
      <c r="H215" s="26"/>
      <c r="I215" s="26"/>
      <c r="J215" s="9"/>
      <c r="K215" s="26"/>
      <c r="L215" s="66"/>
      <c r="M215" s="66"/>
      <c r="N215" s="17"/>
      <c r="O215" s="318"/>
      <c r="P215" s="318"/>
      <c r="Q215" s="318"/>
      <c r="R215" s="31"/>
      <c r="S215" s="31"/>
      <c r="T215" s="21"/>
      <c r="U215" s="10"/>
      <c r="V215" s="9"/>
      <c r="HT215" s="8"/>
      <c r="HU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L215" s="8"/>
      <c r="IM215" s="8"/>
      <c r="IN215" s="8"/>
      <c r="IO215" s="8"/>
      <c r="IP215" s="8"/>
      <c r="IQ215" s="8"/>
      <c r="JB215" s="8"/>
      <c r="JC215" s="8"/>
      <c r="JD215" s="8"/>
      <c r="JE215" s="8"/>
      <c r="JK215" s="8"/>
      <c r="JL215" s="8"/>
      <c r="JM215" s="8"/>
      <c r="JN215" s="8"/>
      <c r="JO215" s="8"/>
      <c r="JP215" s="8"/>
      <c r="JQ215" s="8"/>
      <c r="JR215" s="8"/>
      <c r="JS215" s="8"/>
      <c r="JT215" s="8"/>
      <c r="JU215" s="8"/>
      <c r="JV215" s="8"/>
      <c r="JW215" s="8"/>
      <c r="JX215" s="8"/>
      <c r="JY215" s="8"/>
      <c r="KB215" s="8"/>
      <c r="KC215" s="8"/>
      <c r="KD215" s="8"/>
      <c r="KE215" s="8"/>
      <c r="KF215" s="8"/>
      <c r="KG215" s="8"/>
      <c r="KH215" s="8"/>
      <c r="KI215" s="8"/>
      <c r="KJ215" s="8"/>
      <c r="KK215" s="8"/>
      <c r="KL215" s="8"/>
      <c r="KM215" s="8"/>
      <c r="KN215" s="8"/>
      <c r="KO215" s="8"/>
      <c r="KP215" s="8"/>
      <c r="KQ215" s="8"/>
      <c r="KR215" s="8"/>
      <c r="KU215" s="8"/>
      <c r="KV215" s="8"/>
      <c r="KW215" s="8"/>
      <c r="KZ215" s="8"/>
      <c r="LA215" s="8"/>
      <c r="LB215" s="8"/>
      <c r="LC215" s="8"/>
      <c r="LD215" s="8"/>
      <c r="LE215" s="8"/>
      <c r="LF215" s="8"/>
      <c r="LG215" s="8"/>
      <c r="LH215" s="8"/>
      <c r="LI215" s="8"/>
      <c r="LJ215" s="8"/>
      <c r="LK215" s="8"/>
      <c r="LL215" s="8"/>
      <c r="LM215" s="8"/>
      <c r="LN215" s="8"/>
      <c r="LO215" s="8"/>
      <c r="LP215" s="8"/>
      <c r="LQ215" s="8"/>
      <c r="LR215" s="8"/>
      <c r="LS215" s="8"/>
      <c r="LT215" s="8"/>
      <c r="LU215" s="8"/>
      <c r="LV215" s="8"/>
      <c r="LW215" s="8"/>
      <c r="LX215" s="8"/>
      <c r="LY215" s="8"/>
      <c r="LZ215" s="8"/>
      <c r="MA215" s="8"/>
      <c r="MB215" s="8"/>
      <c r="MC215" s="8"/>
      <c r="MD215" s="8"/>
      <c r="ME215" s="8"/>
      <c r="MF215" s="8"/>
      <c r="MG215" s="8"/>
      <c r="MH215" s="8"/>
      <c r="MI215" s="8"/>
      <c r="MJ215" s="8"/>
      <c r="MK215" s="8"/>
      <c r="ML215" s="8"/>
      <c r="MM215" s="8"/>
      <c r="MN215" s="8"/>
      <c r="MO215" s="8"/>
      <c r="MP215" s="8"/>
    </row>
    <row r="216" spans="1:359" ht="22.5" customHeight="1">
      <c r="A216" s="57">
        <v>1</v>
      </c>
      <c r="B216" s="58">
        <v>15</v>
      </c>
      <c r="C216" s="62"/>
      <c r="D216" s="201">
        <f t="shared" ref="D216:D230" si="99">SUM((S216*A216)+B216+C216)</f>
        <v>22.564</v>
      </c>
      <c r="F216" s="59" t="s">
        <v>805</v>
      </c>
      <c r="G216" s="59"/>
      <c r="H216" s="26" t="s">
        <v>297</v>
      </c>
      <c r="I216" s="26" t="s">
        <v>29</v>
      </c>
      <c r="J216" s="28" t="s">
        <v>490</v>
      </c>
      <c r="K216" s="26" t="s">
        <v>2256</v>
      </c>
      <c r="L216" s="66">
        <f t="shared" ref="L216:L230" si="100">SUM(D216)</f>
        <v>22.564</v>
      </c>
      <c r="M216" s="66"/>
      <c r="N216" s="1" t="s">
        <v>369</v>
      </c>
      <c r="O216" s="316" t="s">
        <v>369</v>
      </c>
      <c r="P216" s="317" t="s">
        <v>369</v>
      </c>
      <c r="Q216" s="317">
        <v>24</v>
      </c>
      <c r="R216" s="37">
        <v>6.2</v>
      </c>
      <c r="S216" s="38">
        <f t="shared" ref="S216:S230" si="101">SUM(R216*1.22)</f>
        <v>7.5640000000000001</v>
      </c>
      <c r="T216" s="20"/>
      <c r="U216" s="10" t="s">
        <v>521</v>
      </c>
      <c r="V216" s="9"/>
      <c r="HP216" s="8"/>
      <c r="HQ216" s="8"/>
      <c r="HR216" s="8"/>
      <c r="HS216" s="8"/>
      <c r="HT216" s="8"/>
      <c r="HU216" s="8"/>
      <c r="HV216" s="8"/>
      <c r="HW216" s="8"/>
      <c r="HX216" s="8"/>
      <c r="HZ216" s="8"/>
      <c r="IA216" s="8"/>
      <c r="IE216" s="8"/>
      <c r="IF216" s="8"/>
      <c r="IG216" s="8"/>
      <c r="IH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  <c r="IW216" s="8"/>
      <c r="IX216" s="8"/>
      <c r="IY216" s="8"/>
      <c r="IZ216" s="8"/>
      <c r="JA216" s="8"/>
      <c r="JB216" s="8"/>
      <c r="JC216" s="8"/>
      <c r="JD216" s="8"/>
      <c r="JE216" s="8"/>
      <c r="JF216" s="8"/>
      <c r="JG216" s="8"/>
      <c r="JH216" s="8"/>
      <c r="JI216" s="8"/>
      <c r="JJ216" s="8"/>
      <c r="JK216" s="8"/>
      <c r="JL216" s="8"/>
      <c r="JM216" s="8"/>
      <c r="JN216" s="8"/>
      <c r="JO216" s="8"/>
      <c r="JP216" s="8"/>
      <c r="JQ216" s="8"/>
      <c r="JR216" s="8"/>
      <c r="JS216" s="8"/>
      <c r="JY216" s="8"/>
      <c r="JZ216" s="8"/>
      <c r="KA216" s="8"/>
      <c r="KE216" s="8"/>
      <c r="KF216" s="8"/>
      <c r="KM216" s="8"/>
      <c r="KN216" s="8"/>
      <c r="KO216" s="8"/>
      <c r="KP216" s="8"/>
      <c r="KQ216" s="8"/>
      <c r="KR216" s="8"/>
      <c r="KU216" s="8"/>
      <c r="KV216" s="8"/>
      <c r="KW216" s="8"/>
      <c r="KZ216" s="8"/>
      <c r="LA216" s="8"/>
      <c r="LB216" s="8"/>
      <c r="LC216" s="8"/>
      <c r="LD216" s="8"/>
      <c r="LE216" s="8"/>
      <c r="LF216" s="8"/>
      <c r="LG216" s="8"/>
      <c r="LH216" s="8"/>
      <c r="LI216" s="8"/>
      <c r="LJ216" s="8"/>
      <c r="LK216" s="8"/>
      <c r="LL216" s="8"/>
      <c r="LM216" s="8"/>
      <c r="LR216" s="8"/>
      <c r="LS216" s="8"/>
      <c r="LT216" s="8"/>
      <c r="LU216" s="8"/>
      <c r="LV216" s="8"/>
      <c r="LW216" s="8"/>
      <c r="LX216" s="8"/>
      <c r="LY216" s="8"/>
      <c r="LZ216" s="8"/>
      <c r="MA216" s="8"/>
      <c r="MB216" s="8"/>
      <c r="MC216" s="8"/>
      <c r="MD216" s="8"/>
      <c r="ME216" s="8"/>
      <c r="MF216" s="8"/>
      <c r="MH216" s="8"/>
      <c r="MI216" s="8"/>
      <c r="MJ216" s="8"/>
      <c r="MK216" s="8"/>
      <c r="ML216" s="8"/>
      <c r="MM216" s="8"/>
      <c r="MN216" s="8"/>
      <c r="MO216" s="8"/>
      <c r="MP216" s="8"/>
      <c r="MR216" s="8"/>
      <c r="MU216" s="8"/>
    </row>
    <row r="217" spans="1:359" ht="22.5" customHeight="1">
      <c r="A217" s="57">
        <v>1</v>
      </c>
      <c r="B217" s="58">
        <v>15</v>
      </c>
      <c r="C217" s="62"/>
      <c r="D217" s="201">
        <f t="shared" si="99"/>
        <v>22.564</v>
      </c>
      <c r="F217" s="59" t="s">
        <v>805</v>
      </c>
      <c r="G217" s="59"/>
      <c r="H217" s="26" t="s">
        <v>297</v>
      </c>
      <c r="I217" s="26" t="s">
        <v>29</v>
      </c>
      <c r="J217" s="28" t="s">
        <v>490</v>
      </c>
      <c r="K217" s="26" t="s">
        <v>1067</v>
      </c>
      <c r="L217" s="66">
        <f t="shared" si="100"/>
        <v>22.564</v>
      </c>
      <c r="M217" s="66"/>
      <c r="N217" s="1" t="s">
        <v>369</v>
      </c>
      <c r="O217" s="316" t="s">
        <v>369</v>
      </c>
      <c r="P217" s="317">
        <v>3</v>
      </c>
      <c r="Q217" s="317" t="s">
        <v>369</v>
      </c>
      <c r="R217" s="37">
        <v>6.2</v>
      </c>
      <c r="S217" s="38">
        <f t="shared" si="101"/>
        <v>7.5640000000000001</v>
      </c>
      <c r="T217" s="20"/>
      <c r="U217" s="10" t="s">
        <v>521</v>
      </c>
      <c r="V217" s="9"/>
      <c r="HP217" s="8"/>
      <c r="HQ217" s="8"/>
      <c r="HR217" s="8"/>
      <c r="HS217" s="8"/>
      <c r="HT217" s="8"/>
      <c r="HU217" s="8"/>
      <c r="HV217" s="8"/>
      <c r="HW217" s="8"/>
      <c r="HX217" s="8"/>
      <c r="HZ217" s="8"/>
      <c r="IA217" s="8"/>
      <c r="IE217" s="8"/>
      <c r="IF217" s="8"/>
      <c r="IG217" s="8"/>
      <c r="IH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  <c r="IW217" s="8"/>
      <c r="IX217" s="8"/>
      <c r="IY217" s="8"/>
      <c r="IZ217" s="8"/>
      <c r="JA217" s="8"/>
      <c r="JB217" s="8"/>
      <c r="JC217" s="8"/>
      <c r="JD217" s="8"/>
      <c r="JE217" s="8"/>
      <c r="JF217" s="8"/>
      <c r="JG217" s="8"/>
      <c r="JH217" s="8"/>
      <c r="JI217" s="8"/>
      <c r="JJ217" s="8"/>
      <c r="JK217" s="8"/>
      <c r="JL217" s="8"/>
      <c r="JM217" s="8"/>
      <c r="JN217" s="8"/>
      <c r="JO217" s="8"/>
      <c r="JP217" s="8"/>
      <c r="JQ217" s="8"/>
      <c r="JR217" s="8"/>
      <c r="JS217" s="8"/>
      <c r="JY217" s="8"/>
      <c r="JZ217" s="8"/>
      <c r="KA217" s="8"/>
      <c r="KE217" s="8"/>
      <c r="KF217" s="8"/>
      <c r="KM217" s="8"/>
      <c r="KN217" s="8"/>
      <c r="KO217" s="8"/>
      <c r="KP217" s="8"/>
      <c r="KQ217" s="8"/>
      <c r="KR217" s="8"/>
      <c r="KU217" s="8"/>
      <c r="KV217" s="8"/>
      <c r="KW217" s="8"/>
      <c r="KZ217" s="8"/>
      <c r="LA217" s="8"/>
      <c r="LB217" s="8"/>
      <c r="LC217" s="8"/>
      <c r="LD217" s="8"/>
      <c r="LE217" s="8"/>
      <c r="LF217" s="8"/>
      <c r="LG217" s="8"/>
      <c r="LH217" s="8"/>
      <c r="LI217" s="8"/>
      <c r="LJ217" s="8"/>
      <c r="LK217" s="8"/>
      <c r="LL217" s="8"/>
      <c r="LM217" s="8"/>
      <c r="LN217" s="8"/>
      <c r="LO217" s="8"/>
      <c r="LP217" s="8"/>
      <c r="LQ217" s="8"/>
      <c r="LR217" s="8"/>
      <c r="LS217" s="8"/>
      <c r="LT217" s="8"/>
      <c r="LU217" s="8"/>
      <c r="LV217" s="8"/>
      <c r="LW217" s="8"/>
      <c r="LX217" s="8"/>
      <c r="LY217" s="8"/>
      <c r="LZ217" s="8"/>
      <c r="MA217" s="8"/>
      <c r="MB217" s="8"/>
      <c r="MC217" s="8"/>
      <c r="MD217" s="8"/>
      <c r="ME217" s="8"/>
      <c r="MF217" s="8"/>
      <c r="MG217" s="8"/>
      <c r="MR217" s="8"/>
      <c r="MU217" s="8"/>
    </row>
    <row r="218" spans="1:359" ht="22.5" customHeight="1">
      <c r="A218" s="57">
        <v>1</v>
      </c>
      <c r="B218" s="58">
        <v>15</v>
      </c>
      <c r="C218" s="62"/>
      <c r="D218" s="201">
        <f t="shared" ref="D218" si="102">SUM((S218*A218)+B218+C218)</f>
        <v>20.490000000000002</v>
      </c>
      <c r="E218" s="226"/>
      <c r="F218" s="59" t="s">
        <v>805</v>
      </c>
      <c r="G218" s="59"/>
      <c r="H218" s="26" t="s">
        <v>297</v>
      </c>
      <c r="I218" s="26" t="s">
        <v>30</v>
      </c>
      <c r="J218" s="28" t="s">
        <v>490</v>
      </c>
      <c r="K218" s="26" t="s">
        <v>1151</v>
      </c>
      <c r="L218" s="66">
        <f t="shared" ref="L218" si="103">SUM(D218)</f>
        <v>20.490000000000002</v>
      </c>
      <c r="M218" s="66"/>
      <c r="N218" s="1" t="s">
        <v>369</v>
      </c>
      <c r="O218" s="316" t="s">
        <v>369</v>
      </c>
      <c r="P218" s="317">
        <v>4</v>
      </c>
      <c r="Q218" s="317" t="s">
        <v>369</v>
      </c>
      <c r="R218" s="37">
        <v>4.5</v>
      </c>
      <c r="S218" s="38">
        <f t="shared" ref="S218" si="104">SUM(R218*1.22)</f>
        <v>5.49</v>
      </c>
      <c r="T218" s="19"/>
      <c r="U218" s="10" t="s">
        <v>491</v>
      </c>
      <c r="V218" s="9"/>
      <c r="HP218" s="8"/>
      <c r="HQ218" s="8"/>
      <c r="HR218" s="8"/>
      <c r="HS218" s="8"/>
      <c r="HT218" s="8"/>
      <c r="HU218" s="8"/>
      <c r="HV218" s="8"/>
      <c r="HW218" s="8"/>
      <c r="HX218" s="8"/>
      <c r="HZ218" s="8"/>
      <c r="IA218" s="8"/>
      <c r="IB218" s="8"/>
      <c r="IC218" s="8"/>
      <c r="ID218" s="8"/>
      <c r="IG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  <c r="IW218" s="8"/>
      <c r="IX218" s="8"/>
      <c r="IY218" s="8"/>
      <c r="IZ218" s="8"/>
      <c r="JA218" s="8"/>
      <c r="JB218" s="8"/>
      <c r="JC218" s="8"/>
      <c r="JD218" s="8"/>
      <c r="JE218" s="8"/>
      <c r="JF218" s="8"/>
      <c r="JG218" s="8"/>
      <c r="JH218" s="8"/>
      <c r="JI218" s="8"/>
      <c r="JJ218" s="8"/>
      <c r="JK218" s="8"/>
      <c r="JL218" s="8"/>
      <c r="JO218" s="7"/>
      <c r="JP218" s="8"/>
      <c r="JR218" s="8"/>
      <c r="JS218" s="8"/>
      <c r="JT218" s="8"/>
      <c r="JU218" s="8"/>
      <c r="JV218" s="8"/>
      <c r="JW218" s="8"/>
      <c r="JX218" s="8"/>
      <c r="JY218" s="8"/>
      <c r="JZ218" s="8"/>
      <c r="KA218" s="8"/>
      <c r="KG218" s="8"/>
      <c r="KU218" s="8"/>
      <c r="KV218" s="8"/>
      <c r="KW218" s="8"/>
      <c r="KY218" s="8"/>
      <c r="LD218" s="8"/>
      <c r="LE218" s="8"/>
      <c r="LF218" s="8"/>
      <c r="LG218" s="8"/>
      <c r="LH218" s="8"/>
      <c r="LI218" s="8"/>
      <c r="LJ218" s="8"/>
      <c r="LK218" s="8"/>
      <c r="LL218" s="8"/>
      <c r="LM218" s="8"/>
      <c r="LR218" s="8"/>
      <c r="LS218" s="8"/>
      <c r="LT218" s="8"/>
      <c r="LU218" s="8"/>
      <c r="LV218" s="8"/>
      <c r="LW218" s="8"/>
      <c r="LX218" s="8"/>
      <c r="LY218" s="8"/>
      <c r="LZ218" s="8"/>
      <c r="MA218" s="8"/>
      <c r="MB218" s="8"/>
      <c r="MC218" s="8"/>
      <c r="MD218" s="8"/>
      <c r="ME218" s="8"/>
      <c r="MF218" s="8"/>
      <c r="MR218" s="8"/>
    </row>
    <row r="219" spans="1:359" ht="22.5" customHeight="1">
      <c r="A219" s="57">
        <v>1</v>
      </c>
      <c r="B219" s="58">
        <v>15</v>
      </c>
      <c r="C219" s="62"/>
      <c r="D219" s="201">
        <f t="shared" si="99"/>
        <v>22.32</v>
      </c>
      <c r="E219" s="226"/>
      <c r="F219" s="59" t="s">
        <v>805</v>
      </c>
      <c r="G219" s="59"/>
      <c r="H219" s="26" t="s">
        <v>297</v>
      </c>
      <c r="I219" s="26" t="s">
        <v>30</v>
      </c>
      <c r="J219" s="28" t="s">
        <v>490</v>
      </c>
      <c r="K219" s="26" t="s">
        <v>2459</v>
      </c>
      <c r="L219" s="66">
        <f t="shared" si="100"/>
        <v>22.32</v>
      </c>
      <c r="M219" s="66"/>
      <c r="N219" s="1" t="s">
        <v>369</v>
      </c>
      <c r="O219" s="316" t="s">
        <v>369</v>
      </c>
      <c r="P219" s="317">
        <v>6</v>
      </c>
      <c r="Q219" s="317" t="s">
        <v>369</v>
      </c>
      <c r="R219" s="37">
        <v>6</v>
      </c>
      <c r="S219" s="38">
        <f t="shared" si="101"/>
        <v>7.32</v>
      </c>
      <c r="T219" s="19"/>
      <c r="U219" s="10" t="s">
        <v>491</v>
      </c>
      <c r="V219" s="9"/>
      <c r="HP219" s="8"/>
      <c r="HQ219" s="8"/>
      <c r="HR219" s="8"/>
      <c r="HS219" s="8"/>
      <c r="HT219" s="8"/>
      <c r="HU219" s="8"/>
      <c r="HV219" s="8"/>
      <c r="HW219" s="8"/>
      <c r="HX219" s="8"/>
      <c r="HZ219" s="8"/>
      <c r="IA219" s="8"/>
      <c r="IB219" s="8"/>
      <c r="IC219" s="8"/>
      <c r="ID219" s="8"/>
      <c r="IG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  <c r="IW219" s="8"/>
      <c r="IX219" s="8"/>
      <c r="IY219" s="8"/>
      <c r="IZ219" s="8"/>
      <c r="JA219" s="8"/>
      <c r="JB219" s="8"/>
      <c r="JC219" s="8"/>
      <c r="JD219" s="8"/>
      <c r="JE219" s="8"/>
      <c r="JF219" s="8"/>
      <c r="JG219" s="8"/>
      <c r="JH219" s="8"/>
      <c r="JI219" s="8"/>
      <c r="JJ219" s="8"/>
      <c r="JK219" s="8"/>
      <c r="JL219" s="8"/>
      <c r="JO219" s="7"/>
      <c r="JP219" s="8"/>
      <c r="JR219" s="8"/>
      <c r="JS219" s="8"/>
      <c r="JT219" s="8"/>
      <c r="JU219" s="8"/>
      <c r="JV219" s="8"/>
      <c r="JW219" s="8"/>
      <c r="JX219" s="8"/>
      <c r="JY219" s="8"/>
      <c r="JZ219" s="8"/>
      <c r="KA219" s="8"/>
      <c r="KG219" s="8"/>
      <c r="KU219" s="8"/>
      <c r="KV219" s="8"/>
      <c r="KW219" s="8"/>
      <c r="KY219" s="8"/>
      <c r="LD219" s="8"/>
      <c r="LE219" s="8"/>
      <c r="LF219" s="8"/>
      <c r="LG219" s="8"/>
      <c r="LH219" s="8"/>
      <c r="LI219" s="8"/>
      <c r="LJ219" s="8"/>
      <c r="LK219" s="8"/>
      <c r="LL219" s="8"/>
      <c r="LM219" s="8"/>
      <c r="LR219" s="8"/>
      <c r="LS219" s="8"/>
      <c r="LT219" s="8"/>
      <c r="LU219" s="8"/>
      <c r="LV219" s="8"/>
      <c r="LW219" s="8"/>
      <c r="LX219" s="8"/>
      <c r="LY219" s="8"/>
      <c r="LZ219" s="8"/>
      <c r="MA219" s="8"/>
      <c r="MB219" s="8"/>
      <c r="MC219" s="8"/>
      <c r="MD219" s="8"/>
      <c r="ME219" s="8"/>
      <c r="MF219" s="8"/>
      <c r="MR219" s="8"/>
    </row>
    <row r="220" spans="1:359" ht="22.5" customHeight="1">
      <c r="A220" s="57">
        <v>1</v>
      </c>
      <c r="B220" s="58">
        <v>15</v>
      </c>
      <c r="C220" s="62"/>
      <c r="D220" s="201">
        <f t="shared" si="99"/>
        <v>22.93</v>
      </c>
      <c r="E220" s="226"/>
      <c r="F220" s="59" t="s">
        <v>805</v>
      </c>
      <c r="G220" s="59"/>
      <c r="H220" s="26" t="s">
        <v>297</v>
      </c>
      <c r="I220" s="26" t="s">
        <v>31</v>
      </c>
      <c r="J220" s="28" t="s">
        <v>490</v>
      </c>
      <c r="K220" s="26" t="s">
        <v>2736</v>
      </c>
      <c r="L220" s="66">
        <f t="shared" si="100"/>
        <v>22.93</v>
      </c>
      <c r="M220" s="66"/>
      <c r="N220" s="1" t="s">
        <v>369</v>
      </c>
      <c r="O220" s="316" t="s">
        <v>369</v>
      </c>
      <c r="P220" s="317">
        <v>6</v>
      </c>
      <c r="Q220" s="317" t="s">
        <v>369</v>
      </c>
      <c r="R220" s="37">
        <v>6.5</v>
      </c>
      <c r="S220" s="38">
        <f t="shared" si="101"/>
        <v>7.93</v>
      </c>
      <c r="T220" s="20"/>
      <c r="U220" s="10" t="s">
        <v>518</v>
      </c>
      <c r="V220" s="9"/>
      <c r="HT220" s="8"/>
      <c r="HU220" s="8"/>
      <c r="HW220" s="8"/>
      <c r="HX220" s="8"/>
      <c r="IG220" s="8"/>
      <c r="IL220" s="8"/>
      <c r="IM220" s="8"/>
      <c r="IN220" s="8"/>
      <c r="IO220" s="8"/>
      <c r="IP220" s="8"/>
      <c r="IQ220" s="8"/>
      <c r="JB220" s="8"/>
      <c r="JC220" s="8"/>
      <c r="JD220" s="8"/>
      <c r="JE220" s="8"/>
      <c r="JF220" s="8"/>
      <c r="JG220" s="8"/>
      <c r="JH220" s="8"/>
      <c r="JI220" s="8"/>
      <c r="JJ220" s="8"/>
      <c r="JK220" s="8"/>
      <c r="JL220" s="8"/>
      <c r="JM220" s="8"/>
      <c r="JO220" s="8"/>
      <c r="JP220" s="8"/>
      <c r="JQ220" s="8"/>
      <c r="JR220" s="8"/>
      <c r="JS220" s="8"/>
      <c r="JY220" s="8"/>
      <c r="KE220" s="8"/>
      <c r="KF220" s="8"/>
      <c r="KM220" s="8"/>
      <c r="KN220" s="8"/>
      <c r="KO220" s="8"/>
      <c r="KP220" s="8"/>
      <c r="KQ220" s="8"/>
      <c r="KR220" s="8"/>
      <c r="KU220" s="8"/>
      <c r="KV220" s="8"/>
      <c r="KW220" s="8"/>
      <c r="KY220" s="8"/>
      <c r="KZ220" s="8"/>
      <c r="LA220" s="8"/>
      <c r="LB220" s="8"/>
      <c r="LC220" s="8"/>
      <c r="LD220" s="8"/>
      <c r="LE220" s="8"/>
      <c r="LF220" s="8"/>
      <c r="LG220" s="8"/>
      <c r="LH220" s="8"/>
      <c r="LI220" s="8"/>
      <c r="LJ220" s="8"/>
      <c r="LK220" s="8"/>
      <c r="LL220" s="8"/>
      <c r="LM220" s="8"/>
      <c r="LN220" s="8"/>
      <c r="LO220" s="8"/>
      <c r="LP220" s="8"/>
      <c r="LQ220" s="8"/>
      <c r="LR220" s="8"/>
      <c r="LS220" s="8"/>
      <c r="LT220" s="8"/>
      <c r="LU220" s="8"/>
      <c r="LV220" s="8"/>
      <c r="LW220" s="8"/>
      <c r="LX220" s="8"/>
      <c r="LY220" s="8"/>
      <c r="LZ220" s="8"/>
      <c r="MA220" s="8"/>
      <c r="MB220" s="8"/>
      <c r="MC220" s="8"/>
      <c r="MD220" s="8"/>
      <c r="ME220" s="8"/>
      <c r="MF220" s="8"/>
      <c r="MG220" s="8"/>
      <c r="MH220"/>
      <c r="MI220"/>
      <c r="MJ220"/>
      <c r="MR220" s="8"/>
      <c r="MS220" s="8"/>
      <c r="MU220" s="8"/>
    </row>
    <row r="221" spans="1:359" ht="22.5" customHeight="1">
      <c r="A221" s="57">
        <v>1</v>
      </c>
      <c r="B221" s="58">
        <v>15</v>
      </c>
      <c r="C221" s="62"/>
      <c r="D221" s="201">
        <f t="shared" ref="D221:D226" si="105">SUM((S221*A221)+B221+C221)</f>
        <v>22.93</v>
      </c>
      <c r="E221" s="226"/>
      <c r="F221" s="59" t="s">
        <v>805</v>
      </c>
      <c r="G221" s="59"/>
      <c r="H221" s="26" t="s">
        <v>297</v>
      </c>
      <c r="I221" s="26" t="s">
        <v>31</v>
      </c>
      <c r="J221" s="28" t="s">
        <v>490</v>
      </c>
      <c r="K221" s="26" t="s">
        <v>1151</v>
      </c>
      <c r="L221" s="66">
        <f t="shared" ref="L221:L226" si="106">SUM(D221)</f>
        <v>22.93</v>
      </c>
      <c r="M221" s="66"/>
      <c r="N221" s="1" t="s">
        <v>369</v>
      </c>
      <c r="O221" s="316" t="s">
        <v>369</v>
      </c>
      <c r="P221" s="317">
        <v>3</v>
      </c>
      <c r="Q221" s="317" t="s">
        <v>369</v>
      </c>
      <c r="R221" s="37">
        <v>6.5</v>
      </c>
      <c r="S221" s="38">
        <f t="shared" ref="S221:S226" si="107">SUM(R221*1.22)</f>
        <v>7.93</v>
      </c>
      <c r="T221" s="20"/>
      <c r="U221" s="10" t="s">
        <v>518</v>
      </c>
      <c r="V221" s="9"/>
      <c r="HT221" s="8"/>
      <c r="HU221" s="8"/>
      <c r="HW221" s="8"/>
      <c r="HX221" s="8"/>
      <c r="IG221" s="8"/>
      <c r="IL221" s="8"/>
      <c r="IM221" s="8"/>
      <c r="IN221" s="8"/>
      <c r="IO221" s="8"/>
      <c r="IP221" s="8"/>
      <c r="IQ221" s="8"/>
      <c r="JB221" s="8"/>
      <c r="JC221" s="8"/>
      <c r="JD221" s="8"/>
      <c r="JE221" s="8"/>
      <c r="JF221" s="8"/>
      <c r="JG221" s="8"/>
      <c r="JH221" s="8"/>
      <c r="JI221" s="8"/>
      <c r="JJ221" s="8"/>
      <c r="JK221" s="8"/>
      <c r="JL221" s="8"/>
      <c r="JM221" s="8"/>
      <c r="JO221" s="8"/>
      <c r="JP221" s="8"/>
      <c r="JQ221" s="8"/>
      <c r="JR221" s="8"/>
      <c r="JS221" s="8"/>
      <c r="JY221" s="8"/>
      <c r="KE221" s="8"/>
      <c r="KF221" s="8"/>
      <c r="KM221" s="8"/>
      <c r="KN221" s="8"/>
      <c r="KO221" s="8"/>
      <c r="KP221" s="8"/>
      <c r="KQ221" s="8"/>
      <c r="KR221" s="8"/>
      <c r="KU221" s="8"/>
      <c r="KV221" s="8"/>
      <c r="KW221" s="8"/>
      <c r="KY221" s="8"/>
      <c r="KZ221" s="8"/>
      <c r="LA221" s="8"/>
      <c r="LB221" s="8"/>
      <c r="LC221" s="8"/>
      <c r="LD221" s="8"/>
      <c r="LE221" s="8"/>
      <c r="LF221" s="8"/>
      <c r="LG221" s="8"/>
      <c r="LH221" s="8"/>
      <c r="LI221" s="8"/>
      <c r="LJ221" s="8"/>
      <c r="LK221" s="8"/>
      <c r="LL221" s="8"/>
      <c r="LM221" s="8"/>
      <c r="LN221" s="8"/>
      <c r="LO221" s="8"/>
      <c r="LP221" s="8"/>
      <c r="LQ221" s="8"/>
      <c r="LR221" s="8"/>
      <c r="LS221" s="8"/>
      <c r="LT221" s="8"/>
      <c r="LU221" s="8"/>
      <c r="LV221" s="8"/>
      <c r="LW221" s="8"/>
      <c r="LX221" s="8"/>
      <c r="LY221" s="8"/>
      <c r="LZ221" s="8"/>
      <c r="MA221" s="8"/>
      <c r="MB221" s="8"/>
      <c r="MC221" s="8"/>
      <c r="MD221" s="8"/>
      <c r="ME221" s="8"/>
      <c r="MF221" s="8"/>
      <c r="MG221" s="8"/>
      <c r="MH221"/>
      <c r="MI221"/>
      <c r="MJ221"/>
      <c r="MR221" s="8"/>
      <c r="MS221" s="8"/>
      <c r="MU221" s="8"/>
    </row>
    <row r="222" spans="1:359" ht="22.5" customHeight="1">
      <c r="A222" s="57">
        <v>1</v>
      </c>
      <c r="B222" s="58">
        <v>15</v>
      </c>
      <c r="C222" s="62"/>
      <c r="D222" s="201">
        <f t="shared" si="105"/>
        <v>25.98</v>
      </c>
      <c r="E222" s="226"/>
      <c r="F222" s="59" t="s">
        <v>805</v>
      </c>
      <c r="G222" s="59"/>
      <c r="H222" s="26" t="s">
        <v>297</v>
      </c>
      <c r="I222" s="26" t="s">
        <v>195</v>
      </c>
      <c r="J222" s="28" t="s">
        <v>490</v>
      </c>
      <c r="K222" s="26" t="s">
        <v>1119</v>
      </c>
      <c r="L222" s="66">
        <f t="shared" si="106"/>
        <v>25.98</v>
      </c>
      <c r="M222" s="66"/>
      <c r="N222" s="1" t="s">
        <v>369</v>
      </c>
      <c r="O222" s="316" t="s">
        <v>369</v>
      </c>
      <c r="P222" s="317">
        <v>3</v>
      </c>
      <c r="Q222" s="317" t="s">
        <v>369</v>
      </c>
      <c r="R222" s="37">
        <v>9</v>
      </c>
      <c r="S222" s="38">
        <f t="shared" si="107"/>
        <v>10.98</v>
      </c>
      <c r="T222" s="20"/>
      <c r="U222" s="10" t="s">
        <v>518</v>
      </c>
      <c r="V222" s="9"/>
      <c r="W222" s="8"/>
      <c r="HR222" s="8"/>
      <c r="HS222" s="8"/>
      <c r="HV222" s="8"/>
      <c r="HZ222" s="8"/>
      <c r="IA222" s="8"/>
      <c r="IB222" s="8"/>
      <c r="IC222" s="8"/>
      <c r="ID222" s="8"/>
      <c r="IG222" s="8"/>
      <c r="II222" s="8"/>
      <c r="IJ222" s="8"/>
      <c r="IK222" s="8"/>
      <c r="IR222" s="8"/>
      <c r="JB222" s="8"/>
      <c r="JC222" s="8"/>
      <c r="JD222" s="8"/>
      <c r="JE222" s="8"/>
      <c r="JF222" s="8"/>
      <c r="JG222" s="8"/>
      <c r="JH222" s="8"/>
      <c r="JI222" s="8"/>
      <c r="JJ222" s="8"/>
      <c r="JK222" s="8"/>
      <c r="JL222" s="8"/>
      <c r="JM222" s="8"/>
      <c r="JO222" s="8"/>
      <c r="JP222" s="8"/>
      <c r="JQ222" s="8"/>
      <c r="JR222" s="8"/>
      <c r="JS222" s="8"/>
      <c r="JY222" s="8"/>
      <c r="KE222" s="8"/>
      <c r="KF222" s="8"/>
      <c r="KM222" s="8"/>
      <c r="KN222" s="8"/>
      <c r="KO222" s="8"/>
      <c r="KP222" s="8"/>
      <c r="KQ222" s="8"/>
      <c r="KR222" s="8"/>
      <c r="KU222" s="8"/>
      <c r="KV222" s="8"/>
      <c r="KW222" s="8"/>
      <c r="KZ222" s="8"/>
      <c r="LA222" s="8"/>
      <c r="LB222" s="8"/>
      <c r="LC222" s="8"/>
      <c r="LD222" s="8"/>
      <c r="LE222" s="8"/>
      <c r="LF222" s="8"/>
      <c r="LG222" s="8"/>
      <c r="LH222" s="8"/>
      <c r="LI222" s="8"/>
      <c r="LJ222" s="8"/>
      <c r="LK222" s="8"/>
      <c r="LL222" s="8"/>
      <c r="LM222" s="8"/>
      <c r="LN222" s="8"/>
      <c r="LO222" s="8"/>
      <c r="LP222" s="8"/>
      <c r="LQ222" s="8"/>
      <c r="LR222" s="8"/>
      <c r="LS222" s="8"/>
      <c r="LT222" s="8"/>
      <c r="LU222" s="8"/>
      <c r="LV222" s="8"/>
      <c r="LW222" s="8"/>
      <c r="LX222" s="8"/>
      <c r="LY222" s="8"/>
      <c r="LZ222" s="8"/>
      <c r="MA222" s="8"/>
      <c r="MB222" s="8"/>
      <c r="MC222" s="8"/>
      <c r="MD222" s="8"/>
      <c r="ME222" s="8"/>
      <c r="MF222" s="8"/>
      <c r="MG222" s="8"/>
      <c r="MR222" s="8"/>
      <c r="MU222" s="8"/>
    </row>
    <row r="223" spans="1:359" ht="22.5" customHeight="1">
      <c r="A223" s="57">
        <v>1</v>
      </c>
      <c r="B223" s="58">
        <v>15</v>
      </c>
      <c r="C223" s="62"/>
      <c r="D223" s="201">
        <f t="shared" si="105"/>
        <v>25.98</v>
      </c>
      <c r="F223" s="59" t="s">
        <v>805</v>
      </c>
      <c r="G223" s="59"/>
      <c r="H223" s="26" t="s">
        <v>297</v>
      </c>
      <c r="I223" s="26" t="s">
        <v>195</v>
      </c>
      <c r="J223" s="28" t="s">
        <v>490</v>
      </c>
      <c r="K223" s="26" t="s">
        <v>1684</v>
      </c>
      <c r="L223" s="66">
        <f t="shared" si="106"/>
        <v>25.98</v>
      </c>
      <c r="M223" s="66"/>
      <c r="N223" s="1" t="s">
        <v>369</v>
      </c>
      <c r="O223" s="316" t="s">
        <v>369</v>
      </c>
      <c r="P223" s="317">
        <v>1</v>
      </c>
      <c r="Q223" s="317" t="s">
        <v>369</v>
      </c>
      <c r="R223" s="37">
        <v>9</v>
      </c>
      <c r="S223" s="38">
        <f t="shared" si="107"/>
        <v>10.98</v>
      </c>
      <c r="T223" s="20"/>
      <c r="U223" s="10" t="s">
        <v>518</v>
      </c>
      <c r="V223" s="9"/>
      <c r="W223" s="8"/>
      <c r="HR223" s="8"/>
      <c r="HS223" s="8"/>
      <c r="HV223" s="8"/>
      <c r="HZ223" s="8"/>
      <c r="IA223" s="8"/>
      <c r="IB223" s="8"/>
      <c r="IC223" s="8"/>
      <c r="ID223" s="8"/>
      <c r="IG223" s="8"/>
      <c r="II223" s="8"/>
      <c r="IJ223" s="8"/>
      <c r="IK223" s="8"/>
      <c r="IR223" s="8"/>
      <c r="JB223" s="8"/>
      <c r="JC223" s="8"/>
      <c r="JD223" s="8"/>
      <c r="JE223" s="8"/>
      <c r="JF223" s="8"/>
      <c r="JG223" s="8"/>
      <c r="JH223" s="8"/>
      <c r="JI223" s="8"/>
      <c r="JJ223" s="8"/>
      <c r="JK223" s="8"/>
      <c r="JL223" s="8"/>
      <c r="JM223" s="8"/>
      <c r="JO223" s="8"/>
      <c r="JP223" s="8"/>
      <c r="JQ223" s="8"/>
      <c r="JR223" s="8"/>
      <c r="JS223" s="8"/>
      <c r="JY223" s="8"/>
      <c r="KE223" s="8"/>
      <c r="KF223" s="8"/>
      <c r="KM223" s="8"/>
      <c r="KN223" s="8"/>
      <c r="KO223" s="8"/>
      <c r="KP223" s="8"/>
      <c r="KQ223" s="8"/>
      <c r="KR223" s="8"/>
      <c r="KU223" s="8"/>
      <c r="KV223" s="8"/>
      <c r="KW223" s="8"/>
      <c r="KY223" s="8"/>
      <c r="LD223" s="8"/>
      <c r="LE223" s="8"/>
      <c r="LF223" s="8"/>
      <c r="LG223" s="8"/>
      <c r="LH223" s="8"/>
      <c r="LI223" s="8"/>
      <c r="LJ223" s="8"/>
      <c r="LK223" s="8"/>
      <c r="LL223" s="8"/>
      <c r="LM223" s="8"/>
      <c r="LN223" s="8"/>
      <c r="LO223" s="8"/>
      <c r="LP223" s="8"/>
      <c r="LQ223" s="8"/>
      <c r="LR223" s="8"/>
      <c r="LS223" s="8"/>
      <c r="LT223" s="8"/>
      <c r="LU223" s="8"/>
      <c r="LV223" s="8"/>
      <c r="LW223" s="8"/>
      <c r="LX223" s="8"/>
      <c r="LY223" s="8"/>
      <c r="LZ223" s="8"/>
      <c r="MA223" s="8"/>
      <c r="MB223" s="8"/>
      <c r="MC223" s="8"/>
      <c r="MD223" s="8"/>
      <c r="ME223" s="8"/>
      <c r="MF223" s="8"/>
      <c r="MG223" s="8"/>
      <c r="MK223" s="8"/>
      <c r="ML223" s="8"/>
      <c r="MM223" s="8"/>
      <c r="MN223" s="8"/>
      <c r="MO223" s="8"/>
      <c r="MP223" s="8"/>
      <c r="MR223" s="8"/>
      <c r="MU223" s="8"/>
    </row>
    <row r="224" spans="1:359" s="8" customFormat="1" ht="22.5" customHeight="1">
      <c r="A224" s="57">
        <v>1</v>
      </c>
      <c r="B224" s="58">
        <v>15</v>
      </c>
      <c r="C224" s="62"/>
      <c r="D224" s="201">
        <f t="shared" si="105"/>
        <v>24.003599999999999</v>
      </c>
      <c r="E224" s="226"/>
      <c r="F224" s="59" t="s">
        <v>805</v>
      </c>
      <c r="G224" s="59"/>
      <c r="H224" s="26" t="s">
        <v>297</v>
      </c>
      <c r="I224" s="26" t="s">
        <v>1707</v>
      </c>
      <c r="J224" s="28" t="s">
        <v>490</v>
      </c>
      <c r="K224" s="26" t="s">
        <v>1708</v>
      </c>
      <c r="L224" s="66">
        <f t="shared" si="106"/>
        <v>24.003599999999999</v>
      </c>
      <c r="M224" s="66"/>
      <c r="N224" s="1" t="s">
        <v>369</v>
      </c>
      <c r="O224" s="316" t="s">
        <v>369</v>
      </c>
      <c r="P224" s="317" t="s">
        <v>369</v>
      </c>
      <c r="Q224" s="317">
        <v>2</v>
      </c>
      <c r="R224" s="37">
        <v>7.38</v>
      </c>
      <c r="S224" s="38">
        <f t="shared" si="107"/>
        <v>9.0036000000000005</v>
      </c>
      <c r="T224" s="25">
        <v>0.15</v>
      </c>
      <c r="U224" s="10" t="s">
        <v>1709</v>
      </c>
      <c r="V224" s="9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V224" s="12"/>
      <c r="HY224" s="12"/>
      <c r="HZ224" s="12"/>
      <c r="IA224" s="12"/>
      <c r="IB224" s="12"/>
      <c r="IC224" s="12"/>
      <c r="ID224" s="12"/>
      <c r="IE224" s="12"/>
      <c r="IF224" s="12"/>
      <c r="IH224" s="12"/>
      <c r="II224" s="12"/>
      <c r="IJ224" s="12"/>
      <c r="IK224" s="12"/>
      <c r="IR224" s="12"/>
      <c r="IS224" s="12"/>
      <c r="IT224" s="12"/>
      <c r="IU224" s="12"/>
      <c r="IV224" s="12"/>
      <c r="IW224" s="12"/>
      <c r="IX224" s="12"/>
      <c r="IY224" s="12"/>
      <c r="IZ224" s="12"/>
      <c r="JA224" s="12"/>
      <c r="JN224" s="12"/>
      <c r="JT224" s="12"/>
      <c r="JU224" s="12"/>
      <c r="JV224" s="12"/>
      <c r="JW224" s="12"/>
      <c r="JX224" s="12"/>
      <c r="JZ224" s="12"/>
      <c r="KA224" s="12"/>
      <c r="KB224" s="12"/>
      <c r="KC224" s="12"/>
      <c r="KD224" s="12"/>
      <c r="KG224" s="12"/>
      <c r="KH224" s="12"/>
      <c r="KI224" s="12"/>
      <c r="KJ224" s="12"/>
      <c r="KK224" s="12"/>
      <c r="KL224" s="12"/>
      <c r="KS224" s="12"/>
      <c r="KT224" s="12"/>
      <c r="KY224" s="12"/>
      <c r="LN224" s="12"/>
      <c r="LO224" s="12"/>
      <c r="LP224" s="12"/>
      <c r="LQ224" s="12"/>
      <c r="MG224" s="12"/>
      <c r="MQ224" s="12"/>
      <c r="MS224" s="12"/>
    </row>
    <row r="225" spans="1:359" ht="22.5" customHeight="1">
      <c r="A225" s="57">
        <v>1</v>
      </c>
      <c r="B225" s="58">
        <v>15</v>
      </c>
      <c r="C225" s="62"/>
      <c r="D225" s="201">
        <f t="shared" si="105"/>
        <v>27.004799999999999</v>
      </c>
      <c r="E225" s="226"/>
      <c r="F225" s="59" t="s">
        <v>805</v>
      </c>
      <c r="G225" s="59"/>
      <c r="H225" s="26" t="s">
        <v>297</v>
      </c>
      <c r="I225" s="26" t="s">
        <v>1707</v>
      </c>
      <c r="J225" s="28" t="s">
        <v>490</v>
      </c>
      <c r="K225" s="26" t="s">
        <v>1710</v>
      </c>
      <c r="L225" s="66">
        <f t="shared" si="106"/>
        <v>27.004799999999999</v>
      </c>
      <c r="M225" s="66"/>
      <c r="N225" s="1" t="s">
        <v>369</v>
      </c>
      <c r="O225" s="316" t="s">
        <v>369</v>
      </c>
      <c r="P225" s="317" t="s">
        <v>369</v>
      </c>
      <c r="Q225" s="317">
        <v>1</v>
      </c>
      <c r="R225" s="37">
        <v>9.84</v>
      </c>
      <c r="S225" s="38">
        <f t="shared" si="107"/>
        <v>12.004799999999999</v>
      </c>
      <c r="T225" s="25">
        <v>0.15</v>
      </c>
      <c r="U225" s="10" t="s">
        <v>1709</v>
      </c>
      <c r="V225" s="9"/>
      <c r="HT225" s="8"/>
      <c r="HU225" s="8"/>
      <c r="HW225" s="8"/>
      <c r="HX225" s="8"/>
      <c r="IG225" s="8"/>
      <c r="IL225" s="8"/>
      <c r="IM225" s="8"/>
      <c r="IN225" s="8"/>
      <c r="IO225" s="8"/>
      <c r="IP225" s="8"/>
      <c r="IQ225" s="8"/>
      <c r="JB225" s="8"/>
      <c r="JC225" s="8"/>
      <c r="JD225" s="8"/>
      <c r="JE225" s="8"/>
      <c r="JF225" s="8"/>
      <c r="JG225" s="8"/>
      <c r="JH225" s="8"/>
      <c r="JI225" s="8"/>
      <c r="JJ225" s="8"/>
      <c r="JK225" s="8"/>
      <c r="JL225" s="8"/>
      <c r="JM225" s="8"/>
      <c r="JO225" s="8"/>
      <c r="JP225" s="8"/>
      <c r="JQ225" s="8"/>
      <c r="JR225" s="8"/>
      <c r="JS225" s="8"/>
      <c r="JY225" s="8"/>
      <c r="KE225" s="8"/>
      <c r="KF225" s="8"/>
      <c r="KM225" s="8"/>
      <c r="KN225" s="8"/>
      <c r="KO225" s="8"/>
      <c r="KP225" s="8"/>
      <c r="KQ225" s="8"/>
      <c r="KR225" s="8"/>
      <c r="KU225" s="8"/>
      <c r="KV225" s="8"/>
      <c r="KW225" s="8"/>
      <c r="LD225" s="8"/>
      <c r="LE225" s="8"/>
      <c r="LF225" s="8"/>
      <c r="LG225" s="8"/>
      <c r="LH225" s="8"/>
      <c r="LI225" s="8"/>
      <c r="LJ225" s="8"/>
      <c r="LK225" s="8"/>
      <c r="LL225" s="8"/>
      <c r="LM225" s="8"/>
      <c r="LR225" s="8"/>
      <c r="LS225" s="8"/>
      <c r="LT225" s="8"/>
      <c r="LU225" s="8"/>
      <c r="LV225" s="8"/>
      <c r="LW225" s="8"/>
      <c r="LX225" s="8"/>
      <c r="LY225" s="8"/>
      <c r="LZ225" s="8"/>
      <c r="MA225" s="8"/>
      <c r="MB225" s="8"/>
      <c r="MC225" s="8"/>
      <c r="MD225" s="8"/>
      <c r="ME225" s="8"/>
      <c r="MF225" s="8"/>
      <c r="MH225" s="8"/>
      <c r="MI225" s="8"/>
      <c r="MJ225" s="8"/>
      <c r="MK225" s="8"/>
      <c r="ML225" s="8"/>
      <c r="MM225" s="8"/>
      <c r="MN225" s="8"/>
      <c r="MO225" s="8"/>
      <c r="MP225" s="8"/>
      <c r="MQ225" s="8"/>
      <c r="MR225" s="8"/>
      <c r="MU225" s="8"/>
    </row>
    <row r="226" spans="1:359" s="8" customFormat="1" ht="22.5" customHeight="1">
      <c r="A226" s="57">
        <v>1</v>
      </c>
      <c r="B226" s="58">
        <v>15</v>
      </c>
      <c r="C226" s="62">
        <v>1</v>
      </c>
      <c r="D226" s="201">
        <f t="shared" si="105"/>
        <v>20.587199999999999</v>
      </c>
      <c r="E226" s="226"/>
      <c r="F226" s="59" t="s">
        <v>805</v>
      </c>
      <c r="G226" s="59"/>
      <c r="H226" s="26" t="s">
        <v>297</v>
      </c>
      <c r="I226" s="26" t="s">
        <v>1751</v>
      </c>
      <c r="J226" s="28" t="s">
        <v>490</v>
      </c>
      <c r="K226" s="26" t="s">
        <v>1752</v>
      </c>
      <c r="L226" s="66">
        <f t="shared" si="106"/>
        <v>20.587199999999999</v>
      </c>
      <c r="M226" s="66"/>
      <c r="N226" s="1" t="s">
        <v>369</v>
      </c>
      <c r="O226" s="316" t="s">
        <v>369</v>
      </c>
      <c r="P226" s="317">
        <v>1</v>
      </c>
      <c r="Q226" s="317" t="s">
        <v>369</v>
      </c>
      <c r="R226" s="37">
        <v>3.76</v>
      </c>
      <c r="S226" s="38">
        <f t="shared" si="107"/>
        <v>4.5871999999999993</v>
      </c>
      <c r="T226" s="25"/>
      <c r="U226" s="10" t="s">
        <v>1753</v>
      </c>
      <c r="V226" s="9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V226" s="12"/>
      <c r="HY226" s="12"/>
      <c r="HZ226" s="12"/>
      <c r="IA226" s="12"/>
      <c r="IB226" s="12"/>
      <c r="IC226" s="12"/>
      <c r="ID226" s="12"/>
      <c r="IE226" s="12"/>
      <c r="IF226" s="12"/>
      <c r="IH226" s="12"/>
      <c r="II226" s="12"/>
      <c r="IJ226" s="12"/>
      <c r="IK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N226" s="12"/>
      <c r="JT226" s="12"/>
      <c r="JU226" s="12"/>
      <c r="JV226" s="12"/>
      <c r="JW226" s="12"/>
      <c r="JX226" s="12"/>
      <c r="JZ226" s="12"/>
      <c r="KA226" s="12"/>
      <c r="KB226" s="12"/>
      <c r="KC226" s="12"/>
      <c r="KD226" s="12"/>
      <c r="KG226" s="12"/>
      <c r="KH226" s="12"/>
      <c r="KI226" s="12"/>
      <c r="KJ226" s="12"/>
      <c r="KK226" s="12"/>
      <c r="KL226" s="12"/>
      <c r="KS226" s="12"/>
      <c r="KT226" s="12"/>
      <c r="KX226" s="12"/>
      <c r="KY226" s="12"/>
      <c r="KZ226" s="12"/>
      <c r="LA226" s="12"/>
      <c r="LB226" s="12"/>
      <c r="LC226" s="12"/>
      <c r="LN226" s="12"/>
      <c r="LO226" s="12"/>
      <c r="LP226" s="12"/>
      <c r="LQ226" s="12"/>
      <c r="MG226" s="12"/>
      <c r="MH226" s="12"/>
      <c r="MI226" s="12"/>
      <c r="MJ226" s="12"/>
      <c r="MQ226" s="12"/>
      <c r="MS226" s="12"/>
    </row>
    <row r="227" spans="1:359" ht="22.5" customHeight="1">
      <c r="A227" s="56"/>
      <c r="B227" s="55"/>
      <c r="C227" s="63"/>
      <c r="D227" s="201"/>
      <c r="E227" s="226"/>
      <c r="F227" s="60"/>
      <c r="G227" s="60"/>
      <c r="H227" s="26"/>
      <c r="I227" s="26"/>
      <c r="J227" s="28"/>
      <c r="K227" s="26"/>
      <c r="L227" s="66"/>
      <c r="M227" s="66"/>
      <c r="N227" s="33"/>
      <c r="O227" s="319"/>
      <c r="P227" s="319"/>
      <c r="Q227" s="319"/>
      <c r="R227" s="31"/>
      <c r="S227" s="39"/>
      <c r="T227" s="22"/>
      <c r="U227" s="10"/>
      <c r="V227" s="9"/>
      <c r="HP227" s="8"/>
      <c r="HQ227" s="8"/>
      <c r="HR227" s="8"/>
      <c r="HS227" s="8"/>
      <c r="HT227" s="8"/>
      <c r="HU227" s="8"/>
      <c r="HV227" s="8"/>
      <c r="HW227" s="8"/>
      <c r="HX227" s="8"/>
      <c r="HZ227" s="8"/>
      <c r="IA227" s="8"/>
      <c r="IB227" s="8"/>
      <c r="IC227" s="8"/>
      <c r="ID227" s="8"/>
      <c r="IG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  <c r="IW227" s="8"/>
      <c r="IX227" s="8"/>
      <c r="IY227" s="8"/>
      <c r="IZ227" s="8"/>
      <c r="JA227" s="8"/>
      <c r="JB227" s="8"/>
      <c r="JC227" s="8"/>
      <c r="JD227" s="8"/>
      <c r="JE227" s="8"/>
      <c r="JF227" s="8"/>
      <c r="JG227" s="8"/>
      <c r="JH227" s="8"/>
      <c r="JI227" s="8"/>
      <c r="JJ227" s="8"/>
      <c r="JK227" s="8"/>
      <c r="JL227" s="8"/>
      <c r="JO227" s="7"/>
      <c r="JP227" s="8"/>
      <c r="JR227" s="8"/>
      <c r="JS227" s="8"/>
      <c r="JT227" s="8"/>
      <c r="JU227" s="8"/>
      <c r="JV227" s="8"/>
      <c r="JW227" s="8"/>
      <c r="JX227" s="8"/>
      <c r="JY227" s="8"/>
      <c r="JZ227" s="8"/>
      <c r="KA227" s="8"/>
      <c r="KG227" s="8"/>
      <c r="KU227" s="8"/>
      <c r="KV227" s="8"/>
      <c r="KW227" s="8"/>
      <c r="KY227" s="8"/>
      <c r="LD227" s="8"/>
      <c r="LE227" s="8"/>
      <c r="LF227" s="8"/>
      <c r="LG227" s="8"/>
      <c r="LH227" s="8"/>
      <c r="LI227" s="8"/>
      <c r="LJ227" s="8"/>
      <c r="LK227" s="8"/>
      <c r="LL227" s="8"/>
      <c r="LM227" s="8"/>
      <c r="LR227" s="8"/>
      <c r="LS227" s="8"/>
      <c r="LT227" s="8"/>
      <c r="LU227" s="8"/>
      <c r="LV227" s="8"/>
      <c r="LW227" s="8"/>
      <c r="LX227" s="8"/>
      <c r="LY227" s="8"/>
      <c r="LZ227" s="8"/>
      <c r="MA227" s="8"/>
      <c r="MB227" s="8"/>
      <c r="MC227" s="8"/>
      <c r="MD227" s="8"/>
      <c r="ME227" s="8"/>
      <c r="MF227" s="8"/>
      <c r="MR227" s="8"/>
    </row>
    <row r="228" spans="1:359" s="8" customFormat="1" ht="22.5" customHeight="1">
      <c r="A228" s="57">
        <v>1</v>
      </c>
      <c r="B228" s="58">
        <v>15</v>
      </c>
      <c r="C228" s="62"/>
      <c r="D228" s="201">
        <f>SUM((S228*A228)+B228+C228)</f>
        <v>25.126000000000001</v>
      </c>
      <c r="E228" s="226"/>
      <c r="F228" s="59" t="s">
        <v>805</v>
      </c>
      <c r="G228" s="59"/>
      <c r="H228" s="26" t="s">
        <v>297</v>
      </c>
      <c r="I228" s="26" t="s">
        <v>30</v>
      </c>
      <c r="J228" s="28" t="s">
        <v>490</v>
      </c>
      <c r="K228" s="26" t="s">
        <v>2458</v>
      </c>
      <c r="L228" s="66">
        <f>SUM(D228)</f>
        <v>25.126000000000001</v>
      </c>
      <c r="M228" s="66"/>
      <c r="N228" s="1" t="s">
        <v>369</v>
      </c>
      <c r="O228" s="316" t="s">
        <v>369</v>
      </c>
      <c r="P228" s="317">
        <v>6</v>
      </c>
      <c r="Q228" s="317" t="s">
        <v>369</v>
      </c>
      <c r="R228" s="37">
        <v>8.3000000000000007</v>
      </c>
      <c r="S228" s="38">
        <f>SUM(R228*1.22)</f>
        <v>10.126000000000001</v>
      </c>
      <c r="T228" s="19"/>
      <c r="U228" s="10" t="s">
        <v>491</v>
      </c>
      <c r="V228" s="9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Y228" s="12"/>
      <c r="IE228" s="12"/>
      <c r="IF228" s="12"/>
      <c r="IH228" s="12"/>
      <c r="II228" s="12"/>
      <c r="JN228" s="12"/>
      <c r="JT228" s="12"/>
      <c r="JU228" s="12"/>
      <c r="JV228" s="12"/>
      <c r="JW228" s="12"/>
      <c r="JX228" s="12"/>
      <c r="JZ228" s="7"/>
      <c r="KA228" s="7"/>
      <c r="KB228" s="12"/>
      <c r="KC228" s="12"/>
      <c r="KD228" s="12"/>
      <c r="KH228" s="12"/>
      <c r="KI228" s="12"/>
      <c r="KJ228" s="12"/>
      <c r="KK228" s="12"/>
      <c r="KL228" s="12"/>
      <c r="KS228" s="12"/>
      <c r="KT228" s="12"/>
      <c r="KX228" s="12"/>
      <c r="KZ228" s="12"/>
      <c r="LA228" s="12"/>
      <c r="LB228" s="12"/>
      <c r="LC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S228" s="12"/>
    </row>
    <row r="229" spans="1:359" s="8" customFormat="1" ht="22.5" customHeight="1">
      <c r="A229" s="57">
        <v>1</v>
      </c>
      <c r="B229" s="58">
        <v>15</v>
      </c>
      <c r="C229" s="62">
        <v>2</v>
      </c>
      <c r="D229" s="201">
        <f t="shared" si="99"/>
        <v>26.637999999999998</v>
      </c>
      <c r="E229" s="226"/>
      <c r="F229" s="59" t="s">
        <v>805</v>
      </c>
      <c r="G229" s="59"/>
      <c r="H229" s="26" t="s">
        <v>297</v>
      </c>
      <c r="I229" s="26" t="s">
        <v>30</v>
      </c>
      <c r="J229" s="28" t="s">
        <v>490</v>
      </c>
      <c r="K229" s="26" t="s">
        <v>1150</v>
      </c>
      <c r="L229" s="66">
        <f t="shared" si="100"/>
        <v>26.637999999999998</v>
      </c>
      <c r="M229" s="66"/>
      <c r="N229" s="1" t="s">
        <v>369</v>
      </c>
      <c r="O229" s="316" t="s">
        <v>369</v>
      </c>
      <c r="P229" s="317">
        <v>2</v>
      </c>
      <c r="Q229" s="317" t="s">
        <v>369</v>
      </c>
      <c r="R229" s="37">
        <v>7.9</v>
      </c>
      <c r="S229" s="38">
        <f t="shared" si="101"/>
        <v>9.6379999999999999</v>
      </c>
      <c r="T229" s="19"/>
      <c r="U229" s="10" t="s">
        <v>491</v>
      </c>
      <c r="V229" s="9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Y229" s="12"/>
      <c r="IE229" s="12"/>
      <c r="IF229" s="12"/>
      <c r="IH229" s="12"/>
      <c r="II229" s="12"/>
      <c r="JN229" s="12"/>
      <c r="JT229" s="12"/>
      <c r="JU229" s="12"/>
      <c r="JV229" s="12"/>
      <c r="JW229" s="12"/>
      <c r="JX229" s="12"/>
      <c r="JZ229" s="7"/>
      <c r="KA229" s="7"/>
      <c r="KB229" s="12"/>
      <c r="KC229" s="12"/>
      <c r="KD229" s="12"/>
      <c r="KH229" s="12"/>
      <c r="KI229" s="12"/>
      <c r="KJ229" s="12"/>
      <c r="KK229" s="12"/>
      <c r="KL229" s="12"/>
      <c r="KS229" s="12"/>
      <c r="KT229" s="12"/>
      <c r="KX229" s="12"/>
      <c r="KZ229" s="12"/>
      <c r="LA229" s="12"/>
      <c r="LB229" s="12"/>
      <c r="LC229" s="12"/>
      <c r="MH229" s="12"/>
      <c r="MI229" s="12"/>
      <c r="MJ229" s="12"/>
      <c r="MK229" s="12"/>
      <c r="ML229" s="12"/>
      <c r="MM229" s="12"/>
      <c r="MN229" s="12"/>
      <c r="MO229" s="12"/>
      <c r="MP229" s="12"/>
      <c r="MQ229" s="12"/>
      <c r="MS229" s="12"/>
    </row>
    <row r="230" spans="1:359" ht="22.5" customHeight="1">
      <c r="A230" s="57">
        <v>1</v>
      </c>
      <c r="B230" s="58">
        <v>15</v>
      </c>
      <c r="C230" s="62">
        <v>6</v>
      </c>
      <c r="D230" s="201">
        <f t="shared" si="99"/>
        <v>28.93</v>
      </c>
      <c r="F230" s="59" t="s">
        <v>805</v>
      </c>
      <c r="G230" s="59"/>
      <c r="H230" s="26" t="s">
        <v>297</v>
      </c>
      <c r="I230" s="26" t="s">
        <v>16</v>
      </c>
      <c r="J230" s="28" t="s">
        <v>490</v>
      </c>
      <c r="K230" s="26" t="s">
        <v>1146</v>
      </c>
      <c r="L230" s="66">
        <f t="shared" si="100"/>
        <v>28.93</v>
      </c>
      <c r="M230" s="66"/>
      <c r="N230" s="1" t="s">
        <v>369</v>
      </c>
      <c r="O230" s="316" t="s">
        <v>369</v>
      </c>
      <c r="P230" s="317">
        <v>2</v>
      </c>
      <c r="Q230" s="317" t="s">
        <v>369</v>
      </c>
      <c r="R230" s="37">
        <v>6.5</v>
      </c>
      <c r="S230" s="38">
        <f t="shared" si="101"/>
        <v>7.93</v>
      </c>
      <c r="T230" s="20"/>
      <c r="U230" s="10" t="s">
        <v>488</v>
      </c>
      <c r="V230" s="9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T230" s="8"/>
      <c r="HU230" s="8"/>
      <c r="HW230" s="8"/>
      <c r="HX230" s="8"/>
      <c r="HY230" s="8"/>
      <c r="HZ230" s="8"/>
      <c r="IA230" s="8"/>
      <c r="IE230" s="6"/>
      <c r="IF230" s="6"/>
      <c r="IG230" s="8"/>
      <c r="IH230" s="6"/>
      <c r="II230" s="8"/>
      <c r="IJ230" s="8"/>
      <c r="IK230" s="8"/>
      <c r="IO230" s="8"/>
      <c r="IP230" s="8"/>
      <c r="IQ230" s="8"/>
      <c r="IR230" s="8"/>
      <c r="IS230" s="8"/>
      <c r="IT230" s="8"/>
      <c r="IU230" s="8"/>
      <c r="IV230" s="8"/>
      <c r="IW230" s="8"/>
      <c r="IX230" s="8"/>
      <c r="IY230" s="8"/>
      <c r="IZ230" s="8"/>
      <c r="JA230" s="8"/>
      <c r="JB230" s="8"/>
      <c r="JC230" s="8"/>
      <c r="JD230" s="8"/>
      <c r="JE230" s="8"/>
      <c r="JF230" s="8"/>
      <c r="JG230" s="8"/>
      <c r="JH230" s="8"/>
      <c r="JI230" s="8"/>
      <c r="JJ230" s="8"/>
      <c r="JK230" s="8"/>
      <c r="JL230" s="8"/>
      <c r="JM230" s="8"/>
      <c r="JO230" s="8"/>
      <c r="JP230" s="8"/>
      <c r="JQ230" s="8"/>
      <c r="JR230" s="8"/>
      <c r="JS230" s="8"/>
      <c r="JY230" s="8"/>
      <c r="KB230" s="8"/>
      <c r="KC230" s="8"/>
      <c r="KD230" s="8"/>
      <c r="KE230" s="8"/>
      <c r="KF230" s="8"/>
      <c r="KM230" s="8"/>
      <c r="KN230" s="8"/>
      <c r="KO230" s="8"/>
      <c r="KP230" s="8"/>
      <c r="KQ230" s="8"/>
      <c r="KR230" s="8"/>
      <c r="KU230" s="8"/>
      <c r="KV230" s="8"/>
      <c r="KW230" s="8"/>
    </row>
    <row r="231" spans="1:359" s="7" customFormat="1" ht="22.5" customHeight="1">
      <c r="A231" s="56"/>
      <c r="B231" s="55"/>
      <c r="C231" s="63"/>
      <c r="D231" s="201"/>
      <c r="E231" s="225"/>
      <c r="F231" s="60"/>
      <c r="G231" s="60"/>
      <c r="H231" s="26"/>
      <c r="I231" s="26"/>
      <c r="J231" s="11"/>
      <c r="K231" s="26"/>
      <c r="L231" s="66"/>
      <c r="M231" s="66"/>
      <c r="N231" s="17"/>
      <c r="O231" s="318"/>
      <c r="P231" s="318"/>
      <c r="Q231" s="318"/>
      <c r="R231" s="31"/>
      <c r="S231" s="31"/>
      <c r="T231" s="22"/>
      <c r="U231" s="10"/>
      <c r="V231" s="11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12"/>
      <c r="HS231" s="12"/>
      <c r="HT231" s="8"/>
      <c r="HU231" s="8"/>
      <c r="HV231" s="12"/>
      <c r="HW231" s="8"/>
      <c r="HX231" s="8"/>
      <c r="HY231" s="8"/>
      <c r="HZ231" s="8"/>
      <c r="IA231" s="8"/>
      <c r="IB231" s="8"/>
      <c r="IC231" s="8"/>
      <c r="ID231" s="8"/>
      <c r="IE231" s="12"/>
      <c r="IF231" s="12"/>
      <c r="IG231" s="8"/>
      <c r="IH231" s="12"/>
      <c r="II231" s="8"/>
      <c r="IJ231" s="12"/>
      <c r="IK231" s="12"/>
      <c r="IL231" s="8"/>
      <c r="IM231" s="8"/>
      <c r="IN231" s="8"/>
      <c r="IO231" s="8"/>
      <c r="IP231" s="8"/>
      <c r="IQ231" s="8"/>
      <c r="IR231" s="12"/>
      <c r="IS231" s="12"/>
      <c r="IT231" s="12"/>
      <c r="IU231" s="12"/>
      <c r="IV231" s="12"/>
      <c r="IW231" s="12"/>
      <c r="IX231" s="12"/>
      <c r="IY231" s="12"/>
      <c r="IZ231" s="12"/>
      <c r="JA231" s="12"/>
      <c r="JB231" s="8"/>
      <c r="JC231" s="8"/>
      <c r="JD231" s="8"/>
      <c r="JE231" s="8"/>
      <c r="JF231" s="12"/>
      <c r="JG231" s="12"/>
      <c r="JH231" s="12"/>
      <c r="JI231" s="12"/>
      <c r="JJ231" s="12"/>
      <c r="JK231" s="8"/>
      <c r="JL231" s="12"/>
      <c r="JM231" s="8"/>
      <c r="JN231" s="8"/>
      <c r="JO231" s="8"/>
      <c r="JP231" s="8"/>
      <c r="JQ231" s="12"/>
      <c r="JR231" s="8"/>
      <c r="JS231" s="8"/>
      <c r="JT231" s="12"/>
      <c r="JU231" s="12"/>
      <c r="JV231" s="12"/>
      <c r="JW231" s="12"/>
      <c r="JX231" s="12"/>
      <c r="JY231" s="8"/>
      <c r="JZ231" s="12"/>
      <c r="KA231" s="12"/>
      <c r="KB231" s="8"/>
      <c r="KC231" s="12"/>
      <c r="KD231" s="12"/>
      <c r="KE231" s="8"/>
      <c r="KF231" s="8"/>
      <c r="KG231" s="8"/>
      <c r="KH231" s="8"/>
      <c r="KI231" s="8"/>
      <c r="KJ231" s="8"/>
      <c r="KK231" s="8"/>
      <c r="KL231" s="8"/>
      <c r="KM231" s="8"/>
      <c r="KN231" s="8"/>
      <c r="KO231" s="8"/>
      <c r="KP231" s="8"/>
      <c r="KQ231" s="8"/>
      <c r="KR231" s="8"/>
      <c r="KS231" s="8"/>
      <c r="KT231" s="8"/>
      <c r="KU231" s="8"/>
      <c r="KV231" s="8"/>
      <c r="KW231" s="8"/>
      <c r="KX231" s="12"/>
      <c r="KY231" s="8"/>
      <c r="KZ231" s="8"/>
      <c r="LA231" s="8"/>
      <c r="LB231" s="8"/>
      <c r="LC231" s="8"/>
      <c r="LD231" s="12"/>
      <c r="LE231" s="12"/>
      <c r="LF231" s="12"/>
      <c r="LG231" s="12"/>
      <c r="LH231" s="12"/>
      <c r="LI231" s="12"/>
      <c r="LJ231" s="12"/>
      <c r="LK231" s="12"/>
      <c r="LL231" s="12"/>
      <c r="LM231" s="12"/>
      <c r="LN231" s="8"/>
      <c r="LO231" s="8"/>
      <c r="LP231" s="8"/>
      <c r="LQ231" s="8"/>
      <c r="LR231" s="12"/>
      <c r="LS231" s="12"/>
      <c r="LT231" s="12"/>
      <c r="LU231" s="12"/>
      <c r="LV231" s="12"/>
      <c r="LW231" s="12"/>
      <c r="LX231" s="12"/>
      <c r="LY231" s="12"/>
      <c r="LZ231" s="12"/>
      <c r="MA231" s="12"/>
      <c r="MB231" s="12"/>
      <c r="MC231" s="12"/>
      <c r="MD231" s="12"/>
      <c r="ME231" s="12"/>
      <c r="MF231" s="12"/>
      <c r="MG231" s="8"/>
      <c r="MH231" s="8"/>
      <c r="MI231" s="8"/>
      <c r="MJ231" s="8"/>
      <c r="MK231" s="8"/>
      <c r="ML231" s="8"/>
      <c r="MM231" s="8"/>
      <c r="MN231" s="8"/>
      <c r="MO231" s="8"/>
      <c r="MP231" s="8"/>
      <c r="MQ231" s="12"/>
      <c r="MR231" s="12"/>
      <c r="MS231" s="12"/>
      <c r="MU231" s="12"/>
    </row>
    <row r="232" spans="1:359" ht="22.5" customHeight="1">
      <c r="A232" s="56"/>
      <c r="B232" s="55"/>
      <c r="C232" s="63"/>
      <c r="D232" s="201"/>
      <c r="E232" s="226"/>
      <c r="F232" s="60"/>
      <c r="G232" s="60"/>
      <c r="H232" s="26"/>
      <c r="I232" s="26"/>
      <c r="J232" s="11"/>
      <c r="K232" s="26"/>
      <c r="L232" s="66"/>
      <c r="M232" s="66"/>
      <c r="N232" s="17"/>
      <c r="O232" s="318"/>
      <c r="P232" s="318"/>
      <c r="Q232" s="318"/>
      <c r="R232" s="31"/>
      <c r="S232" s="31"/>
      <c r="T232" s="22"/>
      <c r="U232" s="10"/>
      <c r="V232" s="11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T232" s="8"/>
      <c r="HU232" s="8"/>
      <c r="HW232" s="8"/>
      <c r="HX232" s="8"/>
      <c r="HY232" s="8"/>
      <c r="HZ232" s="8"/>
      <c r="IA232" s="8"/>
      <c r="IB232" s="8"/>
      <c r="IC232" s="8"/>
      <c r="ID232" s="8"/>
      <c r="IG232" s="8"/>
      <c r="II232" s="8"/>
      <c r="IL232" s="8"/>
      <c r="IM232" s="8"/>
      <c r="IN232" s="8"/>
      <c r="IO232" s="8"/>
      <c r="IP232" s="8"/>
      <c r="IQ232" s="8"/>
      <c r="JB232" s="8"/>
      <c r="JC232" s="8"/>
      <c r="JD232" s="8"/>
      <c r="JE232" s="8"/>
      <c r="JK232" s="8"/>
      <c r="JP232" s="8"/>
      <c r="JQ232" s="8"/>
      <c r="JR232" s="8"/>
      <c r="JS232" s="8"/>
      <c r="JY232" s="8"/>
      <c r="JZ232" s="8"/>
      <c r="KA232" s="8"/>
      <c r="KC232" s="8"/>
      <c r="KD232" s="8"/>
      <c r="KE232" s="8"/>
      <c r="KF232" s="8"/>
      <c r="KG232" s="8"/>
      <c r="KH232" s="8"/>
      <c r="KI232" s="8"/>
      <c r="KJ232" s="8"/>
      <c r="KK232" s="8"/>
      <c r="KL232" s="8"/>
      <c r="KM232" s="8"/>
      <c r="KN232" s="8"/>
      <c r="KO232" s="8"/>
      <c r="KP232" s="8"/>
      <c r="KQ232" s="8"/>
      <c r="KR232" s="8"/>
      <c r="KU232" s="8"/>
      <c r="KV232" s="8"/>
      <c r="KW232" s="8"/>
      <c r="KZ232" s="8"/>
      <c r="LA232" s="8"/>
      <c r="LB232" s="8"/>
      <c r="LC232" s="8"/>
      <c r="LN232" s="8"/>
      <c r="LO232" s="8"/>
      <c r="LP232" s="8"/>
      <c r="LQ232" s="8"/>
      <c r="MG232" s="8"/>
      <c r="MH232" s="8"/>
      <c r="MI232" s="8"/>
      <c r="MJ232" s="8"/>
      <c r="MK232" s="8"/>
      <c r="ML232" s="8"/>
      <c r="MM232" s="8"/>
      <c r="MN232" s="8"/>
      <c r="MO232" s="8"/>
      <c r="MP232" s="8"/>
    </row>
    <row r="233" spans="1:359" ht="22.5" customHeight="1">
      <c r="A233" s="56"/>
      <c r="B233" s="55"/>
      <c r="C233" s="63"/>
      <c r="D233" s="201"/>
      <c r="E233" s="226"/>
      <c r="F233" s="60"/>
      <c r="G233" s="60"/>
      <c r="H233" s="26"/>
      <c r="I233" s="26"/>
      <c r="J233" s="11"/>
      <c r="K233" s="26"/>
      <c r="L233" s="66"/>
      <c r="M233" s="66"/>
      <c r="N233" s="17"/>
      <c r="O233" s="318"/>
      <c r="P233" s="318"/>
      <c r="Q233" s="318"/>
      <c r="R233" s="31"/>
      <c r="S233" s="31"/>
      <c r="T233" s="22"/>
      <c r="U233" s="10"/>
      <c r="V233" s="11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T233" s="8"/>
      <c r="HU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O233" s="8"/>
      <c r="IP233" s="8"/>
      <c r="IQ233" s="8"/>
      <c r="JB233" s="8"/>
      <c r="JC233" s="8"/>
      <c r="JD233" s="8"/>
      <c r="JE233" s="8"/>
      <c r="JF233" s="7"/>
      <c r="JG233" s="7"/>
      <c r="JH233" s="7"/>
      <c r="JI233" s="7"/>
      <c r="JJ233" s="7"/>
      <c r="JK233" s="8"/>
      <c r="JP233" s="8"/>
      <c r="JQ233" s="7"/>
      <c r="JR233" s="8"/>
      <c r="JS233" s="8"/>
      <c r="JT233" s="8"/>
      <c r="JU233" s="8"/>
      <c r="JV233" s="8"/>
      <c r="JW233" s="8"/>
      <c r="JX233" s="8"/>
      <c r="JY233" s="8"/>
      <c r="KB233" s="8"/>
      <c r="KE233" s="8"/>
      <c r="KF233" s="8"/>
      <c r="KG233" s="8"/>
      <c r="KH233" s="8"/>
      <c r="KI233" s="8"/>
      <c r="KJ233" s="8"/>
      <c r="KK233" s="8"/>
      <c r="KL233" s="8"/>
      <c r="KM233" s="8"/>
      <c r="KN233" s="8"/>
      <c r="KO233" s="8"/>
      <c r="KP233" s="8"/>
      <c r="KQ233" s="8"/>
      <c r="KR233" s="8"/>
      <c r="KS233" s="8"/>
      <c r="KT233" s="8"/>
      <c r="KU233" s="8"/>
      <c r="KV233" s="8"/>
      <c r="KW233" s="8"/>
      <c r="KZ233" s="8"/>
      <c r="LA233" s="8"/>
      <c r="LB233" s="8"/>
      <c r="LC233" s="8"/>
      <c r="LN233" s="8"/>
      <c r="LO233" s="8"/>
      <c r="LP233" s="8"/>
      <c r="LQ233" s="8"/>
      <c r="MG233" s="8"/>
      <c r="MH233" s="8"/>
      <c r="MI233" s="8"/>
      <c r="MJ233" s="8"/>
      <c r="MK233" s="8"/>
      <c r="ML233" s="8"/>
      <c r="MM233" s="8"/>
      <c r="MN233" s="8"/>
      <c r="MO233" s="8"/>
      <c r="MP233" s="8"/>
      <c r="MR233" s="8"/>
    </row>
    <row r="234" spans="1:359" ht="22.5" customHeight="1">
      <c r="A234" s="56"/>
      <c r="B234" s="55"/>
      <c r="C234" s="63"/>
      <c r="D234" s="201"/>
      <c r="F234" s="60"/>
      <c r="G234" s="60"/>
      <c r="H234" s="26"/>
      <c r="I234" s="26"/>
      <c r="J234" s="11"/>
      <c r="K234" s="26"/>
      <c r="L234" s="66"/>
      <c r="M234" s="66"/>
      <c r="N234" s="17"/>
      <c r="O234" s="318"/>
      <c r="P234" s="318"/>
      <c r="Q234" s="318"/>
      <c r="R234" s="31"/>
      <c r="S234" s="31"/>
      <c r="T234" s="22"/>
      <c r="U234" s="10"/>
      <c r="V234" s="11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T234" s="8"/>
      <c r="HU234" s="8"/>
      <c r="HW234" s="8"/>
      <c r="HX234" s="8"/>
      <c r="IE234" s="8"/>
      <c r="IF234" s="8"/>
      <c r="IG234" s="8"/>
      <c r="IH234" s="8"/>
      <c r="IJ234" s="8"/>
      <c r="IK234" s="8"/>
      <c r="IO234" s="8"/>
      <c r="IP234" s="8"/>
      <c r="IQ234" s="8"/>
      <c r="JB234" s="8"/>
      <c r="JC234" s="8"/>
      <c r="JD234" s="8"/>
      <c r="JE234" s="8"/>
      <c r="JF234" s="8"/>
      <c r="JG234" s="8"/>
      <c r="JH234" s="8"/>
      <c r="JI234" s="8"/>
      <c r="JJ234" s="8"/>
      <c r="JK234" s="8"/>
      <c r="JP234" s="8"/>
      <c r="JQ234" s="8"/>
      <c r="JR234" s="8"/>
      <c r="JS234" s="8"/>
      <c r="JT234" s="8"/>
      <c r="JU234" s="8"/>
      <c r="JV234" s="8"/>
      <c r="JW234" s="8"/>
      <c r="JX234" s="8"/>
      <c r="JY234" s="8"/>
      <c r="KC234" s="8"/>
      <c r="KD234" s="8"/>
      <c r="KE234" s="8"/>
      <c r="KF234" s="8"/>
      <c r="KG234" s="8"/>
      <c r="KH234" s="8"/>
      <c r="KI234" s="8"/>
      <c r="KJ234" s="8"/>
      <c r="KK234" s="8"/>
      <c r="KL234" s="8"/>
      <c r="KM234" s="8"/>
      <c r="KN234" s="8"/>
      <c r="KO234" s="8"/>
      <c r="KP234" s="8"/>
      <c r="KQ234" s="8"/>
      <c r="KR234" s="8"/>
      <c r="KS234"/>
      <c r="KT234"/>
      <c r="KU234" s="8"/>
      <c r="KV234" s="8"/>
      <c r="KW234" s="8"/>
      <c r="KZ234" s="8"/>
      <c r="LA234" s="8"/>
      <c r="LB234" s="8"/>
      <c r="LC234" s="8"/>
      <c r="LD234" s="8"/>
      <c r="LE234" s="8"/>
      <c r="LF234" s="8"/>
      <c r="LG234" s="8"/>
      <c r="LH234" s="8"/>
      <c r="LI234" s="8"/>
      <c r="LJ234" s="8"/>
      <c r="LK234" s="8"/>
      <c r="LL234" s="8"/>
      <c r="LM234" s="8"/>
      <c r="LN234" s="8"/>
      <c r="LO234" s="8"/>
      <c r="LP234" s="8"/>
      <c r="LQ234" s="8"/>
      <c r="LR234" s="8"/>
      <c r="LS234" s="8"/>
      <c r="LT234" s="8"/>
      <c r="LU234" s="8"/>
      <c r="LV234" s="8"/>
      <c r="LW234" s="8"/>
      <c r="LX234" s="8"/>
      <c r="LY234" s="8"/>
      <c r="LZ234" s="8"/>
      <c r="MA234" s="8"/>
      <c r="MB234" s="8"/>
      <c r="MC234" s="8"/>
      <c r="MD234" s="8"/>
      <c r="ME234" s="8"/>
      <c r="MF234" s="8"/>
      <c r="MG234" s="8"/>
      <c r="MH234" s="8"/>
      <c r="MI234" s="8"/>
      <c r="MJ234" s="8"/>
      <c r="MK234" s="8"/>
      <c r="ML234" s="8"/>
      <c r="MM234" s="8"/>
      <c r="MN234" s="8"/>
      <c r="MO234" s="8"/>
      <c r="MP234" s="8"/>
      <c r="MR234" s="8"/>
    </row>
    <row r="235" spans="1:359" ht="22.5" customHeight="1">
      <c r="A235" s="57">
        <v>2.2000000000000002</v>
      </c>
      <c r="B235" s="58"/>
      <c r="C235" s="62"/>
      <c r="D235" s="201">
        <f t="shared" ref="D235:D249" si="108">SUM((S235*A235)+B235+C235)</f>
        <v>36.234000000000002</v>
      </c>
      <c r="E235" s="226"/>
      <c r="F235" s="59" t="s">
        <v>806</v>
      </c>
      <c r="G235" s="59"/>
      <c r="H235" s="26" t="s">
        <v>297</v>
      </c>
      <c r="I235" s="26" t="s">
        <v>34</v>
      </c>
      <c r="J235" s="9" t="s">
        <v>895</v>
      </c>
      <c r="K235" s="26" t="s">
        <v>35</v>
      </c>
      <c r="L235" s="66">
        <f t="shared" ref="L235:L249" si="109">SUM(D235)</f>
        <v>36.234000000000002</v>
      </c>
      <c r="M235" s="66"/>
      <c r="N235" s="1" t="s">
        <v>369</v>
      </c>
      <c r="O235" s="316" t="s">
        <v>369</v>
      </c>
      <c r="P235" s="317">
        <v>2</v>
      </c>
      <c r="Q235" s="317" t="s">
        <v>369</v>
      </c>
      <c r="R235" s="37">
        <v>13.5</v>
      </c>
      <c r="S235" s="38">
        <f t="shared" ref="S235:S249" si="110">SUM(R235*1.22)</f>
        <v>16.47</v>
      </c>
      <c r="T235" s="20"/>
      <c r="U235" s="10" t="s">
        <v>629</v>
      </c>
      <c r="V235" s="9"/>
      <c r="HP235" s="8"/>
      <c r="HQ235" s="8"/>
      <c r="HR235" s="8"/>
      <c r="HS235" s="8"/>
      <c r="HV235" s="8"/>
      <c r="HY235" s="8"/>
      <c r="HZ235" s="8"/>
      <c r="IA235" s="8"/>
      <c r="IB235" s="8"/>
      <c r="IC235" s="8"/>
      <c r="ID235" s="8"/>
      <c r="IG235" s="8"/>
      <c r="IH235" s="8"/>
      <c r="II235" s="8"/>
      <c r="IS235" s="8"/>
      <c r="IT235" s="8"/>
      <c r="IU235" s="8"/>
      <c r="IV235" s="8"/>
      <c r="IW235" s="8"/>
      <c r="IX235" s="8"/>
      <c r="IY235" s="8"/>
      <c r="IZ235" s="8"/>
      <c r="JA235" s="8"/>
      <c r="JB235" s="8"/>
      <c r="JC235" s="8"/>
      <c r="JD235" s="8"/>
      <c r="JE235" s="8"/>
      <c r="JK235" s="8"/>
      <c r="JL235" s="8"/>
      <c r="JM235" s="7"/>
      <c r="JN235" s="8"/>
      <c r="JO235" s="8"/>
      <c r="JP235" s="8"/>
      <c r="JQ235" s="7"/>
      <c r="JR235" s="8"/>
      <c r="JS235" s="8"/>
      <c r="JY235" s="8"/>
      <c r="KB235" s="8"/>
      <c r="KC235" s="8"/>
      <c r="KD235" s="8"/>
      <c r="KE235" s="8"/>
      <c r="KF235" s="8"/>
      <c r="KM235" s="8"/>
      <c r="KN235" s="8"/>
      <c r="KO235" s="8"/>
      <c r="KP235" s="8"/>
      <c r="KQ235" s="8"/>
      <c r="KR235" s="8"/>
      <c r="KS235" s="8"/>
      <c r="KT235" s="8"/>
      <c r="LN235" s="8"/>
      <c r="LO235" s="8"/>
      <c r="LP235" s="8"/>
      <c r="LQ235" s="8"/>
      <c r="MG235" s="8"/>
      <c r="MK235" s="8"/>
      <c r="ML235" s="8"/>
      <c r="MM235" s="8"/>
      <c r="MN235" s="8"/>
      <c r="MO235" s="8"/>
      <c r="MP235" s="8"/>
      <c r="MR235" s="8"/>
      <c r="MU235" s="8"/>
    </row>
    <row r="236" spans="1:359" ht="22.5" customHeight="1">
      <c r="A236" s="57">
        <v>1</v>
      </c>
      <c r="B236" s="58">
        <v>15</v>
      </c>
      <c r="C236" s="62"/>
      <c r="D236" s="201">
        <f t="shared" si="108"/>
        <v>27.138999999999999</v>
      </c>
      <c r="E236" s="226"/>
      <c r="F236" s="59" t="s">
        <v>805</v>
      </c>
      <c r="G236" s="90"/>
      <c r="H236" s="43" t="s">
        <v>297</v>
      </c>
      <c r="I236" s="43" t="s">
        <v>196</v>
      </c>
      <c r="J236" s="43" t="s">
        <v>2213</v>
      </c>
      <c r="K236" s="43" t="s">
        <v>2212</v>
      </c>
      <c r="L236" s="66">
        <f t="shared" si="109"/>
        <v>27.138999999999999</v>
      </c>
      <c r="M236" s="66"/>
      <c r="N236" s="1" t="s">
        <v>369</v>
      </c>
      <c r="O236" s="316" t="s">
        <v>369</v>
      </c>
      <c r="P236" s="317">
        <v>8</v>
      </c>
      <c r="Q236" s="317" t="s">
        <v>369</v>
      </c>
      <c r="R236" s="37">
        <v>9.9499999999999993</v>
      </c>
      <c r="S236" s="38">
        <f t="shared" si="110"/>
        <v>12.138999999999999</v>
      </c>
      <c r="T236" s="20"/>
      <c r="U236" s="10" t="s">
        <v>629</v>
      </c>
      <c r="V236" s="9"/>
      <c r="W236" s="8"/>
      <c r="HP236" s="8"/>
      <c r="HQ236" s="8"/>
      <c r="HR236" s="8"/>
      <c r="HS236" s="8"/>
      <c r="HV236" s="8"/>
      <c r="HZ236" s="8"/>
      <c r="IA236" s="8"/>
      <c r="IB236" s="8"/>
      <c r="IC236" s="8"/>
      <c r="ID236" s="8"/>
      <c r="IE236" s="8"/>
      <c r="IF236" s="8"/>
      <c r="IG236" s="8"/>
      <c r="IH236" s="8"/>
      <c r="IJ236" s="8"/>
      <c r="IK236" s="8"/>
      <c r="IL236" s="8"/>
      <c r="IM236" s="8"/>
      <c r="IN236" s="8"/>
      <c r="IO236" s="8"/>
      <c r="IP236" s="8"/>
      <c r="IQ236" s="8"/>
      <c r="IS236" s="8"/>
      <c r="IT236" s="8"/>
      <c r="IU236" s="8"/>
      <c r="IV236" s="8"/>
      <c r="IW236" s="8"/>
      <c r="IX236" s="8"/>
      <c r="IY236" s="8"/>
      <c r="IZ236" s="8"/>
      <c r="JA236" s="8"/>
      <c r="JB236" s="8"/>
      <c r="JC236" s="8"/>
      <c r="JD236" s="8"/>
      <c r="JE236" s="8"/>
      <c r="JF236" s="8"/>
      <c r="JG236" s="8"/>
      <c r="JH236" s="8"/>
      <c r="JI236" s="8"/>
      <c r="JJ236" s="8"/>
      <c r="JK236" s="8"/>
      <c r="JM236" s="8"/>
      <c r="JP236" s="8"/>
      <c r="JQ236" s="8"/>
      <c r="JR236" s="8"/>
      <c r="JS236" s="8"/>
      <c r="JY236" s="8"/>
      <c r="JZ236" s="8"/>
      <c r="KA236" s="8"/>
      <c r="KB236" s="8"/>
      <c r="KC236" s="8"/>
      <c r="KD236" s="8"/>
      <c r="KU236" s="8"/>
      <c r="KV236" s="8"/>
      <c r="KW236" s="8"/>
      <c r="KZ236" s="8"/>
      <c r="LA236" s="8"/>
      <c r="LB236" s="8"/>
      <c r="LC236" s="8"/>
      <c r="LD236" s="8"/>
      <c r="LE236" s="8"/>
      <c r="LF236" s="8"/>
      <c r="LG236" s="8"/>
      <c r="LH236" s="8"/>
      <c r="LI236" s="8"/>
      <c r="LJ236" s="8"/>
      <c r="LK236" s="8"/>
      <c r="LL236" s="8"/>
      <c r="LM236" s="8"/>
      <c r="LN236" s="8"/>
      <c r="LO236" s="8"/>
      <c r="LP236" s="8"/>
      <c r="LQ236" s="8"/>
      <c r="LR236" s="8"/>
      <c r="LS236" s="8"/>
      <c r="LT236" s="8"/>
      <c r="LU236" s="8"/>
      <c r="LV236" s="8"/>
      <c r="LW236" s="8"/>
      <c r="LX236" s="8"/>
      <c r="LY236" s="8"/>
      <c r="LZ236" s="8"/>
      <c r="MA236" s="8"/>
      <c r="MB236" s="8"/>
      <c r="MC236" s="8"/>
      <c r="MD236" s="8"/>
      <c r="ME236" s="8"/>
      <c r="MF236" s="8"/>
      <c r="MG236" s="8"/>
      <c r="MH236" s="8"/>
      <c r="MI236" s="8"/>
      <c r="MJ236" s="8"/>
      <c r="MR236" s="8"/>
      <c r="MU236" s="8"/>
    </row>
    <row r="237" spans="1:359" s="8" customFormat="1" ht="22.5" customHeight="1">
      <c r="A237" s="57">
        <v>1</v>
      </c>
      <c r="B237" s="58">
        <v>15</v>
      </c>
      <c r="C237" s="62">
        <v>1</v>
      </c>
      <c r="D237" s="201">
        <f t="shared" ref="D237" si="111">SUM((S237*A237)+B237+C237)</f>
        <v>24.417999999999999</v>
      </c>
      <c r="E237" s="226"/>
      <c r="F237" s="59" t="s">
        <v>805</v>
      </c>
      <c r="G237" s="59"/>
      <c r="H237" s="26" t="s">
        <v>297</v>
      </c>
      <c r="I237" s="26" t="s">
        <v>198</v>
      </c>
      <c r="J237" s="26" t="s">
        <v>895</v>
      </c>
      <c r="K237" s="26" t="s">
        <v>2486</v>
      </c>
      <c r="L237" s="66">
        <f t="shared" ref="L237" si="112">SUM(D237)</f>
        <v>24.417999999999999</v>
      </c>
      <c r="M237" s="66"/>
      <c r="N237" s="1" t="s">
        <v>369</v>
      </c>
      <c r="O237" s="316" t="s">
        <v>369</v>
      </c>
      <c r="P237" s="317">
        <v>6</v>
      </c>
      <c r="Q237" s="317" t="s">
        <v>369</v>
      </c>
      <c r="R237" s="37">
        <v>6.9</v>
      </c>
      <c r="S237" s="38">
        <f t="shared" ref="S237" si="113">SUM(R237*1.22)</f>
        <v>8.418000000000001</v>
      </c>
      <c r="T237" s="20"/>
      <c r="U237" s="10" t="s">
        <v>518</v>
      </c>
      <c r="V237" s="9"/>
      <c r="HP237" s="12"/>
      <c r="HQ237" s="12"/>
      <c r="IR237" s="12"/>
      <c r="IS237" s="12"/>
      <c r="IT237" s="12"/>
      <c r="IU237" s="12"/>
      <c r="IV237" s="12"/>
      <c r="IW237" s="12"/>
      <c r="IX237" s="12"/>
      <c r="IY237" s="12"/>
      <c r="IZ237" s="12"/>
      <c r="JA237" s="12"/>
      <c r="JN237" s="12"/>
      <c r="JT237" s="12"/>
      <c r="JU237" s="12"/>
      <c r="JV237" s="12"/>
      <c r="JW237" s="12"/>
      <c r="JX237" s="12"/>
      <c r="KB237" s="12"/>
      <c r="KG237" s="12"/>
      <c r="KH237" s="12"/>
      <c r="KI237" s="12"/>
      <c r="KJ237" s="12"/>
      <c r="KK237" s="12"/>
      <c r="KL237" s="12"/>
      <c r="KS237" s="12"/>
      <c r="KT237" s="12"/>
      <c r="KU237" s="12"/>
      <c r="KV237" s="12"/>
      <c r="KW237" s="12"/>
      <c r="KX237" s="12"/>
      <c r="KZ237" s="12"/>
      <c r="LA237" s="12"/>
      <c r="LB237" s="12"/>
      <c r="LC237" s="12"/>
      <c r="LD237" s="12"/>
      <c r="LE237" s="12"/>
      <c r="LF237" s="12"/>
      <c r="LG237" s="12"/>
      <c r="LH237" s="12"/>
      <c r="LI237" s="12"/>
      <c r="LJ237" s="12"/>
      <c r="LK237" s="12"/>
      <c r="LL237" s="12"/>
      <c r="LM237" s="12"/>
      <c r="LN237" s="12"/>
      <c r="LO237" s="12"/>
      <c r="LP237" s="12"/>
      <c r="LQ237" s="12"/>
      <c r="LR237" s="12"/>
      <c r="LS237" s="12"/>
      <c r="LT237" s="12"/>
      <c r="LU237" s="12"/>
      <c r="LV237" s="12"/>
      <c r="LW237" s="12"/>
      <c r="LX237" s="12"/>
      <c r="LY237" s="12"/>
      <c r="LZ237" s="12"/>
      <c r="MA237" s="12"/>
      <c r="MB237" s="12"/>
      <c r="MC237" s="12"/>
      <c r="MD237" s="12"/>
      <c r="ME237" s="12"/>
      <c r="MF237" s="12"/>
      <c r="MG237" s="12"/>
      <c r="MQ237" s="12"/>
      <c r="MS237" s="12"/>
    </row>
    <row r="238" spans="1:359" ht="22.5" customHeight="1">
      <c r="A238" s="57">
        <v>1</v>
      </c>
      <c r="B238" s="58">
        <v>15</v>
      </c>
      <c r="C238" s="62"/>
      <c r="D238" s="201">
        <f t="shared" si="108"/>
        <v>24.15</v>
      </c>
      <c r="F238" s="59" t="s">
        <v>805</v>
      </c>
      <c r="G238" s="59"/>
      <c r="H238" s="26" t="s">
        <v>297</v>
      </c>
      <c r="I238" s="26" t="s">
        <v>1666</v>
      </c>
      <c r="J238" s="26" t="s">
        <v>895</v>
      </c>
      <c r="K238" s="26" t="s">
        <v>1665</v>
      </c>
      <c r="L238" s="66">
        <f t="shared" si="109"/>
        <v>24.15</v>
      </c>
      <c r="M238" s="66"/>
      <c r="N238" s="1" t="s">
        <v>369</v>
      </c>
      <c r="O238" s="316" t="s">
        <v>369</v>
      </c>
      <c r="P238" s="317" t="s">
        <v>369</v>
      </c>
      <c r="Q238" s="317">
        <v>5</v>
      </c>
      <c r="R238" s="37">
        <v>7.5</v>
      </c>
      <c r="S238" s="38">
        <f t="shared" si="110"/>
        <v>9.15</v>
      </c>
      <c r="T238" s="25">
        <v>0.22</v>
      </c>
      <c r="U238" s="10" t="s">
        <v>517</v>
      </c>
      <c r="V238" s="9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V238" s="8"/>
      <c r="IE238" s="8"/>
      <c r="IF238" s="8"/>
      <c r="IH238" s="8"/>
      <c r="II238" s="8"/>
      <c r="IS238" s="8"/>
      <c r="IT238" s="8"/>
      <c r="IU238" s="8"/>
      <c r="IV238" s="8"/>
      <c r="IW238" s="8"/>
      <c r="IX238" s="8"/>
      <c r="IY238" s="8"/>
      <c r="IZ238" s="8"/>
      <c r="JA238" s="8"/>
      <c r="JB238" s="8"/>
      <c r="JC238" s="8"/>
      <c r="JD238" s="8"/>
      <c r="JE238" s="8"/>
      <c r="JF238" s="8"/>
      <c r="JG238" s="8"/>
      <c r="JH238" s="8"/>
      <c r="JI238" s="8"/>
      <c r="JJ238" s="8"/>
      <c r="JK238" s="8"/>
      <c r="JL238" s="8"/>
      <c r="JP238" s="8"/>
      <c r="JR238" s="8"/>
      <c r="JS238" s="8"/>
      <c r="JZ238" s="8"/>
      <c r="KA238" s="8"/>
      <c r="KB238" s="8"/>
      <c r="KC238" s="8"/>
      <c r="KD238" s="8"/>
      <c r="KH238" s="8"/>
      <c r="KI238" s="8"/>
      <c r="KJ238" s="8"/>
      <c r="KK238" s="8"/>
      <c r="KL238" s="8"/>
      <c r="KS238" s="8"/>
      <c r="KT238" s="8"/>
      <c r="KX238" s="8"/>
      <c r="MH238" s="8"/>
      <c r="MI238" s="8"/>
      <c r="MJ238" s="8"/>
      <c r="MK238" s="8"/>
      <c r="ML238" s="8"/>
      <c r="MM238" s="8"/>
      <c r="MN238" s="8"/>
      <c r="MO238" s="8"/>
      <c r="MP238" s="8"/>
      <c r="MR238" s="8"/>
      <c r="MU238" s="8"/>
    </row>
    <row r="239" spans="1:359" s="8" customFormat="1" ht="22.5" customHeight="1">
      <c r="A239" s="57">
        <v>1</v>
      </c>
      <c r="B239" s="58">
        <v>15</v>
      </c>
      <c r="C239" s="62"/>
      <c r="D239" s="201">
        <f t="shared" si="108"/>
        <v>22.198</v>
      </c>
      <c r="E239" s="226"/>
      <c r="F239" s="59" t="s">
        <v>805</v>
      </c>
      <c r="G239" s="59"/>
      <c r="H239" s="26" t="s">
        <v>297</v>
      </c>
      <c r="I239" s="26" t="s">
        <v>1560</v>
      </c>
      <c r="J239" s="26" t="s">
        <v>895</v>
      </c>
      <c r="K239" s="26" t="s">
        <v>1731</v>
      </c>
      <c r="L239" s="66">
        <f t="shared" si="109"/>
        <v>22.198</v>
      </c>
      <c r="M239" s="66"/>
      <c r="N239" s="1" t="s">
        <v>369</v>
      </c>
      <c r="O239" s="316" t="s">
        <v>369</v>
      </c>
      <c r="P239" s="317">
        <v>2</v>
      </c>
      <c r="Q239" s="317" t="s">
        <v>369</v>
      </c>
      <c r="R239" s="92">
        <v>5.9</v>
      </c>
      <c r="S239" s="38">
        <f t="shared" si="110"/>
        <v>7.1980000000000004</v>
      </c>
      <c r="T239" s="20"/>
      <c r="U239" s="10" t="s">
        <v>774</v>
      </c>
      <c r="V239" s="10" t="s">
        <v>1555</v>
      </c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 s="12"/>
      <c r="KH239" s="12"/>
      <c r="KI239" s="12"/>
      <c r="KJ239" s="12"/>
      <c r="KK239" s="12"/>
      <c r="KL239" s="12"/>
      <c r="KM239"/>
      <c r="KN239"/>
      <c r="KO239"/>
      <c r="KP239"/>
      <c r="KQ239"/>
      <c r="KR239"/>
      <c r="KS239" s="12"/>
      <c r="KT239" s="12"/>
      <c r="KU239" s="12"/>
      <c r="KV239" s="12"/>
      <c r="KW239" s="12"/>
      <c r="KX239" s="12"/>
      <c r="KY239" s="12"/>
      <c r="KZ239" s="12"/>
      <c r="LA239" s="12"/>
      <c r="LB239" s="12"/>
      <c r="LC239" s="12"/>
      <c r="LD239" s="12"/>
      <c r="LE239" s="12"/>
      <c r="LF239" s="12"/>
      <c r="LG239" s="12"/>
      <c r="LH239" s="12"/>
      <c r="LI239" s="12"/>
      <c r="LJ239" s="12"/>
      <c r="LK239" s="12"/>
      <c r="LL239" s="12"/>
      <c r="LM239" s="12"/>
      <c r="LN239" s="12"/>
      <c r="LO239" s="12"/>
      <c r="LP239" s="12"/>
      <c r="LQ239" s="12"/>
      <c r="LR239" s="12"/>
      <c r="LS239" s="12"/>
      <c r="LT239" s="12"/>
      <c r="LU239" s="12"/>
      <c r="LV239" s="12"/>
      <c r="LW239" s="12"/>
      <c r="LX239" s="12"/>
      <c r="LY239" s="12"/>
      <c r="LZ239" s="12"/>
      <c r="MA239" s="12"/>
      <c r="MB239" s="12"/>
      <c r="MC239" s="12"/>
      <c r="MD239" s="12"/>
      <c r="ME239" s="12"/>
      <c r="MF239" s="12"/>
      <c r="MG239" s="12"/>
      <c r="MH239" s="12"/>
      <c r="MI239" s="12"/>
      <c r="MJ239" s="12"/>
      <c r="MQ239" s="12"/>
      <c r="MS239" s="12"/>
    </row>
    <row r="240" spans="1:359" ht="22.5" customHeight="1">
      <c r="A240" s="57">
        <v>1</v>
      </c>
      <c r="B240" s="58">
        <v>15</v>
      </c>
      <c r="C240" s="62"/>
      <c r="D240" s="201">
        <f>SUM((S240*A240)+B240+C240)</f>
        <v>23.417999999999999</v>
      </c>
      <c r="F240" s="59" t="s">
        <v>805</v>
      </c>
      <c r="G240" s="59"/>
      <c r="H240" s="26" t="s">
        <v>297</v>
      </c>
      <c r="I240" s="26" t="s">
        <v>2544</v>
      </c>
      <c r="J240" s="26" t="s">
        <v>895</v>
      </c>
      <c r="K240" s="26" t="s">
        <v>2545</v>
      </c>
      <c r="L240" s="66">
        <f>SUM(D240)</f>
        <v>23.417999999999999</v>
      </c>
      <c r="M240" s="66"/>
      <c r="N240" s="1" t="s">
        <v>369</v>
      </c>
      <c r="O240" s="316" t="s">
        <v>369</v>
      </c>
      <c r="P240" s="317">
        <v>24</v>
      </c>
      <c r="Q240" s="317" t="s">
        <v>369</v>
      </c>
      <c r="R240" s="37">
        <v>6.9</v>
      </c>
      <c r="S240" s="38">
        <f>SUM(R240*1.22)</f>
        <v>8.418000000000001</v>
      </c>
      <c r="T240" s="25">
        <v>0.5</v>
      </c>
      <c r="U240" s="10" t="s">
        <v>2546</v>
      </c>
      <c r="V240" s="10" t="s">
        <v>2547</v>
      </c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V240" s="8"/>
      <c r="IE240" s="8"/>
      <c r="IF240" s="8"/>
      <c r="IH240" s="8"/>
      <c r="II240" s="8"/>
      <c r="IS240" s="8"/>
      <c r="IT240" s="8"/>
      <c r="IU240" s="8"/>
      <c r="IV240" s="8"/>
      <c r="IW240" s="8"/>
      <c r="IX240" s="8"/>
      <c r="IY240" s="8"/>
      <c r="IZ240" s="8"/>
      <c r="JA240" s="8"/>
      <c r="JB240" s="8"/>
      <c r="JC240" s="8"/>
      <c r="JD240" s="8"/>
      <c r="JE240" s="8"/>
      <c r="JF240" s="8"/>
      <c r="JG240" s="8"/>
      <c r="JH240" s="8"/>
      <c r="JI240" s="8"/>
      <c r="JJ240" s="8"/>
      <c r="JK240" s="8"/>
      <c r="JL240" s="8"/>
      <c r="JP240" s="8"/>
      <c r="JR240" s="8"/>
      <c r="JS240" s="8"/>
      <c r="JZ240" s="8"/>
      <c r="KA240" s="8"/>
      <c r="KB240" s="8"/>
      <c r="KC240" s="8"/>
      <c r="KD240" s="8"/>
      <c r="KH240" s="8"/>
      <c r="KI240" s="8"/>
      <c r="KJ240" s="8"/>
      <c r="KK240" s="8"/>
      <c r="KL240" s="8"/>
      <c r="KS240" s="8"/>
      <c r="KT240" s="8"/>
      <c r="KX240" s="8"/>
      <c r="MH240" s="8"/>
      <c r="MI240" s="8"/>
      <c r="MJ240" s="8"/>
      <c r="MK240" s="8"/>
      <c r="ML240" s="8"/>
      <c r="MM240" s="8"/>
      <c r="MN240" s="8"/>
      <c r="MO240" s="8"/>
      <c r="MP240" s="8"/>
      <c r="MR240" s="8"/>
      <c r="MU240" s="8"/>
    </row>
    <row r="241" spans="1:359" s="8" customFormat="1" ht="22.5" customHeight="1">
      <c r="A241" s="57">
        <v>1</v>
      </c>
      <c r="B241" s="58">
        <v>15</v>
      </c>
      <c r="C241" s="62"/>
      <c r="D241" s="201">
        <f t="shared" si="108"/>
        <v>25.491999999999997</v>
      </c>
      <c r="E241" s="226"/>
      <c r="F241" s="59" t="s">
        <v>805</v>
      </c>
      <c r="G241" s="59"/>
      <c r="H241" s="26" t="s">
        <v>297</v>
      </c>
      <c r="I241" s="26" t="s">
        <v>1602</v>
      </c>
      <c r="J241" s="26" t="s">
        <v>895</v>
      </c>
      <c r="K241" s="26" t="s">
        <v>1603</v>
      </c>
      <c r="L241" s="66">
        <f t="shared" si="109"/>
        <v>25.491999999999997</v>
      </c>
      <c r="M241" s="66"/>
      <c r="N241" s="1" t="s">
        <v>369</v>
      </c>
      <c r="O241" s="316" t="s">
        <v>369</v>
      </c>
      <c r="P241" s="317">
        <v>4</v>
      </c>
      <c r="Q241" s="317" t="s">
        <v>369</v>
      </c>
      <c r="R241" s="37">
        <v>8.6</v>
      </c>
      <c r="S241" s="38">
        <f t="shared" si="110"/>
        <v>10.491999999999999</v>
      </c>
      <c r="T241" s="72">
        <v>0.186</v>
      </c>
      <c r="U241" s="10" t="s">
        <v>1604</v>
      </c>
      <c r="V241" s="10" t="s">
        <v>1605</v>
      </c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  <c r="HG241" s="12"/>
      <c r="HH241" s="12"/>
      <c r="HI241" s="12"/>
      <c r="HJ241" s="12"/>
      <c r="HK241" s="12"/>
      <c r="HL241" s="12"/>
      <c r="HM241" s="12"/>
      <c r="HN241" s="12"/>
      <c r="HO241" s="12"/>
      <c r="HR241" s="12"/>
      <c r="HS241" s="12"/>
      <c r="HV241" s="12"/>
      <c r="HY241" s="12"/>
      <c r="II241" s="12"/>
      <c r="IJ241" s="7"/>
      <c r="IK241" s="7"/>
      <c r="IS241" s="12"/>
      <c r="IT241" s="12"/>
      <c r="IU241" s="12"/>
      <c r="IV241" s="12"/>
      <c r="IW241" s="12"/>
      <c r="IX241" s="12"/>
      <c r="IY241" s="12"/>
      <c r="IZ241" s="12"/>
      <c r="JA241" s="12"/>
      <c r="JM241" s="12"/>
      <c r="JO241" s="12"/>
      <c r="JZ241" s="12"/>
      <c r="KA241" s="12"/>
      <c r="KG241" s="12"/>
      <c r="KH241" s="12"/>
      <c r="KI241" s="12"/>
      <c r="KJ241" s="12"/>
      <c r="KK241" s="12"/>
      <c r="KL241" s="12"/>
      <c r="KS241" s="12"/>
      <c r="KT241" s="12"/>
      <c r="KU241" s="12"/>
      <c r="KV241" s="12"/>
      <c r="KW241" s="12"/>
      <c r="KY241" s="12"/>
      <c r="KZ241" s="12"/>
      <c r="LA241" s="12"/>
      <c r="LB241" s="12"/>
      <c r="LC241" s="12"/>
      <c r="LD241" s="12"/>
      <c r="LE241" s="12"/>
      <c r="LF241" s="12"/>
      <c r="LG241" s="12"/>
      <c r="LH241" s="12"/>
      <c r="LI241" s="12"/>
      <c r="LJ241" s="12"/>
      <c r="LK241" s="12"/>
      <c r="LL241" s="12"/>
      <c r="LM241" s="12"/>
      <c r="LN241" s="12"/>
      <c r="LO241" s="12"/>
      <c r="LP241" s="12"/>
      <c r="LQ241" s="12"/>
      <c r="LR241" s="12"/>
      <c r="LS241" s="12"/>
      <c r="LT241" s="12"/>
      <c r="LU241" s="12"/>
      <c r="LV241" s="12"/>
      <c r="LW241" s="12"/>
      <c r="LX241" s="12"/>
      <c r="LY241" s="12"/>
      <c r="LZ241" s="12"/>
      <c r="MA241" s="12"/>
      <c r="MB241" s="12"/>
      <c r="MC241" s="12"/>
      <c r="MD241" s="12"/>
      <c r="ME241" s="12"/>
      <c r="MF241" s="12"/>
      <c r="MG241" s="12"/>
      <c r="MQ241" s="12"/>
      <c r="MS241" s="12"/>
    </row>
    <row r="242" spans="1:359" s="8" customFormat="1" ht="22.5" customHeight="1">
      <c r="A242" s="57">
        <v>1</v>
      </c>
      <c r="B242" s="58">
        <v>15</v>
      </c>
      <c r="C242" s="62"/>
      <c r="D242" s="201">
        <f t="shared" ref="D242:D243" si="114">SUM((S242*A242)+B242+C242)</f>
        <v>23.54</v>
      </c>
      <c r="E242" s="226"/>
      <c r="F242" s="59" t="s">
        <v>805</v>
      </c>
      <c r="G242" s="59"/>
      <c r="H242" s="26" t="s">
        <v>297</v>
      </c>
      <c r="I242" s="26" t="s">
        <v>2565</v>
      </c>
      <c r="J242" s="26" t="s">
        <v>895</v>
      </c>
      <c r="K242" s="26" t="s">
        <v>2566</v>
      </c>
      <c r="L242" s="66">
        <f t="shared" ref="L242" si="115">SUM(D242)</f>
        <v>23.54</v>
      </c>
      <c r="M242" s="66"/>
      <c r="N242" s="1" t="s">
        <v>369</v>
      </c>
      <c r="O242" s="316" t="s">
        <v>369</v>
      </c>
      <c r="P242" s="317">
        <v>6</v>
      </c>
      <c r="Q242" s="317" t="s">
        <v>369</v>
      </c>
      <c r="R242" s="37">
        <v>7</v>
      </c>
      <c r="S242" s="38">
        <f t="shared" ref="S242" si="116">SUM(R242*1.22)</f>
        <v>8.5399999999999991</v>
      </c>
      <c r="T242" s="20"/>
      <c r="U242" s="10" t="s">
        <v>2567</v>
      </c>
      <c r="V242" s="9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T242" s="12"/>
      <c r="HU242" s="12"/>
      <c r="HV242" s="12"/>
      <c r="HW242" s="12"/>
      <c r="HX242" s="12"/>
      <c r="HY242" s="12"/>
      <c r="IE242" s="12"/>
      <c r="IF242" s="12"/>
      <c r="IG242" s="12"/>
      <c r="IH242" s="12"/>
      <c r="IO242" s="12"/>
      <c r="IP242" s="12"/>
      <c r="IQ242" s="12"/>
      <c r="IS242" s="12"/>
      <c r="IT242" s="12"/>
      <c r="IU242" s="12"/>
      <c r="IV242" s="12"/>
      <c r="IW242" s="12"/>
      <c r="IX242" s="12"/>
      <c r="IY242" s="12"/>
      <c r="IZ242" s="12"/>
      <c r="JA242" s="12"/>
      <c r="JF242" s="12"/>
      <c r="JG242" s="12"/>
      <c r="JH242" s="12"/>
      <c r="JI242" s="12"/>
      <c r="JJ242" s="12"/>
      <c r="JL242" s="12"/>
      <c r="JZ242" s="12"/>
      <c r="KA242" s="12"/>
      <c r="KB242" s="12"/>
      <c r="KC242" s="12"/>
      <c r="KD242" s="12"/>
      <c r="KG242" s="12"/>
      <c r="KY242" s="12"/>
      <c r="KZ242" s="12"/>
      <c r="LA242" s="12"/>
      <c r="LB242" s="12"/>
      <c r="LC242" s="12"/>
      <c r="LD242" s="12"/>
      <c r="LE242" s="12"/>
      <c r="LF242" s="12"/>
      <c r="LG242" s="12"/>
      <c r="LH242" s="12"/>
      <c r="LI242" s="12"/>
      <c r="LJ242" s="12"/>
      <c r="LK242" s="12"/>
      <c r="LL242" s="12"/>
      <c r="LM242" s="12"/>
      <c r="LN242" s="12"/>
      <c r="LO242" s="12"/>
      <c r="LP242" s="12"/>
      <c r="LQ242" s="12"/>
      <c r="LR242" s="12"/>
      <c r="LS242" s="12"/>
      <c r="LT242" s="12"/>
      <c r="LU242" s="12"/>
      <c r="LV242" s="12"/>
      <c r="LW242" s="12"/>
      <c r="LX242" s="12"/>
      <c r="LY242" s="12"/>
      <c r="LZ242" s="12"/>
      <c r="MA242" s="12"/>
      <c r="MB242" s="12"/>
      <c r="MC242" s="12"/>
      <c r="MD242" s="12"/>
      <c r="ME242" s="12"/>
      <c r="MF242" s="12"/>
      <c r="MG242" s="12"/>
      <c r="MH242" s="12"/>
      <c r="MI242" s="12"/>
      <c r="MJ242" s="12"/>
      <c r="MK242" s="12"/>
      <c r="ML242" s="12"/>
      <c r="MM242" s="12"/>
      <c r="MN242" s="12"/>
      <c r="MO242" s="12"/>
      <c r="MP242" s="12"/>
      <c r="MQ242" s="12"/>
      <c r="MR242"/>
      <c r="MS242" s="12"/>
    </row>
    <row r="243" spans="1:359" s="8" customFormat="1" ht="22.5" customHeight="1">
      <c r="A243" s="57">
        <v>2.2000000000000002</v>
      </c>
      <c r="B243" s="58"/>
      <c r="C243" s="62"/>
      <c r="D243" s="201">
        <f t="shared" si="114"/>
        <v>31.402799999999999</v>
      </c>
      <c r="E243" s="226"/>
      <c r="F243" s="59" t="s">
        <v>806</v>
      </c>
      <c r="G243" s="59"/>
      <c r="H243" s="26" t="s">
        <v>297</v>
      </c>
      <c r="I243" s="26" t="s">
        <v>2565</v>
      </c>
      <c r="J243" s="26" t="s">
        <v>895</v>
      </c>
      <c r="K243" s="26" t="s">
        <v>2569</v>
      </c>
      <c r="L243" s="66">
        <f t="shared" si="109"/>
        <v>31.402799999999999</v>
      </c>
      <c r="M243" s="66"/>
      <c r="N243" s="1" t="s">
        <v>369</v>
      </c>
      <c r="O243" s="316" t="s">
        <v>369</v>
      </c>
      <c r="P243" s="317">
        <v>1</v>
      </c>
      <c r="Q243" s="317" t="s">
        <v>369</v>
      </c>
      <c r="R243" s="37">
        <v>11.7</v>
      </c>
      <c r="S243" s="38">
        <f t="shared" si="110"/>
        <v>14.273999999999999</v>
      </c>
      <c r="T243" s="20" t="s">
        <v>489</v>
      </c>
      <c r="U243" s="10" t="s">
        <v>2567</v>
      </c>
      <c r="V243" s="9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  <c r="GZ243" s="12"/>
      <c r="HA243" s="12"/>
      <c r="HB243" s="12"/>
      <c r="HC243" s="12"/>
      <c r="HD243" s="12"/>
      <c r="HE243" s="12"/>
      <c r="HF243" s="12"/>
      <c r="HG243" s="12"/>
      <c r="HH243" s="12"/>
      <c r="HI243" s="12"/>
      <c r="HJ243" s="12"/>
      <c r="HK243" s="12"/>
      <c r="HL243" s="12"/>
      <c r="HM243" s="12"/>
      <c r="HN243" s="12"/>
      <c r="HO243" s="12"/>
      <c r="HT243" s="12"/>
      <c r="HU243" s="12"/>
      <c r="HV243" s="12"/>
      <c r="HW243" s="12"/>
      <c r="HX243" s="12"/>
      <c r="HY243" s="12"/>
      <c r="IE243" s="12"/>
      <c r="IF243" s="12"/>
      <c r="IG243" s="12"/>
      <c r="IH243" s="12"/>
      <c r="IO243" s="12"/>
      <c r="IP243" s="12"/>
      <c r="IQ243" s="12"/>
      <c r="IS243" s="12"/>
      <c r="IT243" s="12"/>
      <c r="IU243" s="12"/>
      <c r="IV243" s="12"/>
      <c r="IW243" s="12"/>
      <c r="IX243" s="12"/>
      <c r="IY243" s="12"/>
      <c r="IZ243" s="12"/>
      <c r="JA243" s="12"/>
      <c r="JF243" s="12"/>
      <c r="JG243" s="12"/>
      <c r="JH243" s="12"/>
      <c r="JI243" s="12"/>
      <c r="JJ243" s="12"/>
      <c r="JL243" s="12"/>
      <c r="JZ243" s="12"/>
      <c r="KA243" s="12"/>
      <c r="KB243" s="12"/>
      <c r="KC243" s="12"/>
      <c r="KD243" s="12"/>
      <c r="KG243" s="12"/>
      <c r="KY243" s="12"/>
      <c r="KZ243" s="12"/>
      <c r="LA243" s="12"/>
      <c r="LB243" s="12"/>
      <c r="LC243" s="12"/>
      <c r="LD243" s="12"/>
      <c r="LE243" s="12"/>
      <c r="LF243" s="12"/>
      <c r="LG243" s="12"/>
      <c r="LH243" s="12"/>
      <c r="LI243" s="12"/>
      <c r="LJ243" s="12"/>
      <c r="LK243" s="12"/>
      <c r="LL243" s="12"/>
      <c r="LM243" s="12"/>
      <c r="LN243" s="12"/>
      <c r="LO243" s="12"/>
      <c r="LP243" s="12"/>
      <c r="LQ243" s="12"/>
      <c r="LR243" s="12"/>
      <c r="LS243" s="12"/>
      <c r="LT243" s="12"/>
      <c r="LU243" s="12"/>
      <c r="LV243" s="12"/>
      <c r="LW243" s="12"/>
      <c r="LX243" s="12"/>
      <c r="LY243" s="12"/>
      <c r="LZ243" s="12"/>
      <c r="MA243" s="12"/>
      <c r="MB243" s="12"/>
      <c r="MC243" s="12"/>
      <c r="MD243" s="12"/>
      <c r="ME243" s="12"/>
      <c r="MF243" s="12"/>
      <c r="MG243" s="12"/>
      <c r="MH243" s="12"/>
      <c r="MI243" s="12"/>
      <c r="MJ243" s="12"/>
      <c r="MK243" s="12"/>
      <c r="ML243" s="12"/>
      <c r="MM243" s="12"/>
      <c r="MN243" s="12"/>
      <c r="MO243" s="12"/>
      <c r="MP243" s="12"/>
      <c r="MQ243" s="12"/>
      <c r="MR243"/>
      <c r="MS243" s="12"/>
    </row>
    <row r="244" spans="1:359" s="8" customFormat="1" ht="22.5" customHeight="1">
      <c r="A244" s="57">
        <v>2.2000000000000002</v>
      </c>
      <c r="B244" s="58"/>
      <c r="C244" s="62"/>
      <c r="D244" s="201">
        <f t="shared" si="108"/>
        <v>34.623600000000003</v>
      </c>
      <c r="E244" s="225"/>
      <c r="F244" s="59" t="s">
        <v>806</v>
      </c>
      <c r="G244" s="59"/>
      <c r="H244" s="26" t="s">
        <v>297</v>
      </c>
      <c r="I244" s="26" t="s">
        <v>36</v>
      </c>
      <c r="J244" s="9" t="s">
        <v>895</v>
      </c>
      <c r="K244" s="26" t="s">
        <v>37</v>
      </c>
      <c r="L244" s="66">
        <f t="shared" si="109"/>
        <v>34.623600000000003</v>
      </c>
      <c r="M244" s="66"/>
      <c r="N244" s="1" t="s">
        <v>369</v>
      </c>
      <c r="O244" s="316" t="s">
        <v>369</v>
      </c>
      <c r="P244" s="317">
        <v>2</v>
      </c>
      <c r="Q244" s="317" t="s">
        <v>369</v>
      </c>
      <c r="R244" s="37">
        <v>12.9</v>
      </c>
      <c r="S244" s="38">
        <f t="shared" si="110"/>
        <v>15.738</v>
      </c>
      <c r="T244" s="20"/>
      <c r="U244" s="10" t="s">
        <v>626</v>
      </c>
      <c r="V244" s="9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T244" s="12"/>
      <c r="HU244" s="12"/>
      <c r="HV244" s="12"/>
      <c r="HW244" s="12"/>
      <c r="HX244" s="12"/>
      <c r="HY244" s="12"/>
      <c r="IE244" s="12"/>
      <c r="IF244" s="12"/>
      <c r="IG244" s="12"/>
      <c r="IH244" s="12"/>
      <c r="IO244" s="12"/>
      <c r="IP244" s="12"/>
      <c r="IQ244" s="12"/>
      <c r="IS244" s="12"/>
      <c r="IT244" s="12"/>
      <c r="IU244" s="12"/>
      <c r="IV244" s="12"/>
      <c r="IW244" s="12"/>
      <c r="IX244" s="12"/>
      <c r="IY244" s="12"/>
      <c r="IZ244" s="12"/>
      <c r="JA244" s="12"/>
      <c r="JF244" s="12"/>
      <c r="JG244" s="12"/>
      <c r="JH244" s="12"/>
      <c r="JI244" s="12"/>
      <c r="JJ244" s="12"/>
      <c r="JL244" s="12"/>
      <c r="JZ244" s="12"/>
      <c r="KA244" s="12"/>
      <c r="KB244" s="12"/>
      <c r="KC244" s="12"/>
      <c r="KD244" s="12"/>
      <c r="KG244" s="12"/>
      <c r="KY244" s="12"/>
      <c r="KZ244" s="12"/>
      <c r="LA244" s="12"/>
      <c r="LB244" s="12"/>
      <c r="LC244" s="12"/>
      <c r="LD244" s="12"/>
      <c r="LE244" s="12"/>
      <c r="LF244" s="12"/>
      <c r="LG244" s="12"/>
      <c r="LH244" s="12"/>
      <c r="LI244" s="12"/>
      <c r="LJ244" s="12"/>
      <c r="LK244" s="12"/>
      <c r="LL244" s="12"/>
      <c r="LM244" s="12"/>
      <c r="LN244" s="12"/>
      <c r="LO244" s="12"/>
      <c r="LP244" s="12"/>
      <c r="LQ244" s="12"/>
      <c r="LR244" s="12"/>
      <c r="LS244" s="12"/>
      <c r="LT244" s="12"/>
      <c r="LU244" s="12"/>
      <c r="LV244" s="12"/>
      <c r="LW244" s="12"/>
      <c r="LX244" s="12"/>
      <c r="LY244" s="12"/>
      <c r="LZ244" s="12"/>
      <c r="MA244" s="12"/>
      <c r="MB244" s="12"/>
      <c r="MC244" s="12"/>
      <c r="MD244" s="12"/>
      <c r="ME244" s="12"/>
      <c r="MF244" s="12"/>
      <c r="MG244" s="12"/>
      <c r="MH244" s="12"/>
      <c r="MI244" s="12"/>
      <c r="MJ244" s="12"/>
      <c r="MK244" s="12"/>
      <c r="ML244" s="12"/>
      <c r="MM244" s="12"/>
      <c r="MN244" s="12"/>
      <c r="MO244" s="12"/>
      <c r="MP244" s="12"/>
      <c r="MQ244" s="12"/>
      <c r="MR244"/>
      <c r="MS244" s="12"/>
    </row>
    <row r="245" spans="1:359" s="8" customFormat="1" ht="22.5" customHeight="1">
      <c r="A245" s="57">
        <v>2.2000000000000002</v>
      </c>
      <c r="B245" s="58"/>
      <c r="C245" s="62"/>
      <c r="D245" s="201">
        <f t="shared" si="108"/>
        <v>32.208000000000006</v>
      </c>
      <c r="E245" s="226"/>
      <c r="F245" s="59" t="s">
        <v>806</v>
      </c>
      <c r="G245" s="59"/>
      <c r="H245" s="26" t="s">
        <v>297</v>
      </c>
      <c r="I245" s="26" t="s">
        <v>1737</v>
      </c>
      <c r="J245" s="26" t="s">
        <v>895</v>
      </c>
      <c r="K245" s="26" t="s">
        <v>1738</v>
      </c>
      <c r="L245" s="66">
        <f t="shared" si="109"/>
        <v>32.208000000000006</v>
      </c>
      <c r="M245" s="66"/>
      <c r="N245" s="1" t="s">
        <v>369</v>
      </c>
      <c r="O245" s="316" t="s">
        <v>369</v>
      </c>
      <c r="P245" s="317">
        <v>5</v>
      </c>
      <c r="Q245" s="317" t="s">
        <v>369</v>
      </c>
      <c r="R245" s="37">
        <v>12</v>
      </c>
      <c r="S245" s="38">
        <f t="shared" si="110"/>
        <v>14.64</v>
      </c>
      <c r="T245" s="20"/>
      <c r="U245" s="10" t="s">
        <v>518</v>
      </c>
      <c r="V245" s="9"/>
      <c r="HP245" s="12"/>
      <c r="HQ245" s="12"/>
      <c r="IR245" s="12"/>
      <c r="IS245" s="12"/>
      <c r="IT245" s="12"/>
      <c r="IU245" s="12"/>
      <c r="IV245" s="12"/>
      <c r="IW245" s="12"/>
      <c r="IX245" s="12"/>
      <c r="IY245" s="12"/>
      <c r="IZ245" s="12"/>
      <c r="JA245" s="12"/>
      <c r="JN245" s="12"/>
      <c r="JT245" s="12"/>
      <c r="JU245" s="12"/>
      <c r="JV245" s="12"/>
      <c r="JW245" s="12"/>
      <c r="JX245" s="12"/>
      <c r="KB245" s="12"/>
      <c r="KG245" s="12"/>
      <c r="KH245" s="12"/>
      <c r="KI245" s="12"/>
      <c r="KJ245" s="12"/>
      <c r="KK245" s="12"/>
      <c r="KL245" s="12"/>
      <c r="KS245" s="12"/>
      <c r="KT245" s="12"/>
      <c r="KU245" s="12"/>
      <c r="KV245" s="12"/>
      <c r="KW245" s="12"/>
      <c r="KX245" s="12"/>
      <c r="KZ245" s="12"/>
      <c r="LA245" s="12"/>
      <c r="LB245" s="12"/>
      <c r="LC245" s="12"/>
      <c r="LD245" s="12"/>
      <c r="LE245" s="12"/>
      <c r="LF245" s="12"/>
      <c r="LG245" s="12"/>
      <c r="LH245" s="12"/>
      <c r="LI245" s="12"/>
      <c r="LJ245" s="12"/>
      <c r="LK245" s="12"/>
      <c r="LL245" s="12"/>
      <c r="LM245" s="12"/>
      <c r="LN245" s="12"/>
      <c r="LO245" s="12"/>
      <c r="LP245" s="12"/>
      <c r="LQ245" s="12"/>
      <c r="LR245" s="12"/>
      <c r="LS245" s="12"/>
      <c r="LT245" s="12"/>
      <c r="LU245" s="12"/>
      <c r="LV245" s="12"/>
      <c r="LW245" s="12"/>
      <c r="LX245" s="12"/>
      <c r="LY245" s="12"/>
      <c r="LZ245" s="12"/>
      <c r="MA245" s="12"/>
      <c r="MB245" s="12"/>
      <c r="MC245" s="12"/>
      <c r="MD245" s="12"/>
      <c r="ME245" s="12"/>
      <c r="MF245" s="12"/>
      <c r="MG245" s="12"/>
      <c r="MQ245" s="12"/>
      <c r="MS245" s="12"/>
    </row>
    <row r="246" spans="1:359" ht="22.5" customHeight="1">
      <c r="A246" s="57">
        <v>1</v>
      </c>
      <c r="B246" s="58">
        <v>15</v>
      </c>
      <c r="C246" s="62"/>
      <c r="D246" s="201">
        <f t="shared" si="108"/>
        <v>26.59</v>
      </c>
      <c r="E246" s="226"/>
      <c r="F246" s="59" t="s">
        <v>805</v>
      </c>
      <c r="G246" s="59"/>
      <c r="H246" s="28" t="s">
        <v>297</v>
      </c>
      <c r="I246" s="26" t="s">
        <v>38</v>
      </c>
      <c r="J246" s="9" t="s">
        <v>895</v>
      </c>
      <c r="K246" s="26" t="s">
        <v>2842</v>
      </c>
      <c r="L246" s="66">
        <f>SUM(D246)</f>
        <v>26.59</v>
      </c>
      <c r="M246" s="66"/>
      <c r="N246" s="1" t="s">
        <v>369</v>
      </c>
      <c r="O246" s="316" t="s">
        <v>369</v>
      </c>
      <c r="P246" s="317">
        <v>6</v>
      </c>
      <c r="Q246" s="317" t="s">
        <v>369</v>
      </c>
      <c r="R246" s="37">
        <v>9.5</v>
      </c>
      <c r="S246" s="38">
        <f t="shared" si="110"/>
        <v>11.59</v>
      </c>
      <c r="T246" s="25">
        <v>0.08</v>
      </c>
      <c r="U246" s="10" t="s">
        <v>1628</v>
      </c>
      <c r="V246" s="9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IE246" s="8"/>
      <c r="IF246" s="8"/>
      <c r="IG246" s="8"/>
      <c r="IH246" s="8"/>
      <c r="II246" s="8"/>
      <c r="IL246" s="8"/>
      <c r="IM246" s="8"/>
      <c r="IN246" s="8"/>
      <c r="IO246" s="8"/>
      <c r="IP246" s="8"/>
      <c r="IQ246" s="8"/>
      <c r="JB246" s="7"/>
      <c r="JC246" s="7"/>
      <c r="JD246" s="7"/>
      <c r="JE246" s="7"/>
      <c r="JF246" s="8"/>
      <c r="JG246" s="8"/>
      <c r="JH246" s="8"/>
      <c r="JI246" s="8"/>
      <c r="JJ246" s="8"/>
      <c r="JK246" s="7"/>
      <c r="JL246" s="7"/>
      <c r="JM246" s="8"/>
      <c r="JN246" s="8"/>
      <c r="JO246" s="8"/>
      <c r="JP246" s="7"/>
      <c r="JQ246" s="8"/>
      <c r="JR246" s="7"/>
      <c r="JS246" s="7"/>
      <c r="JY246" s="7"/>
      <c r="JZ246" s="8"/>
      <c r="KA246" s="8"/>
      <c r="KB246" s="8"/>
      <c r="KC246" s="8"/>
      <c r="KD246" s="8"/>
      <c r="KE246" s="8"/>
      <c r="KF246" s="8"/>
      <c r="KM246" s="8"/>
      <c r="KN246" s="8"/>
      <c r="KO246" s="8"/>
      <c r="KP246" s="8"/>
      <c r="KQ246" s="8"/>
      <c r="KR246" s="8"/>
      <c r="KU246" s="8"/>
      <c r="KV246" s="8"/>
      <c r="KW246" s="8"/>
      <c r="MR246" s="8"/>
      <c r="MU246" s="8"/>
    </row>
    <row r="247" spans="1:359" ht="22.5" customHeight="1">
      <c r="A247" s="57">
        <v>1</v>
      </c>
      <c r="B247" s="58">
        <v>15</v>
      </c>
      <c r="C247" s="62"/>
      <c r="D247" s="201">
        <f t="shared" si="108"/>
        <v>24.759999999999998</v>
      </c>
      <c r="E247" s="226"/>
      <c r="F247" s="59" t="s">
        <v>805</v>
      </c>
      <c r="G247" s="59"/>
      <c r="H247" s="28" t="s">
        <v>297</v>
      </c>
      <c r="I247" s="26" t="s">
        <v>38</v>
      </c>
      <c r="J247" s="9" t="s">
        <v>895</v>
      </c>
      <c r="K247" s="26" t="s">
        <v>39</v>
      </c>
      <c r="L247" s="66">
        <f t="shared" si="109"/>
        <v>24.759999999999998</v>
      </c>
      <c r="M247" s="66"/>
      <c r="N247" s="1" t="s">
        <v>369</v>
      </c>
      <c r="O247" s="316" t="s">
        <v>369</v>
      </c>
      <c r="P247" s="317" t="s">
        <v>369</v>
      </c>
      <c r="Q247" s="317">
        <v>1</v>
      </c>
      <c r="R247" s="37">
        <v>8</v>
      </c>
      <c r="S247" s="38">
        <f t="shared" si="110"/>
        <v>9.76</v>
      </c>
      <c r="T247" s="20"/>
      <c r="U247" s="10" t="s">
        <v>629</v>
      </c>
      <c r="V247" s="9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I247" s="8"/>
      <c r="IJ247" s="8"/>
      <c r="IK247" s="8"/>
      <c r="IL247" s="8"/>
      <c r="IM247" s="8"/>
      <c r="IN247" s="8"/>
      <c r="IR247" s="8"/>
      <c r="IS247" s="8"/>
      <c r="IT247" s="8"/>
      <c r="IU247" s="8"/>
      <c r="IV247" s="8"/>
      <c r="IW247" s="8"/>
      <c r="IX247" s="8"/>
      <c r="IY247" s="8"/>
      <c r="IZ247" s="8"/>
      <c r="JA247" s="8"/>
      <c r="JF247" s="8"/>
      <c r="JG247" s="8"/>
      <c r="JH247" s="8"/>
      <c r="JI247" s="8"/>
      <c r="JJ247" s="8"/>
      <c r="JL247" s="8"/>
      <c r="JQ247" s="8"/>
      <c r="JY247" s="8"/>
      <c r="KE247" s="8"/>
      <c r="KF247" s="8"/>
      <c r="KH247" s="8"/>
      <c r="KI247" s="8"/>
      <c r="KJ247" s="8"/>
      <c r="KK247" s="8"/>
      <c r="KL247" s="8"/>
      <c r="KM247" s="8"/>
      <c r="KN247" s="8"/>
      <c r="KO247" s="8"/>
      <c r="KP247" s="8"/>
      <c r="KQ247" s="8"/>
      <c r="KR247" s="8"/>
      <c r="KS247" s="8"/>
      <c r="KT247" s="8"/>
      <c r="MH247" s="8"/>
      <c r="MI247" s="8"/>
      <c r="MJ247" s="8"/>
      <c r="MK247" s="8"/>
      <c r="ML247" s="8"/>
      <c r="MM247" s="8"/>
      <c r="MN247" s="8"/>
      <c r="MO247" s="8"/>
      <c r="MP247" s="8"/>
      <c r="MR247" s="8"/>
    </row>
    <row r="248" spans="1:359" ht="22.5" customHeight="1">
      <c r="A248" s="57">
        <v>1</v>
      </c>
      <c r="B248" s="58">
        <v>15</v>
      </c>
      <c r="C248" s="62"/>
      <c r="D248" s="201">
        <f t="shared" si="108"/>
        <v>24.759999999999998</v>
      </c>
      <c r="F248" s="59" t="s">
        <v>805</v>
      </c>
      <c r="G248" s="59"/>
      <c r="H248" s="28" t="s">
        <v>297</v>
      </c>
      <c r="I248" s="26" t="s">
        <v>2189</v>
      </c>
      <c r="J248" s="26" t="s">
        <v>2190</v>
      </c>
      <c r="K248" s="26" t="s">
        <v>2200</v>
      </c>
      <c r="L248" s="66">
        <f t="shared" si="109"/>
        <v>24.759999999999998</v>
      </c>
      <c r="M248" s="66"/>
      <c r="N248" s="1" t="s">
        <v>369</v>
      </c>
      <c r="O248" s="316" t="s">
        <v>369</v>
      </c>
      <c r="P248" s="317">
        <v>6</v>
      </c>
      <c r="Q248" s="317" t="s">
        <v>369</v>
      </c>
      <c r="R248" s="37">
        <v>8</v>
      </c>
      <c r="S248" s="38">
        <f t="shared" si="110"/>
        <v>9.76</v>
      </c>
      <c r="T248" s="20"/>
      <c r="U248" s="10" t="s">
        <v>2192</v>
      </c>
      <c r="V248" s="9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I248" s="8"/>
      <c r="IJ248" s="8"/>
      <c r="IK248" s="8"/>
      <c r="IL248" s="8"/>
      <c r="IM248" s="8"/>
      <c r="IN248" s="8"/>
      <c r="IR248" s="8"/>
      <c r="IS248" s="8"/>
      <c r="IT248" s="8"/>
      <c r="IU248" s="8"/>
      <c r="IV248" s="8"/>
      <c r="IW248" s="8"/>
      <c r="IX248" s="8"/>
      <c r="IY248" s="8"/>
      <c r="IZ248" s="8"/>
      <c r="JA248" s="8"/>
      <c r="JF248" s="8"/>
      <c r="JG248" s="8"/>
      <c r="JH248" s="8"/>
      <c r="JI248" s="8"/>
      <c r="JJ248" s="8"/>
      <c r="JL248" s="8"/>
      <c r="JQ248" s="8"/>
      <c r="JY248" s="8"/>
      <c r="KE248" s="8"/>
      <c r="KF248" s="8"/>
      <c r="KH248" s="8"/>
      <c r="KI248" s="8"/>
      <c r="KJ248" s="8"/>
      <c r="KK248" s="8"/>
      <c r="KL248" s="8"/>
      <c r="KM248" s="8"/>
      <c r="KN248" s="8"/>
      <c r="KO248" s="8"/>
      <c r="KP248" s="8"/>
      <c r="KQ248" s="8"/>
      <c r="KR248" s="8"/>
      <c r="KS248" s="8"/>
      <c r="KT248" s="8"/>
      <c r="MR248" s="8"/>
      <c r="MU248" s="8"/>
    </row>
    <row r="249" spans="1:359" ht="22.5" customHeight="1">
      <c r="A249" s="57">
        <v>1</v>
      </c>
      <c r="B249" s="58">
        <v>15</v>
      </c>
      <c r="C249" s="62"/>
      <c r="D249" s="201">
        <f t="shared" si="108"/>
        <v>20.490000000000002</v>
      </c>
      <c r="E249" s="226"/>
      <c r="F249" s="59" t="s">
        <v>805</v>
      </c>
      <c r="G249" s="59"/>
      <c r="H249" s="28" t="s">
        <v>297</v>
      </c>
      <c r="I249" s="26" t="s">
        <v>2189</v>
      </c>
      <c r="J249" s="26" t="s">
        <v>2190</v>
      </c>
      <c r="K249" s="26" t="s">
        <v>2191</v>
      </c>
      <c r="L249" s="66">
        <f t="shared" si="109"/>
        <v>20.490000000000002</v>
      </c>
      <c r="M249" s="66"/>
      <c r="N249" s="1" t="s">
        <v>369</v>
      </c>
      <c r="O249" s="316" t="s">
        <v>369</v>
      </c>
      <c r="P249" s="317">
        <v>6</v>
      </c>
      <c r="Q249" s="317" t="s">
        <v>369</v>
      </c>
      <c r="R249" s="37">
        <v>4.5</v>
      </c>
      <c r="S249" s="38">
        <f t="shared" si="110"/>
        <v>5.49</v>
      </c>
      <c r="T249" s="20"/>
      <c r="U249" s="10" t="s">
        <v>2192</v>
      </c>
      <c r="V249" s="9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I249" s="8"/>
      <c r="IJ249" s="8"/>
      <c r="IK249" s="8"/>
      <c r="IL249" s="8"/>
      <c r="IM249" s="8"/>
      <c r="IN249" s="8"/>
      <c r="IR249" s="8"/>
      <c r="IS249" s="8"/>
      <c r="IT249" s="8"/>
      <c r="IU249" s="8"/>
      <c r="IV249" s="8"/>
      <c r="IW249" s="8"/>
      <c r="IX249" s="8"/>
      <c r="IY249" s="8"/>
      <c r="IZ249" s="8"/>
      <c r="JA249" s="8"/>
      <c r="JF249" s="8"/>
      <c r="JG249" s="8"/>
      <c r="JH249" s="8"/>
      <c r="JI249" s="8"/>
      <c r="JJ249" s="8"/>
      <c r="JL249" s="8"/>
      <c r="JQ249" s="8"/>
      <c r="JY249" s="8"/>
      <c r="KE249" s="8"/>
      <c r="KF249" s="8"/>
      <c r="KH249" s="8"/>
      <c r="KI249" s="8"/>
      <c r="KJ249" s="8"/>
      <c r="KK249" s="8"/>
      <c r="KL249" s="8"/>
      <c r="KM249" s="8"/>
      <c r="KN249" s="8"/>
      <c r="KO249" s="8"/>
      <c r="KP249" s="8"/>
      <c r="KQ249" s="8"/>
      <c r="KR249" s="8"/>
      <c r="KS249" s="8"/>
      <c r="KT249" s="8"/>
      <c r="LN249" s="8"/>
      <c r="LO249" s="8"/>
      <c r="LP249" s="8"/>
      <c r="LQ249" s="8"/>
      <c r="MG249" s="8"/>
      <c r="MK249" s="8"/>
      <c r="ML249" s="8"/>
      <c r="MM249" s="8"/>
      <c r="MN249" s="8"/>
      <c r="MO249" s="8"/>
      <c r="MP249" s="8"/>
      <c r="MR249" s="8"/>
      <c r="MU249" s="8"/>
    </row>
    <row r="250" spans="1:359" ht="22.5" customHeight="1">
      <c r="A250" s="56"/>
      <c r="B250" s="55"/>
      <c r="C250" s="63"/>
      <c r="D250" s="201"/>
      <c r="E250" s="226"/>
      <c r="F250" s="60"/>
      <c r="G250" s="60"/>
      <c r="H250" s="26"/>
      <c r="I250" s="26"/>
      <c r="J250" s="9"/>
      <c r="K250" s="26"/>
      <c r="L250" s="66"/>
      <c r="M250" s="66"/>
      <c r="N250" s="17"/>
      <c r="O250" s="318"/>
      <c r="P250" s="318"/>
      <c r="Q250" s="318"/>
      <c r="R250" s="31"/>
      <c r="S250" s="31"/>
      <c r="T250" s="21"/>
      <c r="U250" s="10"/>
      <c r="V250" s="9"/>
      <c r="HT250" s="8"/>
      <c r="HU250" s="8"/>
      <c r="HW250" s="8"/>
      <c r="HX250" s="8"/>
      <c r="IG250" s="8"/>
      <c r="IO250" s="8"/>
      <c r="IP250" s="8"/>
      <c r="IQ250" s="8"/>
      <c r="JB250" s="8"/>
      <c r="JC250" s="8"/>
      <c r="JD250" s="8"/>
      <c r="JE250" s="8"/>
      <c r="JK250" s="8"/>
      <c r="JM250" s="8"/>
      <c r="JN250" s="8"/>
      <c r="JO250" s="8"/>
      <c r="JP250" s="8"/>
      <c r="JR250" s="8"/>
      <c r="JS250" s="8"/>
      <c r="JT250" s="8"/>
      <c r="JU250" s="8"/>
      <c r="JV250" s="8"/>
      <c r="JW250" s="8"/>
      <c r="JX250" s="8"/>
      <c r="JY250" s="8"/>
      <c r="KE250" s="8"/>
      <c r="KF250" s="8"/>
      <c r="KG250" s="8"/>
      <c r="KH250" s="8"/>
      <c r="KI250" s="8"/>
      <c r="KJ250" s="8"/>
      <c r="KK250" s="8"/>
      <c r="KL250" s="8"/>
      <c r="KM250" s="8"/>
      <c r="KN250" s="8"/>
      <c r="KO250" s="8"/>
      <c r="KP250" s="8"/>
      <c r="KQ250" s="8"/>
      <c r="KR250" s="8"/>
      <c r="KS250" s="8"/>
      <c r="KT250" s="8"/>
      <c r="KZ250" s="8"/>
      <c r="LA250" s="8"/>
      <c r="LB250" s="8"/>
      <c r="LC250" s="8"/>
      <c r="LD250" s="8"/>
      <c r="LE250" s="8"/>
      <c r="LF250" s="8"/>
      <c r="LG250" s="8"/>
      <c r="LH250" s="8"/>
      <c r="LI250" s="8"/>
      <c r="LJ250" s="8"/>
      <c r="LK250" s="8"/>
      <c r="LL250" s="8"/>
      <c r="LM250" s="8"/>
      <c r="LN250" s="8"/>
      <c r="LO250" s="8"/>
      <c r="LP250" s="8"/>
      <c r="LQ250" s="8"/>
      <c r="LR250" s="8"/>
      <c r="LS250" s="8"/>
      <c r="LT250" s="8"/>
      <c r="LU250" s="8"/>
      <c r="LV250" s="8"/>
      <c r="LW250" s="8"/>
      <c r="LX250" s="8"/>
      <c r="LY250" s="8"/>
      <c r="LZ250" s="8"/>
      <c r="MA250" s="8"/>
      <c r="MB250" s="8"/>
      <c r="MC250" s="8"/>
      <c r="MD250" s="8"/>
      <c r="ME250" s="8"/>
      <c r="MF250" s="8"/>
      <c r="MG250" s="8"/>
      <c r="MH250" s="8"/>
      <c r="MI250" s="8"/>
      <c r="MJ250" s="8"/>
      <c r="MK250" s="8"/>
      <c r="ML250" s="8"/>
      <c r="MM250" s="8"/>
      <c r="MN250" s="8"/>
      <c r="MO250" s="8"/>
      <c r="MP250" s="8"/>
      <c r="MR250" s="8"/>
      <c r="MS250" s="8"/>
    </row>
    <row r="251" spans="1:359" ht="22.5" customHeight="1">
      <c r="A251" s="56"/>
      <c r="B251" s="55"/>
      <c r="C251" s="63"/>
      <c r="D251" s="201"/>
      <c r="F251" s="60"/>
      <c r="G251" s="60"/>
      <c r="H251" s="26"/>
      <c r="I251" s="26"/>
      <c r="J251" s="9"/>
      <c r="K251" s="26"/>
      <c r="L251" s="66"/>
      <c r="M251" s="66"/>
      <c r="N251" s="17"/>
      <c r="O251" s="318"/>
      <c r="P251" s="318"/>
      <c r="Q251" s="318"/>
      <c r="R251" s="31"/>
      <c r="S251" s="31"/>
      <c r="T251" s="21"/>
      <c r="U251" s="10"/>
      <c r="V251" s="9"/>
      <c r="HT251" s="8"/>
      <c r="HU251" s="8"/>
      <c r="HW251" s="8"/>
      <c r="HX251" s="8"/>
      <c r="IG251" s="8"/>
      <c r="IL251" s="8"/>
      <c r="IM251" s="8"/>
      <c r="IN251" s="8"/>
      <c r="IO251" s="8"/>
      <c r="IP251" s="8"/>
      <c r="IQ251" s="8"/>
      <c r="IR251" s="8"/>
      <c r="JB251" s="8"/>
      <c r="JC251" s="8"/>
      <c r="JD251" s="8"/>
      <c r="JE251" s="8"/>
      <c r="JK251" s="8"/>
      <c r="JM251" s="8"/>
      <c r="JN251" s="8"/>
      <c r="JO251" s="8"/>
      <c r="JP251" s="8"/>
      <c r="JR251" s="8"/>
      <c r="JS251" s="8"/>
      <c r="JT251" s="8"/>
      <c r="JU251" s="8"/>
      <c r="JV251" s="8"/>
      <c r="JW251" s="8"/>
      <c r="JX251" s="8"/>
      <c r="JY251" s="8"/>
      <c r="KE251" s="8"/>
      <c r="KF251" s="8"/>
      <c r="KG251" s="8"/>
      <c r="KH251" s="8"/>
      <c r="KI251" s="8"/>
      <c r="KJ251" s="8"/>
      <c r="KK251" s="8"/>
      <c r="KL251" s="8"/>
      <c r="KM251" s="8"/>
      <c r="KN251" s="8"/>
      <c r="KO251" s="8"/>
      <c r="KP251" s="8"/>
      <c r="KQ251" s="8"/>
      <c r="KR251" s="8"/>
      <c r="KS251" s="8"/>
      <c r="KT251" s="8"/>
      <c r="KU251" s="8"/>
      <c r="KV251" s="8"/>
      <c r="KW251" s="8"/>
      <c r="KY251" s="8"/>
      <c r="KZ251" s="8"/>
      <c r="LA251" s="8"/>
      <c r="LB251" s="8"/>
      <c r="LC251" s="8"/>
      <c r="LN251" s="8"/>
      <c r="LO251" s="8"/>
      <c r="LP251" s="8"/>
      <c r="LQ251" s="8"/>
      <c r="MG251" s="8"/>
      <c r="MH251" s="8"/>
      <c r="MI251" s="8"/>
      <c r="MJ251" s="8"/>
      <c r="MK251" s="8"/>
      <c r="ML251" s="8"/>
      <c r="MM251" s="8"/>
      <c r="MN251" s="8"/>
      <c r="MO251" s="8"/>
      <c r="MP251" s="8"/>
      <c r="MR251" s="8"/>
      <c r="MS251" s="8"/>
      <c r="MU251" s="8"/>
    </row>
    <row r="252" spans="1:359" s="8" customFormat="1" ht="22.5" customHeight="1">
      <c r="A252" s="56"/>
      <c r="B252" s="55"/>
      <c r="C252" s="63"/>
      <c r="D252" s="201"/>
      <c r="E252" s="226"/>
      <c r="F252" s="60"/>
      <c r="G252" s="60"/>
      <c r="H252" s="26"/>
      <c r="I252" s="26"/>
      <c r="J252" s="9"/>
      <c r="K252" s="26"/>
      <c r="L252" s="66"/>
      <c r="M252" s="66"/>
      <c r="N252" s="17"/>
      <c r="O252" s="318"/>
      <c r="P252" s="318"/>
      <c r="Q252" s="318"/>
      <c r="R252" s="31"/>
      <c r="S252" s="31"/>
      <c r="T252" s="21"/>
      <c r="U252" s="10"/>
      <c r="V252" s="9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  <c r="HJ252" s="12"/>
      <c r="HK252" s="12"/>
      <c r="HL252" s="12"/>
      <c r="HM252" s="12"/>
      <c r="HN252" s="12"/>
      <c r="HO252" s="12"/>
      <c r="HP252" s="12"/>
      <c r="HQ252" s="12"/>
      <c r="HR252" s="12"/>
      <c r="HS252" s="12"/>
      <c r="HT252" s="12"/>
      <c r="HU252" s="12"/>
      <c r="HV252" s="12"/>
      <c r="HW252" s="12"/>
      <c r="HX252" s="12"/>
      <c r="HY252" s="12"/>
      <c r="HZ252" s="12"/>
      <c r="IA252" s="12"/>
      <c r="IB252" s="12"/>
      <c r="IC252" s="12"/>
      <c r="ID252" s="12"/>
      <c r="IE252" s="12"/>
      <c r="IF252" s="12"/>
      <c r="IH252" s="12"/>
      <c r="II252" s="12"/>
      <c r="IJ252" s="12"/>
      <c r="IK252" s="12"/>
      <c r="IR252" s="12"/>
      <c r="IS252" s="12"/>
      <c r="IT252" s="12"/>
      <c r="IU252" s="12"/>
      <c r="IV252" s="12"/>
      <c r="IW252" s="12"/>
      <c r="IX252" s="12"/>
      <c r="IY252" s="12"/>
      <c r="IZ252" s="12"/>
      <c r="JA252" s="12"/>
      <c r="JF252" s="12"/>
      <c r="JG252" s="12"/>
      <c r="JH252" s="12"/>
      <c r="JI252" s="12"/>
      <c r="JJ252" s="12"/>
      <c r="JL252" s="12"/>
      <c r="JQ252" s="12"/>
      <c r="JZ252" s="12"/>
      <c r="KA252" s="12"/>
      <c r="KB252" s="12"/>
      <c r="KC252" s="12"/>
      <c r="KD252" s="12"/>
      <c r="KX252" s="12"/>
      <c r="KY252" s="12"/>
      <c r="LD252" s="12"/>
      <c r="LE252" s="12"/>
      <c r="LF252" s="12"/>
      <c r="LG252" s="12"/>
      <c r="LH252" s="12"/>
      <c r="LI252" s="12"/>
      <c r="LJ252" s="12"/>
      <c r="LK252" s="12"/>
      <c r="LL252" s="12"/>
      <c r="LM252" s="12"/>
      <c r="LR252" s="12"/>
      <c r="LS252" s="12"/>
      <c r="LT252" s="12"/>
      <c r="LU252" s="12"/>
      <c r="LV252" s="12"/>
      <c r="LW252" s="12"/>
      <c r="LX252" s="12"/>
      <c r="LY252" s="12"/>
      <c r="LZ252" s="12"/>
      <c r="MA252" s="12"/>
      <c r="MB252" s="12"/>
      <c r="MC252" s="12"/>
      <c r="MD252" s="12"/>
      <c r="ME252" s="12"/>
      <c r="MF252" s="12"/>
      <c r="MQ252" s="12"/>
      <c r="MR252" s="12"/>
      <c r="MS252" s="12"/>
    </row>
    <row r="253" spans="1:359" s="8" customFormat="1" ht="22.5" customHeight="1">
      <c r="A253" s="56"/>
      <c r="B253" s="55"/>
      <c r="C253" s="63"/>
      <c r="D253" s="201"/>
      <c r="E253" s="225"/>
      <c r="F253" s="60"/>
      <c r="G253" s="60"/>
      <c r="H253" s="26"/>
      <c r="I253" s="26"/>
      <c r="J253" s="9"/>
      <c r="K253" s="26"/>
      <c r="L253" s="66"/>
      <c r="M253" s="66"/>
      <c r="N253" s="17"/>
      <c r="O253" s="318"/>
      <c r="P253" s="318"/>
      <c r="Q253" s="318"/>
      <c r="R253" s="31"/>
      <c r="S253" s="31"/>
      <c r="T253" s="21"/>
      <c r="U253" s="10"/>
      <c r="V253" s="9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2"/>
      <c r="HL253" s="12"/>
      <c r="HM253" s="12"/>
      <c r="HN253" s="12"/>
      <c r="HO253" s="12"/>
      <c r="HP253" s="12"/>
      <c r="HQ253" s="12"/>
      <c r="HR253" s="12"/>
      <c r="HS253" s="12"/>
      <c r="HT253" s="12"/>
      <c r="HU253" s="12"/>
      <c r="HV253" s="12"/>
      <c r="HW253" s="12"/>
      <c r="HX253" s="12"/>
      <c r="HY253" s="12"/>
      <c r="HZ253" s="12"/>
      <c r="IA253" s="12"/>
      <c r="IB253" s="12"/>
      <c r="IC253" s="12"/>
      <c r="ID253" s="12"/>
      <c r="IE253" s="12"/>
      <c r="IF253" s="12"/>
      <c r="IH253" s="12"/>
      <c r="II253" s="12"/>
      <c r="IJ253" s="12"/>
      <c r="IK253" s="12"/>
      <c r="IL253" s="7"/>
      <c r="IM253" s="7"/>
      <c r="IN253" s="7"/>
      <c r="IR253" s="12"/>
      <c r="IS253" s="12"/>
      <c r="IT253" s="12"/>
      <c r="IU253" s="12"/>
      <c r="IV253" s="12"/>
      <c r="IW253" s="12"/>
      <c r="IX253" s="12"/>
      <c r="IY253" s="12"/>
      <c r="IZ253" s="12"/>
      <c r="JA253" s="12"/>
      <c r="JF253" s="12"/>
      <c r="JG253" s="12"/>
      <c r="JH253" s="12"/>
      <c r="JI253" s="12"/>
      <c r="JJ253" s="12"/>
      <c r="JL253" s="12"/>
      <c r="JM253" s="12"/>
      <c r="JN253" s="12"/>
      <c r="JO253" s="12"/>
      <c r="JQ253" s="12"/>
      <c r="JZ253" s="12"/>
      <c r="KA253" s="12"/>
      <c r="KB253" s="12"/>
      <c r="KC253" s="12"/>
      <c r="KD253" s="12"/>
      <c r="KU253" s="12"/>
      <c r="KV253" s="12"/>
      <c r="KW253" s="12"/>
      <c r="KY253" s="12"/>
      <c r="MQ253" s="12"/>
      <c r="MR253" s="12"/>
    </row>
    <row r="254" spans="1:359" s="8" customFormat="1" ht="22.5" customHeight="1">
      <c r="A254" s="57">
        <v>2.2000000000000002</v>
      </c>
      <c r="B254" s="58"/>
      <c r="C254" s="62"/>
      <c r="D254" s="201">
        <f t="shared" ref="D254:D263" si="117">SUM((S254*A254)+B254+C254)</f>
        <v>37.576000000000001</v>
      </c>
      <c r="E254" s="226"/>
      <c r="F254" s="59" t="s">
        <v>806</v>
      </c>
      <c r="G254" s="59"/>
      <c r="H254" s="26" t="s">
        <v>297</v>
      </c>
      <c r="I254" s="26" t="s">
        <v>40</v>
      </c>
      <c r="J254" s="28" t="s">
        <v>492</v>
      </c>
      <c r="K254" s="26" t="s">
        <v>1386</v>
      </c>
      <c r="L254" s="66">
        <f t="shared" ref="L254:L263" si="118">SUM(D254)</f>
        <v>37.576000000000001</v>
      </c>
      <c r="M254" s="66"/>
      <c r="N254" s="1" t="s">
        <v>369</v>
      </c>
      <c r="O254" s="316" t="s">
        <v>369</v>
      </c>
      <c r="P254" s="317">
        <v>4</v>
      </c>
      <c r="Q254" s="317" t="s">
        <v>369</v>
      </c>
      <c r="R254" s="37">
        <v>14</v>
      </c>
      <c r="S254" s="38">
        <f t="shared" ref="S254:S263" si="119">SUM(R254*1.22)</f>
        <v>17.079999999999998</v>
      </c>
      <c r="T254" s="19"/>
      <c r="U254" s="10" t="s">
        <v>738</v>
      </c>
      <c r="V254" s="9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W254" s="12"/>
      <c r="HX254" s="12"/>
      <c r="IJ254" s="12"/>
      <c r="IK254" s="12"/>
      <c r="IL254" s="12"/>
      <c r="IM254" s="12"/>
      <c r="IN254" s="12"/>
      <c r="JF254" s="12"/>
      <c r="JG254" s="12"/>
      <c r="JH254" s="12"/>
      <c r="JI254" s="12"/>
      <c r="JJ254" s="12"/>
      <c r="JL254" s="12"/>
      <c r="JT254" s="12"/>
      <c r="JU254" s="12"/>
      <c r="JV254" s="12"/>
      <c r="JW254" s="12"/>
      <c r="JX254" s="12"/>
      <c r="JZ254" s="7"/>
      <c r="KA254" s="7"/>
      <c r="KB254" s="12"/>
      <c r="KC254" s="12"/>
      <c r="KD254" s="12"/>
      <c r="KG254" s="12"/>
      <c r="KS254" s="12"/>
      <c r="KT254" s="12"/>
      <c r="KY254" s="12"/>
      <c r="KZ254" s="12"/>
      <c r="LA254" s="12"/>
      <c r="LB254" s="12"/>
      <c r="LC254" s="12"/>
      <c r="LD254" s="12"/>
      <c r="LE254" s="12"/>
      <c r="LF254" s="12"/>
      <c r="LG254" s="12"/>
      <c r="LH254" s="12"/>
      <c r="LI254" s="12"/>
      <c r="LJ254" s="12"/>
      <c r="LK254" s="12"/>
      <c r="LL254" s="12"/>
      <c r="LM254" s="12"/>
      <c r="LN254" s="12"/>
      <c r="LO254" s="12"/>
      <c r="LP254" s="12"/>
      <c r="LQ254" s="12"/>
      <c r="LR254" s="12"/>
      <c r="LS254" s="12"/>
      <c r="LT254" s="12"/>
      <c r="LU254" s="12"/>
      <c r="LV254" s="12"/>
      <c r="LW254" s="12"/>
      <c r="LX254" s="12"/>
      <c r="LY254" s="12"/>
      <c r="LZ254" s="12"/>
      <c r="MA254" s="12"/>
      <c r="MB254" s="12"/>
      <c r="MC254" s="12"/>
      <c r="MD254" s="12"/>
      <c r="ME254" s="12"/>
      <c r="MF254" s="12"/>
      <c r="MG254" s="12"/>
      <c r="MH254" s="12"/>
      <c r="MI254" s="12"/>
      <c r="MJ254" s="12"/>
      <c r="MK254" s="12"/>
      <c r="ML254" s="12"/>
      <c r="MM254" s="12"/>
      <c r="MN254" s="12"/>
      <c r="MO254" s="12"/>
      <c r="MP254" s="12"/>
      <c r="MS254" s="12"/>
    </row>
    <row r="255" spans="1:359" s="8" customFormat="1" ht="22.5" customHeight="1">
      <c r="A255" s="57">
        <v>2.1</v>
      </c>
      <c r="B255" s="58"/>
      <c r="C255" s="62"/>
      <c r="D255" s="201">
        <f t="shared" si="117"/>
        <v>47.397000000000006</v>
      </c>
      <c r="E255" s="226"/>
      <c r="F255" s="59" t="s">
        <v>807</v>
      </c>
      <c r="G255" s="59"/>
      <c r="H255" s="26" t="s">
        <v>297</v>
      </c>
      <c r="I255" s="26" t="s">
        <v>41</v>
      </c>
      <c r="J255" s="9" t="s">
        <v>896</v>
      </c>
      <c r="K255" s="26" t="s">
        <v>547</v>
      </c>
      <c r="L255" s="66">
        <f t="shared" si="118"/>
        <v>47.397000000000006</v>
      </c>
      <c r="M255" s="66"/>
      <c r="N255" s="1" t="s">
        <v>369</v>
      </c>
      <c r="O255" s="316" t="s">
        <v>369</v>
      </c>
      <c r="P255" s="317">
        <v>1</v>
      </c>
      <c r="Q255" s="317" t="s">
        <v>369</v>
      </c>
      <c r="R255" s="37">
        <v>18.5</v>
      </c>
      <c r="S255" s="38">
        <f t="shared" si="119"/>
        <v>22.57</v>
      </c>
      <c r="T255" s="20"/>
      <c r="U255" s="10" t="s">
        <v>518</v>
      </c>
      <c r="V255" s="9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Y255" s="12"/>
      <c r="HZ255" s="12"/>
      <c r="IA255" s="12"/>
      <c r="IB255" s="12"/>
      <c r="IC255" s="12"/>
      <c r="ID255" s="12"/>
      <c r="IE255" s="12"/>
      <c r="IF255" s="12"/>
      <c r="IH255" s="12"/>
      <c r="II255" s="12"/>
      <c r="IJ255" s="12"/>
      <c r="IK255" s="12"/>
      <c r="IR255" s="12"/>
      <c r="IS255" s="12"/>
      <c r="IT255" s="12"/>
      <c r="IU255" s="12"/>
      <c r="IV255" s="12"/>
      <c r="IW255" s="12"/>
      <c r="IX255" s="12"/>
      <c r="IY255" s="12"/>
      <c r="IZ255" s="12"/>
      <c r="JA255" s="12"/>
      <c r="JF255" s="12"/>
      <c r="JG255" s="12"/>
      <c r="JH255" s="12"/>
      <c r="JI255" s="12"/>
      <c r="JJ255" s="12"/>
      <c r="JL255" s="12"/>
      <c r="JM255" s="12"/>
      <c r="JO255" s="12"/>
      <c r="JQ255" s="12"/>
      <c r="JZ255" s="7"/>
      <c r="KA255" s="7"/>
      <c r="KC255" s="12"/>
      <c r="KD255" s="12"/>
      <c r="KG255" s="12"/>
      <c r="KH255" s="12"/>
      <c r="KI255" s="12"/>
      <c r="KJ255" s="12"/>
      <c r="KK255" s="12"/>
      <c r="KL255" s="12"/>
      <c r="KS255" s="12"/>
      <c r="KT255" s="12"/>
      <c r="KU255" s="12"/>
      <c r="KV255" s="12"/>
      <c r="KW255" s="12"/>
      <c r="KX255" s="12"/>
      <c r="KY255" s="12"/>
      <c r="KZ255" s="12"/>
      <c r="LA255" s="12"/>
      <c r="LB255" s="12"/>
      <c r="LC255" s="12"/>
      <c r="LD255" s="12"/>
      <c r="LE255" s="12"/>
      <c r="LF255" s="12"/>
      <c r="LG255" s="12"/>
      <c r="LH255" s="12"/>
      <c r="LI255" s="12"/>
      <c r="LJ255" s="12"/>
      <c r="LK255" s="12"/>
      <c r="LL255" s="12"/>
      <c r="LM255" s="12"/>
      <c r="LN255" s="12"/>
      <c r="LO255" s="12"/>
      <c r="LP255" s="12"/>
      <c r="LQ255" s="12"/>
      <c r="LR255" s="12"/>
      <c r="LS255" s="12"/>
      <c r="LT255" s="12"/>
      <c r="LU255" s="12"/>
      <c r="LV255" s="12"/>
      <c r="LW255" s="12"/>
      <c r="LX255" s="12"/>
      <c r="LY255" s="12"/>
      <c r="LZ255" s="12"/>
      <c r="MA255" s="12"/>
      <c r="MB255" s="12"/>
      <c r="MC255" s="12"/>
      <c r="MD255" s="12"/>
      <c r="ME255" s="12"/>
      <c r="MF255" s="12"/>
      <c r="MG255" s="12"/>
      <c r="MH255" s="12"/>
      <c r="MI255" s="12"/>
      <c r="MJ255" s="12"/>
      <c r="MR255" s="12"/>
      <c r="MS255" s="12"/>
    </row>
    <row r="256" spans="1:359" s="8" customFormat="1" ht="22.5" customHeight="1">
      <c r="A256" s="57">
        <v>1</v>
      </c>
      <c r="B256" s="58">
        <v>12</v>
      </c>
      <c r="C256" s="62"/>
      <c r="D256" s="201">
        <f t="shared" si="117"/>
        <v>29.897400000000001</v>
      </c>
      <c r="E256" s="225"/>
      <c r="F256" s="59" t="s">
        <v>818</v>
      </c>
      <c r="G256" s="59"/>
      <c r="H256" s="26" t="s">
        <v>297</v>
      </c>
      <c r="I256" s="26" t="s">
        <v>42</v>
      </c>
      <c r="J256" s="11" t="s">
        <v>492</v>
      </c>
      <c r="K256" s="26" t="s">
        <v>43</v>
      </c>
      <c r="L256" s="66">
        <f t="shared" si="118"/>
        <v>29.897400000000001</v>
      </c>
      <c r="M256" s="66"/>
      <c r="N256" s="1" t="s">
        <v>369</v>
      </c>
      <c r="O256" s="316" t="s">
        <v>369</v>
      </c>
      <c r="P256" s="317" t="s">
        <v>369</v>
      </c>
      <c r="Q256" s="317">
        <v>1</v>
      </c>
      <c r="R256" s="37">
        <v>14.67</v>
      </c>
      <c r="S256" s="38">
        <f t="shared" si="119"/>
        <v>17.897400000000001</v>
      </c>
      <c r="T256" s="20"/>
      <c r="U256" s="10" t="s">
        <v>486</v>
      </c>
      <c r="V256" s="9"/>
      <c r="W256" s="12"/>
      <c r="HR256" s="12"/>
      <c r="HS256" s="12"/>
      <c r="HV256" s="12"/>
      <c r="HZ256" s="12"/>
      <c r="IA256" s="12"/>
      <c r="IB256" s="12"/>
      <c r="IC256" s="12"/>
      <c r="ID256" s="12"/>
      <c r="II256" s="12"/>
      <c r="IJ256" s="12"/>
      <c r="IK256" s="12"/>
      <c r="IR256" s="12"/>
      <c r="IS256" s="12"/>
      <c r="IT256" s="12"/>
      <c r="IU256" s="12"/>
      <c r="IV256" s="12"/>
      <c r="IW256" s="12"/>
      <c r="IX256" s="12"/>
      <c r="IY256" s="12"/>
      <c r="IZ256" s="12"/>
      <c r="JA256" s="12"/>
      <c r="JB256" s="12"/>
      <c r="JC256" s="12"/>
      <c r="JD256" s="12"/>
      <c r="JE256" s="12"/>
      <c r="JK256" s="12"/>
      <c r="JL256" s="12"/>
      <c r="JM256" s="12"/>
      <c r="JN256" s="12"/>
      <c r="JO256" s="12"/>
      <c r="JP256" s="12"/>
      <c r="JQ256" s="12"/>
      <c r="JR256" s="12"/>
      <c r="JS256" s="12"/>
      <c r="JT256" s="12"/>
      <c r="JU256" s="12"/>
      <c r="JV256" s="12"/>
      <c r="JW256" s="12"/>
      <c r="JX256" s="12"/>
      <c r="KG256" s="12"/>
      <c r="KH256" s="12"/>
      <c r="KI256" s="12"/>
      <c r="KJ256" s="12"/>
      <c r="KK256" s="12"/>
      <c r="KL256" s="12"/>
      <c r="KU256" s="12"/>
      <c r="KV256" s="12"/>
      <c r="KW256" s="12"/>
      <c r="KY256" s="12"/>
      <c r="LD256" s="12"/>
      <c r="LE256" s="12"/>
      <c r="LF256" s="12"/>
      <c r="LG256" s="12"/>
      <c r="LH256" s="12"/>
      <c r="LI256" s="12"/>
      <c r="LJ256" s="12"/>
      <c r="LK256" s="12"/>
      <c r="LL256" s="12"/>
      <c r="LM256" s="12"/>
      <c r="LR256" s="12"/>
      <c r="LS256" s="12"/>
      <c r="LT256" s="12"/>
      <c r="LU256" s="12"/>
      <c r="LV256" s="12"/>
      <c r="LW256" s="12"/>
      <c r="LX256" s="12"/>
      <c r="LY256" s="12"/>
      <c r="LZ256" s="12"/>
      <c r="MA256" s="12"/>
      <c r="MB256" s="12"/>
      <c r="MC256" s="12"/>
      <c r="MD256" s="12"/>
      <c r="ME256" s="12"/>
      <c r="MF256" s="12"/>
      <c r="MH256" s="12"/>
      <c r="MI256" s="12"/>
      <c r="MJ256" s="12"/>
      <c r="MK256" s="12"/>
      <c r="ML256" s="12"/>
      <c r="MM256" s="12"/>
      <c r="MN256" s="12"/>
      <c r="MO256" s="12"/>
      <c r="MP256" s="12"/>
      <c r="MQ256" s="12"/>
      <c r="MR256" s="12"/>
      <c r="MS256" s="12"/>
    </row>
    <row r="257" spans="1:359" s="8" customFormat="1" ht="22.5" customHeight="1">
      <c r="A257" s="57">
        <v>2</v>
      </c>
      <c r="B257" s="58"/>
      <c r="C257" s="62"/>
      <c r="D257" s="201">
        <f t="shared" si="117"/>
        <v>50.825199999999995</v>
      </c>
      <c r="E257" s="226"/>
      <c r="F257" s="59" t="s">
        <v>808</v>
      </c>
      <c r="G257" s="59"/>
      <c r="H257" s="26" t="s">
        <v>297</v>
      </c>
      <c r="I257" s="26" t="s">
        <v>2888</v>
      </c>
      <c r="J257" s="28" t="s">
        <v>492</v>
      </c>
      <c r="K257" s="26" t="s">
        <v>2892</v>
      </c>
      <c r="L257" s="66">
        <f t="shared" si="118"/>
        <v>50.825199999999995</v>
      </c>
      <c r="M257" s="66"/>
      <c r="N257" s="1" t="s">
        <v>369</v>
      </c>
      <c r="O257" s="316" t="s">
        <v>369</v>
      </c>
      <c r="P257" s="317">
        <v>5</v>
      </c>
      <c r="Q257" s="317">
        <v>1</v>
      </c>
      <c r="R257" s="37">
        <v>20.83</v>
      </c>
      <c r="S257" s="38">
        <f t="shared" si="119"/>
        <v>25.412599999999998</v>
      </c>
      <c r="T257" s="25">
        <v>0.05</v>
      </c>
      <c r="U257" s="10" t="s">
        <v>2890</v>
      </c>
      <c r="V257" s="10" t="s">
        <v>2891</v>
      </c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W257" s="12"/>
      <c r="HX257" s="12"/>
      <c r="IJ257" s="12"/>
      <c r="IK257" s="12"/>
      <c r="IL257" s="12"/>
      <c r="IM257" s="12"/>
      <c r="IN257" s="12"/>
      <c r="JF257" s="12"/>
      <c r="JG257" s="12"/>
      <c r="JH257" s="12"/>
      <c r="JI257" s="12"/>
      <c r="JJ257" s="12"/>
      <c r="JL257" s="12"/>
      <c r="JT257" s="12"/>
      <c r="JU257" s="12"/>
      <c r="JV257" s="12"/>
      <c r="JW257" s="12"/>
      <c r="JX257" s="12"/>
      <c r="JZ257" s="7"/>
      <c r="KA257" s="7"/>
      <c r="KB257" s="12"/>
      <c r="KC257" s="12"/>
      <c r="KD257" s="12"/>
      <c r="KG257" s="12"/>
      <c r="KS257" s="12"/>
      <c r="KT257" s="12"/>
      <c r="KY257" s="12"/>
      <c r="KZ257" s="12"/>
      <c r="LA257" s="12"/>
      <c r="LB257" s="12"/>
      <c r="LC257" s="12"/>
      <c r="LD257" s="12"/>
      <c r="LE257" s="12"/>
      <c r="LF257" s="12"/>
      <c r="LG257" s="12"/>
      <c r="LH257" s="12"/>
      <c r="LI257" s="12"/>
      <c r="LJ257" s="12"/>
      <c r="LK257" s="12"/>
      <c r="LL257" s="12"/>
      <c r="LM257" s="12"/>
      <c r="LN257" s="12"/>
      <c r="LO257" s="12"/>
      <c r="LP257" s="12"/>
      <c r="LQ257" s="12"/>
      <c r="LR257" s="12"/>
      <c r="LS257" s="12"/>
      <c r="LT257" s="12"/>
      <c r="LU257" s="12"/>
      <c r="LV257" s="12"/>
      <c r="LW257" s="12"/>
      <c r="LX257" s="12"/>
      <c r="LY257" s="12"/>
      <c r="LZ257" s="12"/>
      <c r="MA257" s="12"/>
      <c r="MB257" s="12"/>
      <c r="MC257" s="12"/>
      <c r="MD257" s="12"/>
      <c r="ME257" s="12"/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S257" s="12"/>
    </row>
    <row r="258" spans="1:359" s="8" customFormat="1" ht="22.5" customHeight="1">
      <c r="A258" s="57">
        <v>2</v>
      </c>
      <c r="B258" s="58"/>
      <c r="C258" s="62"/>
      <c r="D258" s="201">
        <f t="shared" ref="D258" si="120">SUM((S258*A258)+B258+C258)</f>
        <v>50.825199999999995</v>
      </c>
      <c r="E258" s="226"/>
      <c r="F258" s="59" t="s">
        <v>808</v>
      </c>
      <c r="G258" s="59"/>
      <c r="H258" s="26" t="s">
        <v>297</v>
      </c>
      <c r="I258" s="26" t="s">
        <v>2888</v>
      </c>
      <c r="J258" s="28" t="s">
        <v>492</v>
      </c>
      <c r="K258" s="26" t="s">
        <v>2889</v>
      </c>
      <c r="L258" s="66">
        <f t="shared" ref="L258" si="121">SUM(D258)</f>
        <v>50.825199999999995</v>
      </c>
      <c r="M258" s="66"/>
      <c r="N258" s="1" t="s">
        <v>369</v>
      </c>
      <c r="O258" s="316" t="s">
        <v>369</v>
      </c>
      <c r="P258" s="317">
        <v>5</v>
      </c>
      <c r="Q258" s="317">
        <v>1</v>
      </c>
      <c r="R258" s="37">
        <v>20.83</v>
      </c>
      <c r="S258" s="38">
        <f t="shared" ref="S258" si="122">SUM(R258*1.22)</f>
        <v>25.412599999999998</v>
      </c>
      <c r="T258" s="25">
        <v>0.05</v>
      </c>
      <c r="U258" s="10" t="s">
        <v>2890</v>
      </c>
      <c r="V258" s="10" t="s">
        <v>2891</v>
      </c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2"/>
      <c r="HL258" s="12"/>
      <c r="HM258" s="12"/>
      <c r="HN258" s="12"/>
      <c r="HO258" s="12"/>
      <c r="HP258" s="12"/>
      <c r="HQ258" s="12"/>
      <c r="HR258" s="12"/>
      <c r="HS258" s="12"/>
      <c r="HT258" s="12"/>
      <c r="HU258" s="12"/>
      <c r="HW258" s="12"/>
      <c r="HX258" s="12"/>
      <c r="IJ258" s="12"/>
      <c r="IK258" s="12"/>
      <c r="IL258" s="12"/>
      <c r="IM258" s="12"/>
      <c r="IN258" s="12"/>
      <c r="JF258" s="12"/>
      <c r="JG258" s="12"/>
      <c r="JH258" s="12"/>
      <c r="JI258" s="12"/>
      <c r="JJ258" s="12"/>
      <c r="JL258" s="12"/>
      <c r="JT258" s="12"/>
      <c r="JU258" s="12"/>
      <c r="JV258" s="12"/>
      <c r="JW258" s="12"/>
      <c r="JX258" s="12"/>
      <c r="JZ258" s="7"/>
      <c r="KA258" s="7"/>
      <c r="KB258" s="12"/>
      <c r="KC258" s="12"/>
      <c r="KD258" s="12"/>
      <c r="KG258" s="12"/>
      <c r="KS258" s="12"/>
      <c r="KT258" s="12"/>
      <c r="KY258" s="12"/>
      <c r="KZ258" s="12"/>
      <c r="LA258" s="12"/>
      <c r="LB258" s="12"/>
      <c r="LC258" s="12"/>
      <c r="LD258" s="12"/>
      <c r="LE258" s="12"/>
      <c r="LF258" s="12"/>
      <c r="LG258" s="12"/>
      <c r="LH258" s="12"/>
      <c r="LI258" s="12"/>
      <c r="LJ258" s="12"/>
      <c r="LK258" s="12"/>
      <c r="LL258" s="12"/>
      <c r="LM258" s="12"/>
      <c r="LN258" s="12"/>
      <c r="LO258" s="12"/>
      <c r="LP258" s="12"/>
      <c r="LQ258" s="12"/>
      <c r="LR258" s="12"/>
      <c r="LS258" s="12"/>
      <c r="LT258" s="12"/>
      <c r="LU258" s="12"/>
      <c r="LV258" s="12"/>
      <c r="LW258" s="12"/>
      <c r="LX258" s="12"/>
      <c r="LY258" s="12"/>
      <c r="LZ258" s="12"/>
      <c r="MA258" s="12"/>
      <c r="MB258" s="12"/>
      <c r="MC258" s="12"/>
      <c r="MD258" s="12"/>
      <c r="ME258" s="12"/>
      <c r="MF258" s="12"/>
      <c r="MG258" s="12"/>
      <c r="MH258" s="12"/>
      <c r="MI258" s="12"/>
      <c r="MJ258" s="12"/>
      <c r="MK258" s="12"/>
      <c r="ML258" s="12"/>
      <c r="MM258" s="12"/>
      <c r="MN258" s="12"/>
      <c r="MO258" s="12"/>
      <c r="MP258" s="12"/>
      <c r="MS258" s="12"/>
    </row>
    <row r="259" spans="1:359" s="8" customFormat="1" ht="22.5" customHeight="1">
      <c r="A259" s="57">
        <v>2.2000000000000002</v>
      </c>
      <c r="B259" s="58"/>
      <c r="C259" s="62"/>
      <c r="D259" s="201">
        <f t="shared" ref="D259" si="123">SUM((S259*A259)+B259+C259)</f>
        <v>28.182000000000002</v>
      </c>
      <c r="E259" s="226"/>
      <c r="F259" s="59" t="s">
        <v>806</v>
      </c>
      <c r="G259" s="59"/>
      <c r="H259" s="26" t="s">
        <v>297</v>
      </c>
      <c r="I259" s="26" t="s">
        <v>15</v>
      </c>
      <c r="J259" s="28" t="s">
        <v>492</v>
      </c>
      <c r="K259" s="26" t="s">
        <v>2530</v>
      </c>
      <c r="L259" s="66">
        <f t="shared" ref="L259" si="124">SUM(D259)</f>
        <v>28.182000000000002</v>
      </c>
      <c r="M259" s="66"/>
      <c r="N259" s="1" t="s">
        <v>369</v>
      </c>
      <c r="O259" s="316" t="s">
        <v>369</v>
      </c>
      <c r="P259" s="317">
        <v>12</v>
      </c>
      <c r="Q259" s="317" t="s">
        <v>369</v>
      </c>
      <c r="R259" s="37">
        <v>10.5</v>
      </c>
      <c r="S259" s="38">
        <f t="shared" ref="S259" si="125">SUM(R259*1.22)</f>
        <v>12.81</v>
      </c>
      <c r="T259" s="20" t="s">
        <v>1590</v>
      </c>
      <c r="U259" s="10" t="s">
        <v>774</v>
      </c>
      <c r="V259" s="9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T259" s="12"/>
      <c r="HU259" s="12"/>
      <c r="HW259" s="12"/>
      <c r="HX259" s="12"/>
      <c r="IE259" s="12"/>
      <c r="IF259" s="12"/>
      <c r="IG259" s="12"/>
      <c r="IH259" s="12"/>
      <c r="IO259" s="12"/>
      <c r="IP259" s="12"/>
      <c r="IQ259" s="12"/>
      <c r="JB259" s="12"/>
      <c r="JC259" s="12"/>
      <c r="JD259" s="12"/>
      <c r="JE259" s="12"/>
      <c r="JK259" s="12"/>
      <c r="JM259" s="12"/>
      <c r="JN259" s="12"/>
      <c r="JO259" s="12"/>
      <c r="JP259" s="12"/>
      <c r="JQ259" s="12"/>
      <c r="JR259" s="12"/>
      <c r="JS259" s="12"/>
      <c r="JY259" s="12"/>
      <c r="KB259" s="7"/>
      <c r="KG259" s="12"/>
      <c r="KH259" s="12"/>
      <c r="KI259" s="12"/>
      <c r="KJ259" s="12"/>
      <c r="KK259" s="12"/>
      <c r="KL259" s="12"/>
      <c r="KS259" s="12"/>
      <c r="KT259" s="12"/>
      <c r="KU259" s="12"/>
      <c r="KV259" s="12"/>
      <c r="KW259" s="12"/>
      <c r="KX259" s="12"/>
      <c r="KY259" s="12"/>
      <c r="KZ259" s="12"/>
      <c r="LA259" s="12"/>
      <c r="LB259" s="12"/>
      <c r="LC259" s="12"/>
      <c r="LN259" s="12"/>
      <c r="LO259" s="12"/>
      <c r="LP259" s="12"/>
      <c r="LQ259" s="12"/>
      <c r="MG259" s="12"/>
      <c r="MH259" s="12"/>
      <c r="MI259" s="12"/>
      <c r="MJ259" s="12"/>
      <c r="MS259" s="12"/>
    </row>
    <row r="260" spans="1:359" s="8" customFormat="1" ht="22.5" customHeight="1">
      <c r="A260" s="57">
        <v>2.2000000000000002</v>
      </c>
      <c r="B260" s="58"/>
      <c r="C260" s="62"/>
      <c r="D260" s="201">
        <f t="shared" si="117"/>
        <v>26.84</v>
      </c>
      <c r="E260" s="226"/>
      <c r="F260" s="59" t="s">
        <v>806</v>
      </c>
      <c r="G260" s="59"/>
      <c r="H260" s="26" t="s">
        <v>297</v>
      </c>
      <c r="I260" s="26" t="s">
        <v>15</v>
      </c>
      <c r="J260" s="28" t="s">
        <v>492</v>
      </c>
      <c r="K260" s="26" t="s">
        <v>1589</v>
      </c>
      <c r="L260" s="66">
        <f t="shared" si="118"/>
        <v>26.84</v>
      </c>
      <c r="M260" s="66"/>
      <c r="N260" s="1" t="s">
        <v>369</v>
      </c>
      <c r="O260" s="316" t="s">
        <v>369</v>
      </c>
      <c r="P260" s="317">
        <v>1</v>
      </c>
      <c r="Q260" s="317" t="s">
        <v>369</v>
      </c>
      <c r="R260" s="37">
        <v>10</v>
      </c>
      <c r="S260" s="38">
        <f t="shared" si="119"/>
        <v>12.2</v>
      </c>
      <c r="T260" s="20" t="s">
        <v>1590</v>
      </c>
      <c r="U260" s="10" t="s">
        <v>774</v>
      </c>
      <c r="V260" s="9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T260" s="12"/>
      <c r="HU260" s="12"/>
      <c r="HW260" s="12"/>
      <c r="HX260" s="12"/>
      <c r="IE260" s="12"/>
      <c r="IF260" s="12"/>
      <c r="IG260" s="12"/>
      <c r="IH260" s="12"/>
      <c r="IO260" s="12"/>
      <c r="IP260" s="12"/>
      <c r="IQ260" s="12"/>
      <c r="JB260" s="12"/>
      <c r="JC260" s="12"/>
      <c r="JD260" s="12"/>
      <c r="JE260" s="12"/>
      <c r="JK260" s="12"/>
      <c r="JM260" s="12"/>
      <c r="JN260" s="12"/>
      <c r="JO260" s="12"/>
      <c r="JP260" s="12"/>
      <c r="JQ260" s="12"/>
      <c r="JR260" s="12"/>
      <c r="JS260" s="12"/>
      <c r="JY260" s="12"/>
      <c r="KB260" s="7"/>
      <c r="KG260" s="12"/>
      <c r="KH260" s="12"/>
      <c r="KI260" s="12"/>
      <c r="KJ260" s="12"/>
      <c r="KK260" s="12"/>
      <c r="KL260" s="12"/>
      <c r="KS260" s="12"/>
      <c r="KT260" s="12"/>
      <c r="KU260" s="12"/>
      <c r="KV260" s="12"/>
      <c r="KW260" s="12"/>
      <c r="KX260" s="12"/>
      <c r="KY260" s="12"/>
      <c r="KZ260" s="12"/>
      <c r="LA260" s="12"/>
      <c r="LB260" s="12"/>
      <c r="LC260" s="12"/>
      <c r="LN260" s="12"/>
      <c r="LO260" s="12"/>
      <c r="LP260" s="12"/>
      <c r="LQ260" s="12"/>
      <c r="MG260" s="12"/>
      <c r="MH260" s="12"/>
      <c r="MI260" s="12"/>
      <c r="MJ260" s="12"/>
      <c r="MS260" s="12"/>
    </row>
    <row r="261" spans="1:359" s="8" customFormat="1" ht="22.5" customHeight="1">
      <c r="A261" s="57">
        <v>1</v>
      </c>
      <c r="B261" s="58">
        <v>20</v>
      </c>
      <c r="C261" s="62"/>
      <c r="D261" s="201">
        <f t="shared" si="117"/>
        <v>42.997</v>
      </c>
      <c r="E261" s="226"/>
      <c r="F261" s="59" t="s">
        <v>831</v>
      </c>
      <c r="G261" s="59"/>
      <c r="H261" s="26" t="s">
        <v>297</v>
      </c>
      <c r="I261" s="26" t="s">
        <v>44</v>
      </c>
      <c r="J261" s="28" t="s">
        <v>492</v>
      </c>
      <c r="K261" s="26" t="s">
        <v>989</v>
      </c>
      <c r="L261" s="66">
        <f t="shared" si="118"/>
        <v>42.997</v>
      </c>
      <c r="M261" s="66"/>
      <c r="N261" s="1" t="s">
        <v>369</v>
      </c>
      <c r="O261" s="316" t="s">
        <v>369</v>
      </c>
      <c r="P261" s="317">
        <v>1</v>
      </c>
      <c r="Q261" s="317" t="s">
        <v>369</v>
      </c>
      <c r="R261" s="37">
        <v>18.850000000000001</v>
      </c>
      <c r="S261" s="38">
        <f t="shared" si="119"/>
        <v>22.997</v>
      </c>
      <c r="T261" s="19"/>
      <c r="U261" s="10" t="s">
        <v>493</v>
      </c>
      <c r="V261" s="9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2"/>
      <c r="HL261" s="12"/>
      <c r="HM261" s="12"/>
      <c r="HN261" s="12"/>
      <c r="HO261" s="12"/>
      <c r="HT261" s="12"/>
      <c r="HU261" s="12"/>
      <c r="HW261" s="12"/>
      <c r="HX261" s="12"/>
      <c r="HZ261" s="12"/>
      <c r="IA261" s="12"/>
      <c r="IB261" s="12"/>
      <c r="IC261" s="12"/>
      <c r="ID261" s="12"/>
      <c r="IJ261" s="12"/>
      <c r="IK261" s="12"/>
      <c r="IL261" s="12"/>
      <c r="IM261" s="12"/>
      <c r="IN261" s="12"/>
      <c r="JM261" s="12"/>
      <c r="JN261" s="12"/>
      <c r="JO261" s="12"/>
      <c r="JQ261" s="12"/>
      <c r="JZ261" s="12"/>
      <c r="KA261" s="12"/>
      <c r="KB261" s="12"/>
      <c r="KE261" s="12"/>
      <c r="KF261" s="12"/>
      <c r="KH261" s="12"/>
      <c r="KI261" s="12"/>
      <c r="KJ261" s="12"/>
      <c r="KK261" s="12"/>
      <c r="KL261" s="12"/>
      <c r="KM261" s="12"/>
      <c r="KN261" s="12"/>
      <c r="KO261" s="12"/>
      <c r="KP261" s="12"/>
      <c r="KQ261" s="12"/>
      <c r="KR261" s="12"/>
      <c r="KS261" s="12"/>
      <c r="KT261" s="12"/>
      <c r="KU261" s="12"/>
      <c r="KV261" s="12"/>
      <c r="KW261" s="12"/>
      <c r="KY261" s="12"/>
      <c r="KZ261" s="12"/>
      <c r="LA261" s="12"/>
      <c r="LB261" s="12"/>
      <c r="LC261" s="12"/>
      <c r="LD261" s="12"/>
      <c r="LE261" s="12"/>
      <c r="LF261" s="12"/>
      <c r="LG261" s="12"/>
      <c r="LH261" s="12"/>
      <c r="LI261" s="12"/>
      <c r="LJ261" s="12"/>
      <c r="LK261" s="12"/>
      <c r="LL261" s="12"/>
      <c r="LM261" s="12"/>
      <c r="LR261" s="12"/>
      <c r="LS261" s="12"/>
      <c r="LT261" s="12"/>
      <c r="LU261" s="12"/>
      <c r="LV261" s="12"/>
      <c r="LW261" s="12"/>
      <c r="LX261" s="12"/>
      <c r="LY261" s="12"/>
      <c r="LZ261" s="12"/>
      <c r="MA261" s="12"/>
      <c r="MB261" s="12"/>
      <c r="MC261" s="12"/>
      <c r="MD261" s="12"/>
      <c r="ME261" s="12"/>
      <c r="MF261" s="12"/>
      <c r="MH261" s="12"/>
      <c r="MI261" s="12"/>
      <c r="MJ261" s="12"/>
      <c r="MQ261" s="12"/>
      <c r="MS261" s="12"/>
    </row>
    <row r="262" spans="1:359" s="8" customFormat="1" ht="22.5" customHeight="1">
      <c r="A262" s="57">
        <v>2</v>
      </c>
      <c r="B262" s="58"/>
      <c r="C262" s="62"/>
      <c r="D262" s="201">
        <f t="shared" si="117"/>
        <v>63.44</v>
      </c>
      <c r="E262" s="225"/>
      <c r="F262" s="59" t="s">
        <v>808</v>
      </c>
      <c r="G262" s="59"/>
      <c r="H262" s="26" t="s">
        <v>297</v>
      </c>
      <c r="I262" s="26" t="s">
        <v>225</v>
      </c>
      <c r="J262" s="28" t="s">
        <v>492</v>
      </c>
      <c r="K262" s="26" t="s">
        <v>1686</v>
      </c>
      <c r="L262" s="66">
        <f t="shared" si="118"/>
        <v>63.44</v>
      </c>
      <c r="M262" s="66"/>
      <c r="N262" s="1" t="s">
        <v>369</v>
      </c>
      <c r="O262" s="316" t="s">
        <v>369</v>
      </c>
      <c r="P262" s="317">
        <v>1</v>
      </c>
      <c r="Q262" s="317" t="s">
        <v>369</v>
      </c>
      <c r="R262" s="37">
        <v>26</v>
      </c>
      <c r="S262" s="38">
        <f t="shared" si="119"/>
        <v>31.72</v>
      </c>
      <c r="T262" s="20"/>
      <c r="U262" s="10" t="s">
        <v>518</v>
      </c>
      <c r="V262" s="9"/>
      <c r="HP262" s="12"/>
      <c r="HQ262" s="12"/>
      <c r="HT262" s="12"/>
      <c r="HU262" s="12"/>
      <c r="HW262" s="12"/>
      <c r="HX262" s="12"/>
      <c r="HY262" s="12"/>
      <c r="HZ262" s="12"/>
      <c r="IA262" s="12"/>
      <c r="IB262" s="12"/>
      <c r="IC262" s="12"/>
      <c r="ID262" s="12"/>
      <c r="IJ262" s="12"/>
      <c r="IK262" s="12"/>
      <c r="IR262" s="12"/>
      <c r="IS262" s="12"/>
      <c r="IT262" s="12"/>
      <c r="IU262" s="12"/>
      <c r="IV262" s="12"/>
      <c r="IW262" s="12"/>
      <c r="IX262" s="12"/>
      <c r="IY262" s="12"/>
      <c r="IZ262" s="12"/>
      <c r="JA262" s="12"/>
      <c r="JL262" s="12"/>
      <c r="JT262" s="12"/>
      <c r="JU262" s="12"/>
      <c r="JV262" s="12"/>
      <c r="JW262" s="12"/>
      <c r="JX262" s="12"/>
      <c r="KB262" s="12"/>
      <c r="KC262" s="12"/>
      <c r="KD262" s="12"/>
      <c r="KS262" s="12"/>
      <c r="KT262" s="12"/>
      <c r="KU262"/>
      <c r="KV262"/>
      <c r="KW262"/>
      <c r="KX262" s="12"/>
      <c r="KY262" s="12"/>
      <c r="KZ262" s="12"/>
      <c r="LA262" s="12"/>
      <c r="LB262" s="12"/>
      <c r="LC262" s="12"/>
      <c r="LN262" s="12"/>
      <c r="LO262" s="12"/>
      <c r="LP262" s="12"/>
      <c r="LQ262" s="12"/>
      <c r="MG262" s="12"/>
      <c r="MQ262" s="12"/>
      <c r="MU262" s="12"/>
    </row>
    <row r="263" spans="1:359" s="8" customFormat="1" ht="22.5" customHeight="1">
      <c r="A263" s="57">
        <v>2.2000000000000002</v>
      </c>
      <c r="B263" s="58"/>
      <c r="C263" s="62"/>
      <c r="D263" s="201">
        <f t="shared" si="117"/>
        <v>32.208000000000006</v>
      </c>
      <c r="E263" s="226"/>
      <c r="F263" s="59" t="s">
        <v>806</v>
      </c>
      <c r="G263" s="59"/>
      <c r="H263" s="26" t="s">
        <v>297</v>
      </c>
      <c r="I263" s="26" t="s">
        <v>110</v>
      </c>
      <c r="J263" s="26" t="s">
        <v>897</v>
      </c>
      <c r="K263" s="26" t="s">
        <v>789</v>
      </c>
      <c r="L263" s="66">
        <f t="shared" si="118"/>
        <v>32.208000000000006</v>
      </c>
      <c r="M263" s="66"/>
      <c r="N263" s="1" t="s">
        <v>369</v>
      </c>
      <c r="O263" s="316" t="s">
        <v>369</v>
      </c>
      <c r="P263" s="317">
        <v>4</v>
      </c>
      <c r="Q263" s="317" t="s">
        <v>369</v>
      </c>
      <c r="R263" s="37">
        <v>12</v>
      </c>
      <c r="S263" s="38">
        <f t="shared" si="119"/>
        <v>14.64</v>
      </c>
      <c r="T263" s="20"/>
      <c r="U263" s="10" t="s">
        <v>518</v>
      </c>
      <c r="V263" s="9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2"/>
      <c r="HL263" s="12"/>
      <c r="HM263" s="12"/>
      <c r="HN263" s="12"/>
      <c r="HO263" s="12"/>
      <c r="HP263" s="12"/>
      <c r="HQ263" s="12"/>
      <c r="HR263" s="12"/>
      <c r="HS263" s="12"/>
      <c r="HT263" s="12"/>
      <c r="HU263" s="12"/>
      <c r="HV263" s="12"/>
      <c r="HW263" s="12"/>
      <c r="HX263" s="12"/>
      <c r="IG263" s="12"/>
      <c r="IL263" s="12"/>
      <c r="IM263" s="12"/>
      <c r="IN263" s="12"/>
      <c r="IO263" s="12"/>
      <c r="IP263" s="12"/>
      <c r="IQ263" s="12"/>
      <c r="IS263" s="12"/>
      <c r="IT263" s="12"/>
      <c r="IU263" s="12"/>
      <c r="IV263" s="12"/>
      <c r="IW263" s="12"/>
      <c r="IX263" s="12"/>
      <c r="IY263" s="12"/>
      <c r="IZ263" s="12"/>
      <c r="JA263" s="12"/>
      <c r="JB263" s="12"/>
      <c r="JC263" s="12"/>
      <c r="JD263" s="12"/>
      <c r="JE263" s="12"/>
      <c r="JF263" s="12"/>
      <c r="JG263" s="12"/>
      <c r="JH263" s="12"/>
      <c r="JI263" s="12"/>
      <c r="JJ263" s="12"/>
      <c r="JK263" s="12"/>
      <c r="JL263" s="12"/>
      <c r="JN263" s="7"/>
      <c r="JO263" s="12"/>
      <c r="JP263" s="12"/>
      <c r="JR263" s="12"/>
      <c r="JS263" s="12"/>
      <c r="JT263" s="12"/>
      <c r="JU263" s="12"/>
      <c r="JV263" s="12"/>
      <c r="JW263" s="12"/>
      <c r="JX263" s="12"/>
      <c r="JY263" s="12"/>
      <c r="JZ263" s="12"/>
      <c r="KA263" s="12"/>
      <c r="KB263" s="12"/>
      <c r="KC263" s="12"/>
      <c r="KD263" s="12"/>
      <c r="KH263" s="12"/>
      <c r="KI263" s="12"/>
      <c r="KJ263" s="12"/>
      <c r="KK263" s="12"/>
      <c r="KL263" s="12"/>
      <c r="KU263" s="12"/>
      <c r="KV263" s="12"/>
      <c r="KW263" s="12"/>
      <c r="KX263" s="12"/>
      <c r="KY263" s="12"/>
      <c r="KZ263" s="12"/>
      <c r="LA263" s="12"/>
      <c r="LB263" s="12"/>
      <c r="LC263" s="12"/>
      <c r="LD263" s="12"/>
      <c r="LE263" s="12"/>
      <c r="LF263" s="12"/>
      <c r="LG263" s="12"/>
      <c r="LH263" s="12"/>
      <c r="LI263" s="12"/>
      <c r="LJ263" s="12"/>
      <c r="LK263" s="12"/>
      <c r="LL263" s="12"/>
      <c r="LM263" s="12"/>
      <c r="LR263" s="12"/>
      <c r="LS263" s="12"/>
      <c r="LT263" s="12"/>
      <c r="LU263" s="12"/>
      <c r="LV263" s="12"/>
      <c r="LW263" s="12"/>
      <c r="LX263" s="12"/>
      <c r="LY263" s="12"/>
      <c r="LZ263" s="12"/>
      <c r="MA263" s="12"/>
      <c r="MB263" s="12"/>
      <c r="MC263" s="12"/>
      <c r="MD263" s="12"/>
      <c r="ME263" s="12"/>
      <c r="MF263" s="12"/>
      <c r="MH263" s="12"/>
      <c r="MI263" s="12"/>
      <c r="MJ263" s="12"/>
      <c r="MK263" s="12"/>
      <c r="ML263" s="12"/>
      <c r="MM263" s="12"/>
      <c r="MN263" s="12"/>
      <c r="MO263" s="12"/>
      <c r="MP263" s="12"/>
      <c r="MQ263" s="12"/>
    </row>
    <row r="264" spans="1:359" s="8" customFormat="1" ht="22.5" customHeight="1">
      <c r="A264" s="56"/>
      <c r="B264" s="55"/>
      <c r="C264" s="63"/>
      <c r="D264" s="201"/>
      <c r="E264" s="226"/>
      <c r="F264" s="60"/>
      <c r="G264" s="60"/>
      <c r="H264" s="26"/>
      <c r="I264" s="26"/>
      <c r="J264" s="9"/>
      <c r="K264" s="26"/>
      <c r="L264" s="66"/>
      <c r="M264" s="66"/>
      <c r="N264" s="17"/>
      <c r="O264" s="318"/>
      <c r="P264" s="318"/>
      <c r="Q264" s="318"/>
      <c r="R264" s="31"/>
      <c r="S264" s="31"/>
      <c r="T264" s="21"/>
      <c r="U264" s="10"/>
      <c r="V264" s="9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  <c r="HJ264" s="12"/>
      <c r="HK264" s="12"/>
      <c r="HL264" s="12"/>
      <c r="HM264" s="12"/>
      <c r="HN264" s="12"/>
      <c r="HO264" s="12"/>
      <c r="HP264" s="12"/>
      <c r="HQ264" s="12"/>
      <c r="HR264" s="12"/>
      <c r="HS264" s="12"/>
      <c r="HT264" s="12"/>
      <c r="HU264" s="12"/>
      <c r="HV264" s="12"/>
      <c r="HW264" s="12"/>
      <c r="HX264" s="12"/>
      <c r="HY264" s="12"/>
      <c r="HZ264" s="12"/>
      <c r="IA264" s="12"/>
      <c r="IB264" s="12"/>
      <c r="IC264" s="12"/>
      <c r="ID264" s="12"/>
      <c r="IE264" s="12"/>
      <c r="IF264" s="12"/>
      <c r="IH264" s="12"/>
      <c r="II264" s="12"/>
      <c r="IJ264" s="12"/>
      <c r="IK264" s="12"/>
      <c r="IL264" s="12"/>
      <c r="IM264" s="12"/>
      <c r="IN264" s="12"/>
      <c r="IS264" s="12"/>
      <c r="IT264" s="12"/>
      <c r="IU264" s="12"/>
      <c r="IV264" s="12"/>
      <c r="IW264" s="12"/>
      <c r="IX264" s="12"/>
      <c r="IY264" s="12"/>
      <c r="IZ264" s="12"/>
      <c r="JA264" s="12"/>
      <c r="JF264" s="12"/>
      <c r="JG264" s="12"/>
      <c r="JH264" s="12"/>
      <c r="JI264" s="12"/>
      <c r="JJ264" s="12"/>
      <c r="JL264" s="12"/>
      <c r="JM264" s="12"/>
      <c r="JN264" s="12"/>
      <c r="JO264" s="12"/>
      <c r="JT264" s="12"/>
      <c r="JU264" s="12"/>
      <c r="JV264" s="12"/>
      <c r="JW264" s="12"/>
      <c r="JX264" s="12"/>
      <c r="JZ264" s="12"/>
      <c r="KA264" s="12"/>
      <c r="KB264" s="12"/>
      <c r="KC264" s="12"/>
      <c r="KD264" s="12"/>
      <c r="KS264" s="12"/>
      <c r="KT264" s="12"/>
      <c r="KU264" s="12"/>
      <c r="KV264" s="12"/>
      <c r="KW264" s="12"/>
      <c r="LD264" s="12"/>
      <c r="LE264" s="12"/>
      <c r="LF264" s="12"/>
      <c r="LG264" s="12"/>
      <c r="LH264" s="12"/>
      <c r="LI264" s="12"/>
      <c r="LJ264" s="12"/>
      <c r="LK264" s="12"/>
      <c r="LL264" s="12"/>
      <c r="LM264" s="12"/>
      <c r="LR264" s="12"/>
      <c r="LS264" s="12"/>
      <c r="LT264" s="12"/>
      <c r="LU264" s="12"/>
      <c r="LV264" s="12"/>
      <c r="LW264" s="12"/>
      <c r="LX264" s="12"/>
      <c r="LY264" s="12"/>
      <c r="LZ264" s="12"/>
      <c r="MA264" s="12"/>
      <c r="MB264" s="12"/>
      <c r="MC264" s="12"/>
      <c r="MD264" s="12"/>
      <c r="ME264" s="12"/>
      <c r="MF264" s="12"/>
      <c r="MQ264" s="12"/>
      <c r="MS264" s="12"/>
    </row>
    <row r="265" spans="1:359" s="8" customFormat="1" ht="22.5" customHeight="1">
      <c r="A265" s="56"/>
      <c r="B265" s="55"/>
      <c r="C265" s="63"/>
      <c r="D265" s="201"/>
      <c r="E265" s="225"/>
      <c r="F265" s="60"/>
      <c r="G265" s="60"/>
      <c r="H265" s="26"/>
      <c r="I265" s="26"/>
      <c r="J265" s="9"/>
      <c r="K265" s="26"/>
      <c r="L265" s="66"/>
      <c r="M265" s="66"/>
      <c r="N265" s="17"/>
      <c r="O265" s="318"/>
      <c r="P265" s="318"/>
      <c r="Q265" s="318"/>
      <c r="R265" s="31"/>
      <c r="S265" s="31"/>
      <c r="T265" s="21"/>
      <c r="U265" s="10"/>
      <c r="V265" s="9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2"/>
      <c r="HL265" s="12"/>
      <c r="HM265" s="12"/>
      <c r="HN265" s="12"/>
      <c r="HO265" s="12"/>
      <c r="HP265" s="12"/>
      <c r="HQ265" s="12"/>
      <c r="HR265" s="12"/>
      <c r="HS265" s="12"/>
      <c r="HT265" s="12"/>
      <c r="HU265" s="12"/>
      <c r="HV265" s="12"/>
      <c r="HW265" s="12"/>
      <c r="HX265" s="12"/>
      <c r="HY265" s="12"/>
      <c r="HZ265" s="12"/>
      <c r="IA265" s="12"/>
      <c r="IB265" s="12"/>
      <c r="IC265" s="12"/>
      <c r="ID265" s="12"/>
      <c r="IE265" s="12"/>
      <c r="IF265" s="12"/>
      <c r="IH265" s="12"/>
      <c r="IJ265" s="12"/>
      <c r="IK265" s="12"/>
      <c r="IL265" s="12"/>
      <c r="IM265" s="12"/>
      <c r="IN265" s="12"/>
      <c r="IR265" s="12"/>
      <c r="IS265" s="12"/>
      <c r="IT265" s="12"/>
      <c r="IU265" s="12"/>
      <c r="IV265" s="12"/>
      <c r="IW265" s="12"/>
      <c r="IX265" s="12"/>
      <c r="IY265" s="12"/>
      <c r="IZ265" s="12"/>
      <c r="JA265" s="12"/>
      <c r="JF265" s="12"/>
      <c r="JG265" s="12"/>
      <c r="JH265" s="12"/>
      <c r="JI265" s="12"/>
      <c r="JJ265" s="12"/>
      <c r="JL265" s="12"/>
      <c r="JQ265" s="12"/>
      <c r="JT265" s="12"/>
      <c r="JU265" s="12"/>
      <c r="JV265" s="12"/>
      <c r="JW265" s="12"/>
      <c r="JX265" s="12"/>
      <c r="JZ265" s="12"/>
      <c r="KA265" s="12"/>
      <c r="KB265" s="12"/>
      <c r="KC265" s="12"/>
      <c r="KD265" s="12"/>
      <c r="KU265" s="12"/>
      <c r="KV265" s="12"/>
      <c r="KW265" s="12"/>
      <c r="LD265" s="12"/>
      <c r="LE265" s="12"/>
      <c r="LF265" s="12"/>
      <c r="LG265" s="12"/>
      <c r="LH265" s="12"/>
      <c r="LI265" s="12"/>
      <c r="LJ265" s="12"/>
      <c r="LK265" s="12"/>
      <c r="LL265" s="12"/>
      <c r="LM265" s="12"/>
      <c r="LR265" s="12"/>
      <c r="LS265" s="12"/>
      <c r="LT265" s="12"/>
      <c r="LU265" s="12"/>
      <c r="LV265" s="12"/>
      <c r="LW265" s="12"/>
      <c r="LX265" s="12"/>
      <c r="LY265" s="12"/>
      <c r="LZ265" s="12"/>
      <c r="MA265" s="12"/>
      <c r="MB265" s="12"/>
      <c r="MC265" s="12"/>
      <c r="MD265" s="12"/>
      <c r="ME265" s="12"/>
      <c r="MF265" s="12"/>
      <c r="MQ265" s="12"/>
      <c r="MR265" s="12"/>
      <c r="MS265" s="12"/>
      <c r="MU265" s="12"/>
    </row>
    <row r="266" spans="1:359" s="8" customFormat="1" ht="22.5" customHeight="1">
      <c r="A266" s="56"/>
      <c r="B266" s="55"/>
      <c r="C266" s="63"/>
      <c r="D266" s="201"/>
      <c r="E266" s="226"/>
      <c r="F266" s="60"/>
      <c r="G266" s="60"/>
      <c r="H266" s="26"/>
      <c r="I266" s="26"/>
      <c r="J266" s="9"/>
      <c r="K266" s="26"/>
      <c r="L266" s="66"/>
      <c r="M266" s="66"/>
      <c r="N266" s="17"/>
      <c r="O266" s="318"/>
      <c r="P266" s="318"/>
      <c r="Q266" s="318"/>
      <c r="R266" s="31"/>
      <c r="S266" s="31"/>
      <c r="T266" s="21"/>
      <c r="U266" s="10"/>
      <c r="V266" s="9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  <c r="HW266" s="12"/>
      <c r="HX266" s="12"/>
      <c r="IE266" s="12"/>
      <c r="IF266" s="12"/>
      <c r="IH266" s="12"/>
      <c r="II266" s="12"/>
      <c r="IJ266" s="12"/>
      <c r="IK266" s="12"/>
      <c r="IL266" s="12"/>
      <c r="IM266" s="12"/>
      <c r="IN266" s="12"/>
      <c r="IR266" s="12"/>
      <c r="JF266" s="12"/>
      <c r="JG266" s="12"/>
      <c r="JH266" s="12"/>
      <c r="JI266" s="12"/>
      <c r="JJ266" s="12"/>
      <c r="JL266" s="12"/>
      <c r="JM266" s="12"/>
      <c r="JN266" s="12"/>
      <c r="JO266" s="12"/>
      <c r="JQ266" s="12"/>
      <c r="JT266" s="12"/>
      <c r="JU266" s="12"/>
      <c r="JV266" s="12"/>
      <c r="JW266" s="12"/>
      <c r="JX266" s="12"/>
      <c r="JZ266" s="12"/>
      <c r="KA266" s="12"/>
      <c r="KB266" s="12"/>
      <c r="KC266" s="12"/>
      <c r="KD266" s="12"/>
      <c r="KE266" s="12"/>
      <c r="KF266" s="12"/>
      <c r="KM266" s="12"/>
      <c r="KN266" s="12"/>
      <c r="KO266" s="12"/>
      <c r="KP266" s="12"/>
      <c r="KQ266" s="12"/>
      <c r="KR266" s="12"/>
      <c r="KS266" s="12"/>
      <c r="KT266" s="12"/>
      <c r="KX266" s="12"/>
      <c r="KY266" s="12"/>
      <c r="LD266" s="12"/>
      <c r="LE266" s="12"/>
      <c r="LF266" s="12"/>
      <c r="LG266" s="12"/>
      <c r="LH266" s="12"/>
      <c r="LI266" s="12"/>
      <c r="LJ266" s="12"/>
      <c r="LK266" s="12"/>
      <c r="LL266" s="12"/>
      <c r="LM266" s="12"/>
      <c r="LR266" s="12"/>
      <c r="LS266" s="12"/>
      <c r="LT266" s="12"/>
      <c r="LU266" s="12"/>
      <c r="LV266" s="12"/>
      <c r="LW266" s="12"/>
      <c r="LX266" s="12"/>
      <c r="LY266" s="12"/>
      <c r="LZ266" s="12"/>
      <c r="MA266" s="12"/>
      <c r="MB266" s="12"/>
      <c r="MC266" s="12"/>
      <c r="MD266" s="12"/>
      <c r="ME266" s="12"/>
      <c r="MF266" s="12"/>
      <c r="MR266" s="12"/>
      <c r="MS266" s="12"/>
      <c r="MU266" s="12"/>
    </row>
    <row r="267" spans="1:359" s="8" customFormat="1" ht="22.5" customHeight="1">
      <c r="A267" s="56"/>
      <c r="B267" s="55"/>
      <c r="C267" s="63"/>
      <c r="D267" s="201"/>
      <c r="E267" s="226"/>
      <c r="F267" s="60"/>
      <c r="G267" s="60"/>
      <c r="H267" s="26"/>
      <c r="I267" s="26"/>
      <c r="J267" s="9"/>
      <c r="K267" s="26"/>
      <c r="L267" s="66"/>
      <c r="M267" s="66"/>
      <c r="N267" s="17"/>
      <c r="O267" s="318"/>
      <c r="P267" s="318"/>
      <c r="Q267" s="318"/>
      <c r="R267" s="31"/>
      <c r="S267" s="31"/>
      <c r="T267" s="21"/>
      <c r="U267" s="10"/>
      <c r="V267" s="9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  <c r="HT267" s="12"/>
      <c r="HU267" s="12"/>
      <c r="HV267" s="12"/>
      <c r="HW267" s="12"/>
      <c r="HX267" s="12"/>
      <c r="HY267" s="12"/>
      <c r="HZ267" s="12"/>
      <c r="IA267" s="12"/>
      <c r="IB267" s="12"/>
      <c r="IC267" s="12"/>
      <c r="ID267" s="12"/>
      <c r="II267" s="12"/>
      <c r="IJ267" s="12"/>
      <c r="IK267" s="12"/>
      <c r="IL267" s="12"/>
      <c r="IM267" s="12"/>
      <c r="IN267" s="12"/>
      <c r="IS267" s="12"/>
      <c r="IT267" s="12"/>
      <c r="IU267" s="12"/>
      <c r="IV267" s="12"/>
      <c r="IW267" s="12"/>
      <c r="IX267" s="12"/>
      <c r="IY267" s="12"/>
      <c r="IZ267" s="12"/>
      <c r="JA267" s="12"/>
      <c r="JF267" s="12"/>
      <c r="JG267" s="12"/>
      <c r="JH267" s="12"/>
      <c r="JI267" s="12"/>
      <c r="JJ267" s="12"/>
      <c r="JL267" s="12"/>
      <c r="JM267" s="12"/>
      <c r="JN267" s="12"/>
      <c r="JO267" s="12"/>
      <c r="JQ267" s="12"/>
      <c r="JT267" s="12"/>
      <c r="JU267" s="12"/>
      <c r="JV267" s="12"/>
      <c r="JW267" s="12"/>
      <c r="JX267" s="12"/>
      <c r="JZ267" s="12"/>
      <c r="KA267" s="12"/>
      <c r="KB267" s="12"/>
      <c r="KC267" s="12"/>
      <c r="KD267" s="12"/>
      <c r="KE267" s="12"/>
      <c r="KF267" s="12"/>
      <c r="KM267" s="12"/>
      <c r="KN267" s="12"/>
      <c r="KO267" s="12"/>
      <c r="KP267" s="12"/>
      <c r="KQ267" s="12"/>
      <c r="KR267" s="12"/>
      <c r="KS267" s="12"/>
      <c r="KT267" s="12"/>
      <c r="KX267" s="12"/>
      <c r="LD267" s="12"/>
      <c r="LE267" s="12"/>
      <c r="LF267" s="12"/>
      <c r="LG267" s="12"/>
      <c r="LH267" s="12"/>
      <c r="LI267" s="12"/>
      <c r="LJ267" s="12"/>
      <c r="LK267" s="12"/>
      <c r="LL267" s="12"/>
      <c r="LM267" s="12"/>
      <c r="LR267" s="12"/>
      <c r="LS267" s="12"/>
      <c r="LT267" s="12"/>
      <c r="LU267" s="12"/>
      <c r="LV267" s="12"/>
      <c r="LW267" s="12"/>
      <c r="LX267" s="12"/>
      <c r="LY267" s="12"/>
      <c r="LZ267" s="12"/>
      <c r="MA267" s="12"/>
      <c r="MB267" s="12"/>
      <c r="MC267" s="12"/>
      <c r="MD267" s="12"/>
      <c r="ME267" s="12"/>
      <c r="MF267" s="12"/>
      <c r="MS267" s="12"/>
    </row>
    <row r="268" spans="1:359" ht="22.5" customHeight="1">
      <c r="A268" s="57">
        <v>1</v>
      </c>
      <c r="B268" s="58">
        <v>15</v>
      </c>
      <c r="C268" s="62"/>
      <c r="D268" s="201">
        <f>SUM((S268*A268)+B268+C268)</f>
        <v>25.126000000000001</v>
      </c>
      <c r="E268" s="226"/>
      <c r="F268" s="59" t="s">
        <v>805</v>
      </c>
      <c r="G268" s="59"/>
      <c r="H268" s="26" t="s">
        <v>297</v>
      </c>
      <c r="I268" s="26" t="s">
        <v>2912</v>
      </c>
      <c r="J268" s="26" t="s">
        <v>2913</v>
      </c>
      <c r="K268" s="43" t="s">
        <v>2914</v>
      </c>
      <c r="L268" s="66">
        <f>SUM(D268)</f>
        <v>25.126000000000001</v>
      </c>
      <c r="M268" s="66"/>
      <c r="N268" s="1" t="s">
        <v>369</v>
      </c>
      <c r="O268" s="316" t="s">
        <v>369</v>
      </c>
      <c r="P268" s="317">
        <v>6</v>
      </c>
      <c r="Q268" s="4" t="s">
        <v>369</v>
      </c>
      <c r="R268" s="37">
        <v>8.3000000000000007</v>
      </c>
      <c r="S268" s="38">
        <f>SUM(R268*1.22)</f>
        <v>10.126000000000001</v>
      </c>
      <c r="T268" s="25">
        <v>0.08</v>
      </c>
      <c r="U268" s="10" t="s">
        <v>1628</v>
      </c>
      <c r="V268" s="9"/>
      <c r="HP268" s="8"/>
      <c r="HQ268" s="8"/>
      <c r="HR268" s="8"/>
      <c r="HS268" s="8"/>
      <c r="HV268" s="8"/>
      <c r="HZ268" s="8"/>
      <c r="IA268" s="8"/>
      <c r="IB268" s="8"/>
      <c r="IC268" s="8"/>
      <c r="ID268" s="8"/>
      <c r="IE268" s="8"/>
      <c r="IF268" s="8"/>
      <c r="IG268" s="8"/>
      <c r="IH268" s="8"/>
      <c r="IL268" s="8"/>
      <c r="IM268" s="8"/>
      <c r="IN268" s="8"/>
      <c r="IO268" s="7"/>
      <c r="IP268" s="7"/>
      <c r="IQ268" s="7"/>
      <c r="IR268" s="8"/>
      <c r="IS268" s="8"/>
      <c r="IT268" s="8"/>
      <c r="IU268" s="8"/>
      <c r="IV268" s="8"/>
      <c r="IW268" s="8"/>
      <c r="IX268" s="7"/>
      <c r="IY268" s="7"/>
      <c r="IZ268" s="7"/>
      <c r="JA268" s="7"/>
      <c r="JB268" s="8"/>
      <c r="JC268" s="8"/>
      <c r="JD268" s="8"/>
      <c r="JE268" s="8"/>
      <c r="JF268" s="8"/>
      <c r="JG268" s="8"/>
      <c r="JH268" s="8"/>
      <c r="JI268" s="8"/>
      <c r="JJ268" s="8"/>
      <c r="JK268" s="8"/>
      <c r="JP268" s="8"/>
      <c r="JQ268" s="8"/>
      <c r="JR268" s="8"/>
      <c r="JS268" s="8"/>
      <c r="JY268" s="8"/>
      <c r="KE268" s="8"/>
      <c r="KF268" s="8"/>
      <c r="KH268" s="8"/>
      <c r="KI268" s="8"/>
      <c r="KJ268" s="8"/>
      <c r="KK268" s="8"/>
      <c r="KL268" s="8"/>
      <c r="KM268" s="8"/>
      <c r="KN268" s="8"/>
      <c r="KO268" s="8"/>
      <c r="KP268" s="8"/>
      <c r="KQ268" s="8"/>
      <c r="KR268" s="8"/>
      <c r="KZ268" s="8"/>
      <c r="LA268" s="8"/>
      <c r="LB268" s="8"/>
      <c r="LC268" s="8"/>
      <c r="MH268" s="8"/>
      <c r="MI268" s="8"/>
      <c r="MJ268" s="8"/>
      <c r="MK268" s="8"/>
      <c r="ML268" s="8"/>
      <c r="MM268" s="8"/>
      <c r="MN268" s="8"/>
      <c r="MO268" s="8"/>
      <c r="MP268" s="8"/>
      <c r="MQ268" s="8"/>
      <c r="MR268" s="8"/>
      <c r="MS268" s="8"/>
      <c r="MU268"/>
    </row>
    <row r="269" spans="1:359" s="8" customFormat="1" ht="22.5" customHeight="1">
      <c r="A269" s="57">
        <v>2.2000000000000002</v>
      </c>
      <c r="B269" s="58"/>
      <c r="C269" s="62"/>
      <c r="D269" s="201">
        <f>SUM((S269*A269)+B269+C269)</f>
        <v>31.939600000000006</v>
      </c>
      <c r="E269" s="226"/>
      <c r="F269" s="59" t="s">
        <v>806</v>
      </c>
      <c r="G269" s="59"/>
      <c r="H269" s="26" t="s">
        <v>297</v>
      </c>
      <c r="I269" s="26" t="s">
        <v>181</v>
      </c>
      <c r="J269" s="26" t="s">
        <v>900</v>
      </c>
      <c r="K269" s="26" t="s">
        <v>742</v>
      </c>
      <c r="L269" s="66">
        <f>SUM(D269)</f>
        <v>31.939600000000006</v>
      </c>
      <c r="M269" s="66"/>
      <c r="N269" s="1" t="s">
        <v>369</v>
      </c>
      <c r="O269" s="316" t="s">
        <v>369</v>
      </c>
      <c r="P269" s="317">
        <v>4</v>
      </c>
      <c r="Q269" s="317" t="s">
        <v>369</v>
      </c>
      <c r="R269" s="37">
        <v>11.9</v>
      </c>
      <c r="S269" s="38">
        <f>SUM(R269*1.22)</f>
        <v>14.518000000000001</v>
      </c>
      <c r="T269" s="20"/>
      <c r="U269" s="10" t="s">
        <v>628</v>
      </c>
      <c r="V269" s="9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2"/>
      <c r="HL269" s="12"/>
      <c r="HM269" s="12"/>
      <c r="HN269" s="12"/>
      <c r="HO269" s="12"/>
      <c r="HT269" s="12"/>
      <c r="HU269" s="12"/>
      <c r="HW269" s="12"/>
      <c r="HX269" s="12"/>
      <c r="HY269" s="12"/>
      <c r="IC269" s="7"/>
      <c r="ID269" s="7"/>
      <c r="II269" s="12"/>
      <c r="JF269" s="12"/>
      <c r="JG269" s="12"/>
      <c r="JH269" s="12"/>
      <c r="JI269" s="12"/>
      <c r="JJ269" s="12"/>
      <c r="JL269" s="12"/>
      <c r="JN269" s="12"/>
      <c r="JT269" s="12"/>
      <c r="JU269" s="12"/>
      <c r="JV269" s="12"/>
      <c r="JW269" s="12"/>
      <c r="JX269" s="12"/>
      <c r="KC269" s="12"/>
      <c r="KD269" s="12"/>
      <c r="KG269" s="12"/>
      <c r="KS269" s="12"/>
      <c r="KT269" s="12"/>
      <c r="KU269" s="12"/>
      <c r="KV269" s="12"/>
      <c r="KW269" s="12"/>
      <c r="KZ269"/>
      <c r="LA269"/>
      <c r="LB269"/>
      <c r="LC269"/>
      <c r="MH269" s="12"/>
      <c r="MI269" s="12"/>
      <c r="MJ269" s="12"/>
      <c r="MK269" s="12"/>
      <c r="ML269" s="12"/>
      <c r="MM269" s="12"/>
      <c r="MN269" s="12"/>
      <c r="MO269" s="12"/>
      <c r="MP269" s="12"/>
      <c r="MQ269" s="12"/>
      <c r="MS269" s="12"/>
    </row>
    <row r="270" spans="1:359" s="8" customFormat="1" ht="22.5" customHeight="1">
      <c r="A270" s="57">
        <v>1</v>
      </c>
      <c r="B270" s="58">
        <v>15</v>
      </c>
      <c r="C270" s="62">
        <v>2</v>
      </c>
      <c r="D270" s="201">
        <f>SUM((S270*A270)+B270+C270)</f>
        <v>27.858000000000001</v>
      </c>
      <c r="E270" s="226"/>
      <c r="F270" s="59" t="s">
        <v>805</v>
      </c>
      <c r="G270" s="59"/>
      <c r="H270" s="26" t="s">
        <v>297</v>
      </c>
      <c r="I270" s="26" t="s">
        <v>2433</v>
      </c>
      <c r="J270" s="26" t="s">
        <v>900</v>
      </c>
      <c r="K270" s="26" t="s">
        <v>2439</v>
      </c>
      <c r="L270" s="66">
        <f>SUM(D270)</f>
        <v>27.858000000000001</v>
      </c>
      <c r="M270" s="66"/>
      <c r="N270" s="1" t="s">
        <v>369</v>
      </c>
      <c r="O270" s="316" t="s">
        <v>369</v>
      </c>
      <c r="P270" s="317">
        <v>6</v>
      </c>
      <c r="Q270" s="317" t="s">
        <v>369</v>
      </c>
      <c r="R270" s="37">
        <v>8.9</v>
      </c>
      <c r="S270" s="38">
        <f>SUM(R270*1.22)</f>
        <v>10.858000000000001</v>
      </c>
      <c r="T270" s="20"/>
      <c r="U270" s="10" t="s">
        <v>2435</v>
      </c>
      <c r="V270" s="9"/>
      <c r="HR270" s="12"/>
      <c r="HS270" s="12"/>
      <c r="HT270" s="12"/>
      <c r="HU270" s="12"/>
      <c r="HV270" s="12"/>
      <c r="HW270" s="12"/>
      <c r="HX270" s="12"/>
      <c r="IE270" s="12"/>
      <c r="IF270" s="12"/>
      <c r="IG270" s="12"/>
      <c r="IH270" s="12"/>
      <c r="IO270" s="12"/>
      <c r="IP270" s="12"/>
      <c r="IQ270" s="12"/>
      <c r="JB270" s="12"/>
      <c r="JC270" s="12"/>
      <c r="JD270" s="12"/>
      <c r="JE270" s="12"/>
      <c r="JK270" s="12"/>
      <c r="JN270" s="12"/>
      <c r="JP270" s="12"/>
      <c r="JR270" s="12"/>
      <c r="JS270" s="12"/>
      <c r="JT270" s="12"/>
      <c r="JU270" s="12"/>
      <c r="JV270" s="12"/>
      <c r="JW270" s="12"/>
      <c r="JX270" s="12"/>
      <c r="JY270" s="12"/>
      <c r="KE270" s="12"/>
      <c r="KF270" s="12"/>
      <c r="KH270" s="7"/>
      <c r="KI270" s="7"/>
      <c r="KJ270" s="7"/>
      <c r="KK270" s="7"/>
      <c r="KL270" s="7"/>
      <c r="KM270" s="12"/>
      <c r="KN270" s="12"/>
      <c r="KO270" s="12"/>
      <c r="KP270" s="12"/>
      <c r="KQ270" s="12"/>
      <c r="KR270" s="12"/>
      <c r="KX270" s="12"/>
      <c r="KZ270" s="12"/>
      <c r="LA270" s="12"/>
      <c r="LB270" s="12"/>
      <c r="LC270" s="12"/>
      <c r="MH270" s="12"/>
      <c r="MI270" s="12"/>
      <c r="MJ270" s="12"/>
      <c r="MK270" s="12"/>
      <c r="ML270" s="12"/>
      <c r="MM270" s="12"/>
      <c r="MN270" s="12"/>
      <c r="MO270" s="12"/>
      <c r="MP270" s="12"/>
      <c r="MQ270" s="12"/>
      <c r="MS270" s="7"/>
    </row>
    <row r="271" spans="1:359" s="8" customFormat="1" ht="22.5" customHeight="1">
      <c r="A271" s="57">
        <v>2.2000000000000002</v>
      </c>
      <c r="B271" s="58"/>
      <c r="C271" s="62"/>
      <c r="D271" s="201">
        <f t="shared" ref="D271" si="126">SUM((S271*A271)+B271+C271)</f>
        <v>28.611440000000002</v>
      </c>
      <c r="E271" s="226"/>
      <c r="F271" s="59" t="s">
        <v>806</v>
      </c>
      <c r="G271" s="59"/>
      <c r="H271" s="26" t="s">
        <v>297</v>
      </c>
      <c r="I271" s="26" t="s">
        <v>2430</v>
      </c>
      <c r="J271" s="26" t="s">
        <v>2431</v>
      </c>
      <c r="K271" s="26" t="s">
        <v>2432</v>
      </c>
      <c r="L271" s="66">
        <f t="shared" ref="L271" si="127">SUM(D271)</f>
        <v>28.611440000000002</v>
      </c>
      <c r="M271" s="66"/>
      <c r="N271" s="1" t="s">
        <v>369</v>
      </c>
      <c r="O271" s="316" t="s">
        <v>369</v>
      </c>
      <c r="P271" s="317" t="s">
        <v>369</v>
      </c>
      <c r="Q271" s="317">
        <v>6</v>
      </c>
      <c r="R271" s="37">
        <v>10.66</v>
      </c>
      <c r="S271" s="38">
        <f t="shared" ref="S271" si="128">SUM(R271*1.22)</f>
        <v>13.0052</v>
      </c>
      <c r="T271" s="20"/>
      <c r="U271" s="10" t="s">
        <v>1407</v>
      </c>
      <c r="V271" s="9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T271" s="12"/>
      <c r="HU271" s="12"/>
      <c r="HW271" s="12"/>
      <c r="HX271" s="12"/>
      <c r="HY271" s="12"/>
      <c r="IC271" s="7"/>
      <c r="ID271" s="7"/>
      <c r="II271" s="12"/>
      <c r="JF271" s="12"/>
      <c r="JG271" s="12"/>
      <c r="JH271" s="12"/>
      <c r="JI271" s="12"/>
      <c r="JJ271" s="12"/>
      <c r="JL271" s="12"/>
      <c r="JN271" s="12"/>
      <c r="JT271" s="12"/>
      <c r="JU271" s="12"/>
      <c r="JV271" s="12"/>
      <c r="JW271" s="12"/>
      <c r="JX271" s="12"/>
      <c r="KC271" s="12"/>
      <c r="KD271" s="12"/>
      <c r="KG271" s="12"/>
      <c r="KS271" s="12"/>
      <c r="KT271" s="12"/>
      <c r="KU271" s="12"/>
      <c r="KV271" s="12"/>
      <c r="KW271" s="12"/>
      <c r="KZ271"/>
      <c r="LA271"/>
      <c r="LB271"/>
      <c r="LC271"/>
      <c r="MH271" s="12"/>
      <c r="MI271" s="12"/>
      <c r="MJ271" s="12"/>
      <c r="MK271" s="12"/>
      <c r="ML271" s="12"/>
      <c r="MM271" s="12"/>
      <c r="MN271" s="12"/>
      <c r="MO271" s="12"/>
      <c r="MP271" s="12"/>
      <c r="MQ271" s="12"/>
      <c r="MS271" s="12"/>
    </row>
    <row r="272" spans="1:359" s="8" customFormat="1" ht="22.5" customHeight="1">
      <c r="A272" s="57">
        <v>1</v>
      </c>
      <c r="B272" s="58">
        <v>15</v>
      </c>
      <c r="C272" s="62"/>
      <c r="D272" s="201">
        <f>SUM((S272*A272)+B272+C272)</f>
        <v>21.71</v>
      </c>
      <c r="E272" s="226"/>
      <c r="F272" s="59" t="s">
        <v>805</v>
      </c>
      <c r="G272" s="59"/>
      <c r="H272" s="26" t="s">
        <v>297</v>
      </c>
      <c r="I272" s="26" t="s">
        <v>1735</v>
      </c>
      <c r="J272" s="26" t="s">
        <v>1734</v>
      </c>
      <c r="K272" s="26" t="s">
        <v>1736</v>
      </c>
      <c r="L272" s="66">
        <f>SUM(D272)</f>
        <v>21.71</v>
      </c>
      <c r="M272" s="66"/>
      <c r="N272" s="1" t="s">
        <v>369</v>
      </c>
      <c r="O272" s="316" t="s">
        <v>369</v>
      </c>
      <c r="P272" s="317">
        <v>3</v>
      </c>
      <c r="Q272" s="317" t="s">
        <v>369</v>
      </c>
      <c r="R272" s="37">
        <v>5.5</v>
      </c>
      <c r="S272" s="38">
        <f>SUM(R272*1.22)</f>
        <v>6.71</v>
      </c>
      <c r="T272" s="20"/>
      <c r="U272" s="10" t="s">
        <v>518</v>
      </c>
      <c r="V272" s="9"/>
      <c r="HP272" s="12"/>
      <c r="HQ272" s="12"/>
      <c r="IR272" s="12"/>
      <c r="IS272" s="12"/>
      <c r="IT272" s="12"/>
      <c r="IU272" s="12"/>
      <c r="IV272" s="12"/>
      <c r="IW272" s="12"/>
      <c r="IX272" s="12"/>
      <c r="IY272" s="12"/>
      <c r="IZ272" s="12"/>
      <c r="JA272" s="12"/>
      <c r="JN272" s="12"/>
      <c r="JT272" s="12"/>
      <c r="JU272" s="12"/>
      <c r="JV272" s="12"/>
      <c r="JW272" s="12"/>
      <c r="JX272" s="12"/>
      <c r="KB272" s="12"/>
      <c r="KG272" s="12"/>
      <c r="KH272" s="12"/>
      <c r="KI272" s="12"/>
      <c r="KJ272" s="12"/>
      <c r="KK272" s="12"/>
      <c r="KL272" s="12"/>
      <c r="KS272" s="12"/>
      <c r="KT272" s="12"/>
      <c r="KU272" s="12"/>
      <c r="KV272" s="12"/>
      <c r="KW272" s="12"/>
      <c r="KY272" s="12"/>
      <c r="LN272" s="12"/>
      <c r="LO272" s="12"/>
      <c r="LP272" s="12"/>
      <c r="LQ272" s="12"/>
      <c r="MG272" s="12"/>
      <c r="MH272" s="12"/>
      <c r="MI272" s="12"/>
      <c r="MJ272" s="12"/>
      <c r="MK272" s="12"/>
      <c r="ML272" s="12"/>
      <c r="MM272" s="12"/>
      <c r="MN272" s="12"/>
      <c r="MO272" s="12"/>
      <c r="MP272" s="12"/>
      <c r="MQ272" s="12"/>
      <c r="MS272" s="12"/>
    </row>
    <row r="273" spans="1:359" s="8" customFormat="1" ht="22.5" customHeight="1">
      <c r="A273" s="57">
        <v>1</v>
      </c>
      <c r="B273" s="58">
        <v>15</v>
      </c>
      <c r="C273" s="62"/>
      <c r="D273" s="201">
        <f>SUM((S273*A273)+B273+C273)</f>
        <v>26.956000000000003</v>
      </c>
      <c r="E273" s="225"/>
      <c r="F273" s="59" t="s">
        <v>805</v>
      </c>
      <c r="G273" s="59"/>
      <c r="H273" s="43" t="s">
        <v>297</v>
      </c>
      <c r="I273" s="43" t="s">
        <v>133</v>
      </c>
      <c r="J273" s="44" t="s">
        <v>500</v>
      </c>
      <c r="K273" s="43" t="s">
        <v>2224</v>
      </c>
      <c r="L273" s="66">
        <f>SUM(D273)</f>
        <v>26.956000000000003</v>
      </c>
      <c r="M273" s="66"/>
      <c r="N273" s="1" t="s">
        <v>369</v>
      </c>
      <c r="O273" s="316" t="s">
        <v>369</v>
      </c>
      <c r="P273" s="317">
        <v>11</v>
      </c>
      <c r="Q273" s="317" t="s">
        <v>369</v>
      </c>
      <c r="R273" s="37">
        <v>9.8000000000000007</v>
      </c>
      <c r="S273" s="38">
        <f>SUM(R273*1.22)</f>
        <v>11.956000000000001</v>
      </c>
      <c r="T273" s="25">
        <v>0.1</v>
      </c>
      <c r="U273" s="10" t="s">
        <v>2223</v>
      </c>
      <c r="V273" s="9"/>
      <c r="W273" s="12"/>
      <c r="HP273" s="12"/>
      <c r="HQ273" s="12"/>
      <c r="HR273" s="12"/>
      <c r="HS273" s="12"/>
      <c r="HY273" s="12"/>
      <c r="IB273" s="12"/>
      <c r="IC273" s="12"/>
      <c r="ID273" s="12"/>
      <c r="IE273" s="12"/>
      <c r="IF273" s="12"/>
      <c r="IH273" s="12"/>
      <c r="II273" s="12"/>
      <c r="JB273" s="12"/>
      <c r="JC273" s="12"/>
      <c r="JD273" s="12"/>
      <c r="JE273" s="12"/>
      <c r="JF273" s="7"/>
      <c r="JG273" s="7"/>
      <c r="JH273" s="7"/>
      <c r="JI273" s="7"/>
      <c r="JJ273" s="7"/>
      <c r="JK273" s="12"/>
      <c r="JP273" s="12"/>
      <c r="JR273" s="12"/>
      <c r="JS273" s="12"/>
      <c r="JY273" s="12"/>
      <c r="JZ273" s="12"/>
      <c r="KA273" s="12"/>
      <c r="KC273" s="12"/>
      <c r="KD273" s="12"/>
      <c r="KE273" s="12"/>
      <c r="KF273" s="12"/>
      <c r="KM273" s="12"/>
      <c r="KN273" s="12"/>
      <c r="KO273" s="12"/>
      <c r="KP273" s="12"/>
      <c r="KQ273" s="12"/>
      <c r="KR273" s="12"/>
      <c r="KS273" s="12"/>
      <c r="KT273" s="12"/>
      <c r="KU273" s="12"/>
      <c r="KV273" s="12"/>
      <c r="KW273" s="12"/>
      <c r="KX273" s="12"/>
      <c r="MH273" s="12"/>
      <c r="MI273" s="12"/>
      <c r="MJ273" s="12"/>
      <c r="MK273" s="12"/>
      <c r="ML273" s="12"/>
      <c r="MM273" s="12"/>
      <c r="MN273" s="12"/>
      <c r="MO273" s="12"/>
      <c r="MP273" s="12"/>
      <c r="MQ273" s="12"/>
      <c r="MS273" s="12"/>
    </row>
    <row r="274" spans="1:359" s="8" customFormat="1" ht="22.5" customHeight="1">
      <c r="A274" s="57">
        <v>1</v>
      </c>
      <c r="B274" s="58">
        <v>15</v>
      </c>
      <c r="C274" s="62"/>
      <c r="D274" s="201">
        <f t="shared" ref="D274" si="129">SUM((S274*A274)+B274+C274)</f>
        <v>26.59</v>
      </c>
      <c r="E274" s="225"/>
      <c r="F274" s="59" t="s">
        <v>805</v>
      </c>
      <c r="G274" s="59"/>
      <c r="H274" s="55" t="s">
        <v>297</v>
      </c>
      <c r="I274" s="55" t="s">
        <v>166</v>
      </c>
      <c r="J274" s="55" t="s">
        <v>497</v>
      </c>
      <c r="K274" s="55" t="s">
        <v>2756</v>
      </c>
      <c r="L274" s="66">
        <f t="shared" ref="L274" si="130">SUM(D274)</f>
        <v>26.59</v>
      </c>
      <c r="M274" s="66"/>
      <c r="N274" s="1" t="s">
        <v>369</v>
      </c>
      <c r="O274" s="316" t="s">
        <v>369</v>
      </c>
      <c r="P274" s="317">
        <v>12</v>
      </c>
      <c r="Q274" s="317" t="s">
        <v>369</v>
      </c>
      <c r="R274" s="37">
        <v>9.5</v>
      </c>
      <c r="S274" s="38">
        <f t="shared" ref="S274" si="131">SUM(R274*1.22)</f>
        <v>11.59</v>
      </c>
      <c r="T274" s="25">
        <v>0.06</v>
      </c>
      <c r="U274" s="10" t="s">
        <v>1239</v>
      </c>
      <c r="V274" s="9"/>
      <c r="HY274" s="12"/>
      <c r="HZ274" s="12"/>
      <c r="IA274" s="12"/>
      <c r="II274" s="12"/>
      <c r="IJ274" s="12"/>
      <c r="IK274" s="12"/>
      <c r="IR274" s="12"/>
      <c r="IS274" s="12"/>
      <c r="IT274" s="12"/>
      <c r="IU274" s="12"/>
      <c r="IV274" s="12"/>
      <c r="IW274" s="12"/>
      <c r="IX274" s="12"/>
      <c r="IY274" s="12"/>
      <c r="IZ274" s="12"/>
      <c r="JA274" s="12"/>
      <c r="JL274" s="12"/>
      <c r="JN274" s="12"/>
      <c r="JT274" s="12"/>
      <c r="JU274" s="12"/>
      <c r="JV274" s="12"/>
      <c r="JW274" s="12"/>
      <c r="JX274" s="12"/>
      <c r="KG274" s="12"/>
      <c r="KH274" s="12"/>
      <c r="KI274" s="12"/>
      <c r="KJ274" s="12"/>
      <c r="KK274" s="12"/>
      <c r="KL274" s="12"/>
      <c r="KU274" s="12"/>
      <c r="KV274" s="12"/>
      <c r="KW274" s="12"/>
      <c r="KY274" s="12"/>
      <c r="KZ274" s="12"/>
      <c r="LA274" s="12"/>
      <c r="LB274" s="12"/>
      <c r="LC274" s="12"/>
      <c r="LD274" s="12"/>
      <c r="LE274" s="12"/>
      <c r="LF274" s="12"/>
      <c r="LG274" s="12"/>
      <c r="LH274" s="12"/>
      <c r="LI274" s="12"/>
      <c r="LJ274" s="12"/>
      <c r="LK274" s="12"/>
      <c r="LL274" s="12"/>
      <c r="LM274" s="12"/>
      <c r="LR274" s="12"/>
      <c r="LS274" s="12"/>
      <c r="LT274" s="12"/>
      <c r="LU274" s="12"/>
      <c r="LV274" s="12"/>
      <c r="LW274" s="12"/>
      <c r="LX274" s="12"/>
      <c r="LY274" s="12"/>
      <c r="LZ274" s="12"/>
      <c r="MA274" s="12"/>
      <c r="MB274" s="12"/>
      <c r="MC274" s="12"/>
      <c r="MD274" s="12"/>
      <c r="ME274" s="12"/>
      <c r="MF274" s="12"/>
      <c r="MH274" s="12"/>
      <c r="MI274" s="12"/>
      <c r="MJ274" s="12"/>
      <c r="MK274" s="12"/>
      <c r="ML274" s="12"/>
      <c r="MM274" s="12"/>
      <c r="MN274" s="12"/>
      <c r="MO274" s="12"/>
      <c r="MP274" s="12"/>
      <c r="MQ274" s="12"/>
      <c r="MS274" s="12"/>
    </row>
    <row r="275" spans="1:359" s="8" customFormat="1" ht="22.5" customHeight="1">
      <c r="A275" s="57">
        <v>1</v>
      </c>
      <c r="B275" s="58">
        <v>15</v>
      </c>
      <c r="C275" s="62"/>
      <c r="D275" s="201">
        <f>SUM((S275*A275)+B275+C275)</f>
        <v>25.369999999999997</v>
      </c>
      <c r="E275" s="226"/>
      <c r="F275" s="59" t="s">
        <v>805</v>
      </c>
      <c r="G275" s="59"/>
      <c r="H275" s="26" t="s">
        <v>297</v>
      </c>
      <c r="I275" s="26" t="s">
        <v>2511</v>
      </c>
      <c r="J275" s="43" t="s">
        <v>898</v>
      </c>
      <c r="K275" s="26" t="s">
        <v>2739</v>
      </c>
      <c r="L275" s="66">
        <f>SUM(D275)</f>
        <v>25.369999999999997</v>
      </c>
      <c r="M275" s="66"/>
      <c r="N275" s="1" t="s">
        <v>369</v>
      </c>
      <c r="O275" s="316" t="s">
        <v>369</v>
      </c>
      <c r="P275" s="317">
        <v>12</v>
      </c>
      <c r="Q275" s="317" t="s">
        <v>369</v>
      </c>
      <c r="R275" s="37">
        <v>8.5</v>
      </c>
      <c r="S275" s="38">
        <f>SUM(R275*1.22)</f>
        <v>10.37</v>
      </c>
      <c r="T275" s="20"/>
      <c r="U275" s="10" t="s">
        <v>518</v>
      </c>
      <c r="V275" s="9"/>
      <c r="HP275" s="12"/>
      <c r="HQ275" s="12"/>
      <c r="IR275" s="12"/>
      <c r="IS275" s="12"/>
      <c r="IT275" s="12"/>
      <c r="IU275" s="12"/>
      <c r="IV275" s="12"/>
      <c r="IW275" s="12"/>
      <c r="IX275" s="12"/>
      <c r="IY275" s="12"/>
      <c r="IZ275" s="12"/>
      <c r="JA275" s="12"/>
      <c r="JN275" s="12"/>
      <c r="JT275" s="12"/>
      <c r="JU275" s="12"/>
      <c r="JV275" s="12"/>
      <c r="JW275" s="12"/>
      <c r="JX275" s="12"/>
      <c r="KB275" s="12"/>
      <c r="KG275" s="12"/>
      <c r="KH275" s="12"/>
      <c r="KI275" s="12"/>
      <c r="KJ275" s="12"/>
      <c r="KK275" s="12"/>
      <c r="KL275" s="12"/>
      <c r="KS275" s="12"/>
      <c r="KT275" s="12"/>
      <c r="KU275" s="12"/>
      <c r="KV275" s="12"/>
      <c r="KW275" s="12"/>
      <c r="KY275" s="12"/>
      <c r="LN275" s="12"/>
      <c r="LO275" s="12"/>
      <c r="LP275" s="12"/>
      <c r="LQ275" s="12"/>
      <c r="MG275" s="12"/>
      <c r="MH275" s="12"/>
      <c r="MI275" s="12"/>
      <c r="MJ275" s="12"/>
      <c r="MK275" s="12"/>
      <c r="ML275" s="12"/>
      <c r="MM275" s="12"/>
      <c r="MN275" s="12"/>
      <c r="MO275" s="12"/>
      <c r="MP275" s="12"/>
      <c r="MQ275" s="12"/>
      <c r="MS275" s="12"/>
    </row>
    <row r="276" spans="1:359" s="8" customFormat="1" ht="22.5" customHeight="1">
      <c r="A276" s="57">
        <v>1</v>
      </c>
      <c r="B276" s="58">
        <v>15</v>
      </c>
      <c r="C276" s="62"/>
      <c r="D276" s="201">
        <f t="shared" ref="D276:D286" si="132">SUM((S276*A276)+B276+C276)</f>
        <v>24.637999999999998</v>
      </c>
      <c r="E276" s="226"/>
      <c r="F276" s="59" t="s">
        <v>805</v>
      </c>
      <c r="G276" s="59"/>
      <c r="H276" s="43" t="s">
        <v>297</v>
      </c>
      <c r="I276" s="43" t="s">
        <v>45</v>
      </c>
      <c r="J276" s="43" t="s">
        <v>898</v>
      </c>
      <c r="K276" s="43" t="s">
        <v>1159</v>
      </c>
      <c r="L276" s="66">
        <f t="shared" ref="L276:L286" si="133">SUM(D276)</f>
        <v>24.637999999999998</v>
      </c>
      <c r="M276" s="66"/>
      <c r="N276" s="1" t="s">
        <v>369</v>
      </c>
      <c r="O276" s="316" t="s">
        <v>369</v>
      </c>
      <c r="P276" s="317">
        <v>2</v>
      </c>
      <c r="Q276" s="317" t="s">
        <v>369</v>
      </c>
      <c r="R276" s="37">
        <v>7.9</v>
      </c>
      <c r="S276" s="38">
        <f t="shared" ref="S276:S286" si="134">SUM(R276*1.22)</f>
        <v>9.6379999999999999</v>
      </c>
      <c r="T276" s="20"/>
      <c r="U276" s="10" t="s">
        <v>721</v>
      </c>
      <c r="V276" s="9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R276" s="12"/>
      <c r="HS276" s="12"/>
      <c r="HV276" s="12"/>
      <c r="IE276" s="12"/>
      <c r="IF276" s="12"/>
      <c r="IH276" s="12"/>
      <c r="JN276" s="12"/>
      <c r="KB276" s="7"/>
      <c r="KG276" s="12"/>
      <c r="KS276" s="12"/>
      <c r="KT276" s="12"/>
      <c r="KU276" s="12"/>
      <c r="KV276" s="12"/>
      <c r="KW276" s="12"/>
      <c r="KY276" s="12"/>
      <c r="KZ276" s="12"/>
      <c r="LA276" s="12"/>
      <c r="LB276" s="12"/>
      <c r="LC276" s="12"/>
      <c r="LD276" s="12"/>
      <c r="LE276" s="12"/>
      <c r="LF276" s="12"/>
      <c r="LG276" s="12"/>
      <c r="LH276" s="12"/>
      <c r="LI276" s="12"/>
      <c r="LJ276" s="12"/>
      <c r="LK276" s="12"/>
      <c r="LL276" s="12"/>
      <c r="LM276" s="12"/>
      <c r="LR276" s="12"/>
      <c r="LS276" s="12"/>
      <c r="LT276" s="12"/>
      <c r="LU276" s="12"/>
      <c r="LV276" s="12"/>
      <c r="LW276" s="12"/>
      <c r="LX276" s="12"/>
      <c r="LY276" s="12"/>
      <c r="LZ276" s="12"/>
      <c r="MA276" s="12"/>
      <c r="MB276" s="12"/>
      <c r="MC276" s="12"/>
      <c r="MD276" s="12"/>
      <c r="ME276" s="12"/>
      <c r="MF276" s="12"/>
      <c r="MK276" s="12"/>
      <c r="ML276" s="12"/>
      <c r="MM276" s="12"/>
      <c r="MN276" s="12"/>
      <c r="MO276" s="12"/>
      <c r="MP276" s="12"/>
      <c r="MQ276" s="12"/>
      <c r="MS276" s="12"/>
    </row>
    <row r="277" spans="1:359" s="8" customFormat="1" ht="22.5" customHeight="1">
      <c r="A277" s="57">
        <v>2.2000000000000002</v>
      </c>
      <c r="B277" s="58"/>
      <c r="C277" s="62"/>
      <c r="D277" s="201">
        <f t="shared" si="132"/>
        <v>28.182000000000002</v>
      </c>
      <c r="E277" s="226"/>
      <c r="F277" s="59" t="s">
        <v>806</v>
      </c>
      <c r="G277" s="59"/>
      <c r="H277" s="26" t="s">
        <v>297</v>
      </c>
      <c r="I277" s="26" t="s">
        <v>195</v>
      </c>
      <c r="J277" s="28" t="s">
        <v>490</v>
      </c>
      <c r="K277" s="26" t="s">
        <v>1396</v>
      </c>
      <c r="L277" s="66">
        <f t="shared" si="133"/>
        <v>28.182000000000002</v>
      </c>
      <c r="M277" s="66"/>
      <c r="N277" s="1" t="s">
        <v>369</v>
      </c>
      <c r="O277" s="316" t="s">
        <v>369</v>
      </c>
      <c r="P277" s="317">
        <v>4</v>
      </c>
      <c r="Q277" s="317" t="s">
        <v>369</v>
      </c>
      <c r="R277" s="37">
        <v>10.5</v>
      </c>
      <c r="S277" s="38">
        <f t="shared" si="134"/>
        <v>12.81</v>
      </c>
      <c r="T277" s="20"/>
      <c r="U277" s="10" t="s">
        <v>518</v>
      </c>
      <c r="V277" s="9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12"/>
      <c r="HT277" s="12"/>
      <c r="HU277" s="12"/>
      <c r="HW277" s="12"/>
      <c r="HX277" s="12"/>
      <c r="HY277" s="12"/>
      <c r="IE277" s="12"/>
      <c r="IF277" s="12"/>
      <c r="IH277" s="12"/>
      <c r="IL277" s="12"/>
      <c r="IM277" s="12"/>
      <c r="IN277" s="12"/>
      <c r="IO277" s="12"/>
      <c r="IP277" s="12"/>
      <c r="IQ277" s="12"/>
      <c r="IS277" s="12"/>
      <c r="IT277" s="12"/>
      <c r="IU277" s="12"/>
      <c r="IV277" s="12"/>
      <c r="IW277" s="12"/>
      <c r="IX277" s="12"/>
      <c r="IY277" s="12"/>
      <c r="IZ277" s="12"/>
      <c r="JA277" s="12"/>
      <c r="JN277" s="12"/>
      <c r="JT277" s="12"/>
      <c r="JU277" s="12"/>
      <c r="JV277" s="12"/>
      <c r="JW277" s="12"/>
      <c r="JX277" s="12"/>
      <c r="KC277" s="12"/>
      <c r="KD277" s="12"/>
      <c r="KG277" s="12"/>
      <c r="KH277" s="12"/>
      <c r="KI277" s="12"/>
      <c r="KJ277" s="12"/>
      <c r="KK277" s="12"/>
      <c r="KL277" s="12"/>
      <c r="KS277" s="12"/>
      <c r="KT277" s="12"/>
      <c r="KU277"/>
      <c r="KV277"/>
      <c r="KW277"/>
      <c r="KZ277" s="12"/>
      <c r="LA277" s="12"/>
      <c r="LB277" s="12"/>
      <c r="LC277" s="12"/>
      <c r="LD277" s="12"/>
      <c r="LE277" s="12"/>
      <c r="LF277" s="12"/>
      <c r="LG277" s="12"/>
      <c r="LH277" s="12"/>
      <c r="LI277" s="12"/>
      <c r="LJ277" s="12"/>
      <c r="LK277" s="12"/>
      <c r="LL277" s="12"/>
      <c r="LM277" s="12"/>
      <c r="LN277" s="12"/>
      <c r="LO277" s="12"/>
      <c r="LP277" s="12"/>
      <c r="LQ277" s="12"/>
      <c r="LR277" s="12"/>
      <c r="LS277" s="12"/>
      <c r="LT277" s="12"/>
      <c r="LU277" s="12"/>
      <c r="LV277" s="12"/>
      <c r="LW277" s="12"/>
      <c r="LX277" s="12"/>
      <c r="LY277" s="12"/>
      <c r="LZ277" s="12"/>
      <c r="MA277" s="12"/>
      <c r="MB277" s="12"/>
      <c r="MC277" s="12"/>
      <c r="MD277" s="12"/>
      <c r="ME277" s="12"/>
      <c r="MF277" s="12"/>
      <c r="MG277" s="12"/>
      <c r="MH277" s="12"/>
      <c r="MI277" s="12"/>
      <c r="MJ277" s="12"/>
      <c r="MK277" s="12"/>
      <c r="ML277" s="12"/>
      <c r="MM277" s="12"/>
      <c r="MN277" s="12"/>
      <c r="MO277" s="12"/>
      <c r="MP277" s="12"/>
      <c r="MQ277" s="12"/>
      <c r="MR277" s="12"/>
      <c r="MS277" s="12"/>
    </row>
    <row r="278" spans="1:359" s="8" customFormat="1" ht="22.5" customHeight="1">
      <c r="A278" s="57">
        <v>1</v>
      </c>
      <c r="B278" s="58">
        <v>15</v>
      </c>
      <c r="C278" s="62"/>
      <c r="D278" s="201">
        <f t="shared" si="132"/>
        <v>25.247999999999998</v>
      </c>
      <c r="E278" s="225"/>
      <c r="F278" s="59" t="s">
        <v>805</v>
      </c>
      <c r="G278" s="59"/>
      <c r="H278" s="55" t="s">
        <v>297</v>
      </c>
      <c r="I278" s="55" t="s">
        <v>166</v>
      </c>
      <c r="J278" s="55" t="s">
        <v>1292</v>
      </c>
      <c r="K278" s="55" t="s">
        <v>1294</v>
      </c>
      <c r="L278" s="66">
        <f t="shared" si="133"/>
        <v>25.247999999999998</v>
      </c>
      <c r="M278" s="66"/>
      <c r="N278" s="1" t="s">
        <v>369</v>
      </c>
      <c r="O278" s="316" t="s">
        <v>369</v>
      </c>
      <c r="P278" s="317">
        <v>3</v>
      </c>
      <c r="Q278" s="317" t="s">
        <v>369</v>
      </c>
      <c r="R278" s="37">
        <v>8.4</v>
      </c>
      <c r="S278" s="38">
        <f t="shared" si="134"/>
        <v>10.247999999999999</v>
      </c>
      <c r="T278" s="20"/>
      <c r="U278" s="10" t="s">
        <v>1239</v>
      </c>
      <c r="V278" s="9"/>
      <c r="HY278" s="12"/>
      <c r="HZ278" s="12"/>
      <c r="IA278" s="12"/>
      <c r="II278" s="12"/>
      <c r="IJ278" s="12"/>
      <c r="IK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L278" s="12"/>
      <c r="JN278" s="12"/>
      <c r="JT278" s="12"/>
      <c r="JU278" s="12"/>
      <c r="JV278" s="12"/>
      <c r="JW278" s="12"/>
      <c r="JX278" s="12"/>
      <c r="KG278" s="12"/>
      <c r="KH278" s="12"/>
      <c r="KI278" s="12"/>
      <c r="KJ278" s="12"/>
      <c r="KK278" s="12"/>
      <c r="KL278" s="12"/>
      <c r="KU278" s="12"/>
      <c r="KV278" s="12"/>
      <c r="KW278" s="12"/>
      <c r="KY278" s="12"/>
      <c r="KZ278" s="12"/>
      <c r="LA278" s="12"/>
      <c r="LB278" s="12"/>
      <c r="LC278" s="12"/>
      <c r="LD278" s="12"/>
      <c r="LE278" s="12"/>
      <c r="LF278" s="12"/>
      <c r="LG278" s="12"/>
      <c r="LH278" s="12"/>
      <c r="LI278" s="12"/>
      <c r="LJ278" s="12"/>
      <c r="LK278" s="12"/>
      <c r="LL278" s="12"/>
      <c r="LM278" s="12"/>
      <c r="LR278" s="12"/>
      <c r="LS278" s="12"/>
      <c r="LT278" s="12"/>
      <c r="LU278" s="12"/>
      <c r="LV278" s="12"/>
      <c r="LW278" s="12"/>
      <c r="LX278" s="12"/>
      <c r="LY278" s="12"/>
      <c r="LZ278" s="12"/>
      <c r="MA278" s="12"/>
      <c r="MB278" s="12"/>
      <c r="MC278" s="12"/>
      <c r="MD278" s="12"/>
      <c r="ME278" s="12"/>
      <c r="MF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S278" s="12"/>
    </row>
    <row r="279" spans="1:359" s="8" customFormat="1" ht="22.5" customHeight="1">
      <c r="A279" s="57">
        <v>1.9</v>
      </c>
      <c r="B279" s="58"/>
      <c r="C279" s="62"/>
      <c r="D279" s="201">
        <f t="shared" si="132"/>
        <v>57.949999999999996</v>
      </c>
      <c r="E279" s="225"/>
      <c r="F279" s="59" t="s">
        <v>809</v>
      </c>
      <c r="G279" s="59"/>
      <c r="H279" s="26" t="s">
        <v>297</v>
      </c>
      <c r="I279" s="26" t="s">
        <v>203</v>
      </c>
      <c r="J279" s="26" t="s">
        <v>899</v>
      </c>
      <c r="K279" s="26" t="s">
        <v>667</v>
      </c>
      <c r="L279" s="66">
        <f t="shared" si="133"/>
        <v>57.949999999999996</v>
      </c>
      <c r="M279" s="66"/>
      <c r="N279" s="1" t="s">
        <v>369</v>
      </c>
      <c r="O279" s="316" t="s">
        <v>369</v>
      </c>
      <c r="P279" s="317">
        <v>1</v>
      </c>
      <c r="Q279" s="317" t="s">
        <v>369</v>
      </c>
      <c r="R279" s="37">
        <v>25</v>
      </c>
      <c r="S279" s="38">
        <f t="shared" si="134"/>
        <v>30.5</v>
      </c>
      <c r="T279" s="25">
        <v>0.25</v>
      </c>
      <c r="U279" s="10" t="s">
        <v>523</v>
      </c>
      <c r="V279" s="9"/>
      <c r="HR279" s="12"/>
      <c r="HS279" s="12"/>
      <c r="HV279" s="12"/>
      <c r="HY279" s="12"/>
      <c r="IB279" s="12"/>
      <c r="IC279" s="12"/>
      <c r="ID279" s="12"/>
      <c r="IE279" s="12"/>
      <c r="IF279" s="12"/>
      <c r="IH279" s="12"/>
      <c r="II279" s="12"/>
      <c r="IJ279" s="12"/>
      <c r="IK279" s="12"/>
      <c r="IR279" s="12"/>
      <c r="IS279" s="12"/>
      <c r="IT279" s="12"/>
      <c r="IU279" s="12"/>
      <c r="IV279" s="12"/>
      <c r="IW279" s="12"/>
      <c r="IX279" s="12"/>
      <c r="IY279" s="12"/>
      <c r="IZ279" s="12"/>
      <c r="JA279" s="12"/>
      <c r="JL279" s="12"/>
      <c r="JM279" s="12"/>
      <c r="JN279" s="12"/>
      <c r="JO279" s="12"/>
      <c r="JQ279" s="12"/>
      <c r="JZ279" s="12"/>
      <c r="KA279" s="12"/>
      <c r="KE279" s="12"/>
      <c r="KF279" s="12"/>
      <c r="KM279" s="12"/>
      <c r="KN279" s="12"/>
      <c r="KO279" s="12"/>
      <c r="KP279" s="12"/>
      <c r="KQ279" s="12"/>
      <c r="KR279" s="12"/>
      <c r="KS279" s="12"/>
      <c r="KT279" s="12"/>
      <c r="KU279" s="12"/>
      <c r="KV279" s="12"/>
      <c r="KW279" s="12"/>
      <c r="KX279" s="12"/>
      <c r="KY279" s="12"/>
      <c r="KZ279" s="12"/>
      <c r="LA279" s="12"/>
      <c r="LB279" s="12"/>
      <c r="LC279" s="12"/>
      <c r="LN279" s="12"/>
      <c r="LO279" s="12"/>
      <c r="LP279" s="12"/>
      <c r="LQ279" s="12"/>
      <c r="MG279" s="12"/>
      <c r="MQ279" s="12"/>
      <c r="MR279" s="12"/>
      <c r="MS279" s="12"/>
      <c r="MU279" s="12"/>
    </row>
    <row r="280" spans="1:359" s="8" customFormat="1" ht="22.5" customHeight="1">
      <c r="A280" s="57">
        <v>1</v>
      </c>
      <c r="B280" s="58">
        <v>15</v>
      </c>
      <c r="C280" s="62"/>
      <c r="D280" s="201">
        <f>SUM((S280*A280)+B280+C280)</f>
        <v>22.808</v>
      </c>
      <c r="E280" s="226"/>
      <c r="F280" s="59" t="s">
        <v>805</v>
      </c>
      <c r="G280" s="59"/>
      <c r="H280" s="26" t="s">
        <v>297</v>
      </c>
      <c r="I280" s="26" t="s">
        <v>2433</v>
      </c>
      <c r="J280" s="26" t="s">
        <v>2436</v>
      </c>
      <c r="K280" s="26" t="s">
        <v>2437</v>
      </c>
      <c r="L280" s="66">
        <f>SUM(D280)</f>
        <v>22.808</v>
      </c>
      <c r="M280" s="66"/>
      <c r="N280" s="1" t="s">
        <v>369</v>
      </c>
      <c r="O280" s="316" t="s">
        <v>369</v>
      </c>
      <c r="P280" s="317">
        <v>12</v>
      </c>
      <c r="Q280" s="317" t="s">
        <v>369</v>
      </c>
      <c r="R280" s="37">
        <v>6.4</v>
      </c>
      <c r="S280" s="38">
        <f>SUM(R280*1.22)</f>
        <v>7.8079999999999998</v>
      </c>
      <c r="T280" s="20"/>
      <c r="U280" s="10" t="s">
        <v>2435</v>
      </c>
      <c r="V280" s="9"/>
      <c r="HR280" s="12"/>
      <c r="HS280" s="12"/>
      <c r="HT280" s="12"/>
      <c r="HU280" s="12"/>
      <c r="HV280" s="12"/>
      <c r="HW280" s="12"/>
      <c r="HX280" s="12"/>
      <c r="IE280" s="12"/>
      <c r="IF280" s="12"/>
      <c r="IG280" s="12"/>
      <c r="IH280" s="12"/>
      <c r="IO280" s="12"/>
      <c r="IP280" s="12"/>
      <c r="IQ280" s="12"/>
      <c r="JB280" s="12"/>
      <c r="JC280" s="12"/>
      <c r="JD280" s="12"/>
      <c r="JE280" s="12"/>
      <c r="JK280" s="12"/>
      <c r="JN280" s="12"/>
      <c r="JP280" s="12"/>
      <c r="JR280" s="12"/>
      <c r="JS280" s="12"/>
      <c r="JT280" s="12"/>
      <c r="JU280" s="12"/>
      <c r="JV280" s="12"/>
      <c r="JW280" s="12"/>
      <c r="JX280" s="12"/>
      <c r="JY280" s="12"/>
      <c r="KE280" s="12"/>
      <c r="KF280" s="12"/>
      <c r="KH280" s="7"/>
      <c r="KI280" s="7"/>
      <c r="KJ280" s="7"/>
      <c r="KK280" s="7"/>
      <c r="KL280" s="7"/>
      <c r="KM280" s="12"/>
      <c r="KN280" s="12"/>
      <c r="KO280" s="12"/>
      <c r="KP280" s="12"/>
      <c r="KQ280" s="12"/>
      <c r="KR280" s="12"/>
      <c r="KX280" s="12"/>
      <c r="KZ280" s="12"/>
      <c r="LA280" s="12"/>
      <c r="LB280" s="12"/>
      <c r="LC280" s="12"/>
      <c r="MH280" s="12"/>
      <c r="MI280" s="12"/>
      <c r="MJ280" s="12"/>
      <c r="MK280" s="12"/>
      <c r="ML280" s="12"/>
      <c r="MM280" s="12"/>
      <c r="MN280" s="12"/>
      <c r="MO280" s="12"/>
      <c r="MP280" s="12"/>
      <c r="MQ280" s="12"/>
      <c r="MS280" s="7"/>
    </row>
    <row r="281" spans="1:359" s="8" customFormat="1" ht="22.5" customHeight="1">
      <c r="A281" s="57">
        <v>1</v>
      </c>
      <c r="B281" s="58">
        <v>15</v>
      </c>
      <c r="C281" s="62"/>
      <c r="D281" s="201">
        <f t="shared" si="132"/>
        <v>25.491999999999997</v>
      </c>
      <c r="E281" s="226"/>
      <c r="F281" s="59" t="s">
        <v>805</v>
      </c>
      <c r="G281" s="59"/>
      <c r="H281" s="26" t="s">
        <v>297</v>
      </c>
      <c r="I281" s="26" t="s">
        <v>1602</v>
      </c>
      <c r="J281" s="26" t="s">
        <v>1617</v>
      </c>
      <c r="K281" s="26" t="s">
        <v>1606</v>
      </c>
      <c r="L281" s="66">
        <f t="shared" si="133"/>
        <v>25.491999999999997</v>
      </c>
      <c r="M281" s="66"/>
      <c r="N281" s="1" t="s">
        <v>369</v>
      </c>
      <c r="O281" s="316" t="s">
        <v>369</v>
      </c>
      <c r="P281" s="317">
        <v>3</v>
      </c>
      <c r="Q281" s="317" t="s">
        <v>369</v>
      </c>
      <c r="R281" s="37">
        <v>8.6</v>
      </c>
      <c r="S281" s="38">
        <f t="shared" si="134"/>
        <v>10.491999999999999</v>
      </c>
      <c r="T281" s="72">
        <v>0.186</v>
      </c>
      <c r="U281" s="10" t="s">
        <v>1604</v>
      </c>
      <c r="V281" s="10" t="s">
        <v>1605</v>
      </c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12"/>
      <c r="HA281" s="12"/>
      <c r="HB281" s="12"/>
      <c r="HC281" s="12"/>
      <c r="HD281" s="12"/>
      <c r="HE281" s="12"/>
      <c r="HF281" s="12"/>
      <c r="HG281" s="12"/>
      <c r="HH281" s="12"/>
      <c r="HI281" s="12"/>
      <c r="HJ281" s="12"/>
      <c r="HK281" s="12"/>
      <c r="HL281" s="12"/>
      <c r="HM281" s="12"/>
      <c r="HN281" s="12"/>
      <c r="HO281" s="12"/>
      <c r="HR281" s="12"/>
      <c r="HS281" s="12"/>
      <c r="HV281" s="12"/>
      <c r="HY281" s="12"/>
      <c r="II281" s="12"/>
      <c r="IJ281" s="7"/>
      <c r="IK281" s="7"/>
      <c r="IS281" s="12"/>
      <c r="IT281" s="12"/>
      <c r="IU281" s="12"/>
      <c r="IV281" s="12"/>
      <c r="IW281" s="12"/>
      <c r="IX281" s="12"/>
      <c r="IY281" s="12"/>
      <c r="IZ281" s="12"/>
      <c r="JA281" s="12"/>
      <c r="JM281" s="12"/>
      <c r="JO281" s="12"/>
      <c r="JZ281" s="12"/>
      <c r="KA281" s="12"/>
      <c r="KG281" s="12"/>
      <c r="KS281" s="12"/>
      <c r="KT281" s="12"/>
      <c r="KU281" s="12"/>
      <c r="KV281" s="12"/>
      <c r="KW281" s="12"/>
      <c r="KY281" s="12"/>
      <c r="KZ281" s="12"/>
      <c r="LA281" s="12"/>
      <c r="LB281" s="12"/>
      <c r="LC281" s="12"/>
      <c r="LD281" s="12"/>
      <c r="LE281" s="12"/>
      <c r="LF281" s="12"/>
      <c r="LG281" s="12"/>
      <c r="LH281" s="12"/>
      <c r="LI281" s="12"/>
      <c r="LJ281" s="12"/>
      <c r="LK281" s="12"/>
      <c r="LL281" s="12"/>
      <c r="LM281" s="12"/>
      <c r="LR281" s="12"/>
      <c r="LS281" s="12"/>
      <c r="LT281" s="12"/>
      <c r="LU281" s="12"/>
      <c r="LV281" s="12"/>
      <c r="LW281" s="12"/>
      <c r="LX281" s="12"/>
      <c r="LY281" s="12"/>
      <c r="LZ281" s="12"/>
      <c r="MA281" s="12"/>
      <c r="MB281" s="12"/>
      <c r="MC281" s="12"/>
      <c r="MD281" s="12"/>
      <c r="ME281" s="12"/>
      <c r="MF281" s="12"/>
      <c r="MK281" s="12"/>
      <c r="ML281" s="12"/>
      <c r="MM281" s="12"/>
      <c r="MN281" s="12"/>
      <c r="MO281" s="12"/>
      <c r="MP281" s="12"/>
      <c r="MQ281" s="12"/>
      <c r="MS281" s="12"/>
    </row>
    <row r="282" spans="1:359" s="8" customFormat="1" ht="22.5" customHeight="1">
      <c r="A282" s="57">
        <v>1</v>
      </c>
      <c r="B282" s="58">
        <v>15</v>
      </c>
      <c r="C282" s="62"/>
      <c r="D282" s="201">
        <f t="shared" ref="D282" si="135">SUM((S282*A282)+B282+C282)</f>
        <v>27.2</v>
      </c>
      <c r="E282" s="226"/>
      <c r="F282" s="59" t="s">
        <v>805</v>
      </c>
      <c r="G282" s="59"/>
      <c r="H282" s="26" t="s">
        <v>297</v>
      </c>
      <c r="I282" s="26" t="s">
        <v>2565</v>
      </c>
      <c r="J282" s="26" t="s">
        <v>1616</v>
      </c>
      <c r="K282" s="26" t="s">
        <v>2568</v>
      </c>
      <c r="L282" s="66">
        <f t="shared" ref="L282" si="136">SUM(D282)</f>
        <v>27.2</v>
      </c>
      <c r="M282" s="66"/>
      <c r="N282" s="1" t="s">
        <v>369</v>
      </c>
      <c r="O282" s="316" t="s">
        <v>369</v>
      </c>
      <c r="P282" s="317">
        <v>6</v>
      </c>
      <c r="Q282" s="317" t="s">
        <v>369</v>
      </c>
      <c r="R282" s="37">
        <v>10</v>
      </c>
      <c r="S282" s="38">
        <f t="shared" ref="S282" si="137">SUM(R282*1.22)</f>
        <v>12.2</v>
      </c>
      <c r="T282" s="20"/>
      <c r="U282" s="10" t="s">
        <v>2567</v>
      </c>
      <c r="V282" s="9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T282" s="12"/>
      <c r="HU282" s="12"/>
      <c r="HV282" s="12"/>
      <c r="HW282" s="12"/>
      <c r="HX282" s="12"/>
      <c r="HY282" s="12"/>
      <c r="IE282" s="12"/>
      <c r="IF282" s="12"/>
      <c r="IG282" s="12"/>
      <c r="IH282" s="12"/>
      <c r="IO282" s="12"/>
      <c r="IP282" s="12"/>
      <c r="IQ282" s="12"/>
      <c r="IS282" s="12"/>
      <c r="IT282" s="12"/>
      <c r="IU282" s="12"/>
      <c r="IV282" s="12"/>
      <c r="IW282" s="12"/>
      <c r="IX282" s="12"/>
      <c r="IY282" s="12"/>
      <c r="IZ282" s="12"/>
      <c r="JA282" s="12"/>
      <c r="JF282" s="12"/>
      <c r="JG282" s="12"/>
      <c r="JH282" s="12"/>
      <c r="JI282" s="12"/>
      <c r="JJ282" s="12"/>
      <c r="JL282" s="12"/>
      <c r="JZ282" s="12"/>
      <c r="KA282" s="12"/>
      <c r="KB282" s="12"/>
      <c r="KC282" s="12"/>
      <c r="KD282" s="12"/>
      <c r="KG282" s="12"/>
      <c r="KY282" s="12"/>
      <c r="KZ282" s="12"/>
      <c r="LA282" s="12"/>
      <c r="LB282" s="12"/>
      <c r="LC282" s="12"/>
      <c r="LD282" s="12"/>
      <c r="LE282" s="12"/>
      <c r="LF282" s="12"/>
      <c r="LG282" s="12"/>
      <c r="LH282" s="12"/>
      <c r="LI282" s="12"/>
      <c r="LJ282" s="12"/>
      <c r="LK282" s="12"/>
      <c r="LL282" s="12"/>
      <c r="LM282" s="12"/>
      <c r="LN282" s="12"/>
      <c r="LO282" s="12"/>
      <c r="LP282" s="12"/>
      <c r="LQ282" s="12"/>
      <c r="LR282" s="12"/>
      <c r="LS282" s="12"/>
      <c r="LT282" s="12"/>
      <c r="LU282" s="12"/>
      <c r="LV282" s="12"/>
      <c r="LW282" s="12"/>
      <c r="LX282" s="12"/>
      <c r="LY282" s="12"/>
      <c r="LZ282" s="12"/>
      <c r="MA282" s="12"/>
      <c r="MB282" s="12"/>
      <c r="MC282" s="12"/>
      <c r="MD282" s="12"/>
      <c r="ME282" s="12"/>
      <c r="MF282" s="12"/>
      <c r="MG282" s="12"/>
      <c r="MH282" s="12"/>
      <c r="MI282" s="12"/>
      <c r="MJ282" s="12"/>
      <c r="MK282" s="12"/>
      <c r="ML282" s="12"/>
      <c r="MM282" s="12"/>
      <c r="MN282" s="12"/>
      <c r="MO282" s="12"/>
      <c r="MP282" s="12"/>
      <c r="MQ282" s="12"/>
      <c r="MR282"/>
      <c r="MS282" s="12"/>
    </row>
    <row r="283" spans="1:359" s="8" customFormat="1" ht="22.5" customHeight="1">
      <c r="A283" s="57">
        <v>1</v>
      </c>
      <c r="B283" s="58">
        <v>15</v>
      </c>
      <c r="C283" s="62"/>
      <c r="D283" s="201">
        <f>SUM((S283*A283)+B283+C283)</f>
        <v>25.98</v>
      </c>
      <c r="E283" s="225"/>
      <c r="F283" s="59" t="s">
        <v>805</v>
      </c>
      <c r="G283" s="59"/>
      <c r="H283" s="26" t="s">
        <v>297</v>
      </c>
      <c r="I283" s="26" t="s">
        <v>1737</v>
      </c>
      <c r="J283" s="26" t="s">
        <v>1616</v>
      </c>
      <c r="K283" s="26" t="s">
        <v>2743</v>
      </c>
      <c r="L283" s="66">
        <f>SUM(D283)</f>
        <v>25.98</v>
      </c>
      <c r="M283" s="66"/>
      <c r="N283" s="1" t="s">
        <v>369</v>
      </c>
      <c r="O283" s="316" t="s">
        <v>369</v>
      </c>
      <c r="P283" s="317">
        <v>6</v>
      </c>
      <c r="Q283" s="317" t="s">
        <v>369</v>
      </c>
      <c r="R283" s="37">
        <v>9</v>
      </c>
      <c r="S283" s="38">
        <f>SUM(R283*1.22)</f>
        <v>10.98</v>
      </c>
      <c r="T283" s="20"/>
      <c r="U283" s="10" t="s">
        <v>518</v>
      </c>
      <c r="V283" s="9"/>
      <c r="HP283" s="12"/>
      <c r="HQ283" s="12"/>
      <c r="IR283" s="12"/>
      <c r="IS283" s="12"/>
      <c r="IT283" s="12"/>
      <c r="IU283" s="12"/>
      <c r="IV283" s="12"/>
      <c r="IW283" s="12"/>
      <c r="IX283" s="12"/>
      <c r="IY283" s="12"/>
      <c r="IZ283" s="12"/>
      <c r="JA283" s="12"/>
      <c r="JN283" s="12"/>
      <c r="JT283" s="12"/>
      <c r="JU283" s="12"/>
      <c r="JV283" s="12"/>
      <c r="JW283" s="12"/>
      <c r="JX283" s="12"/>
      <c r="KB283" s="12"/>
      <c r="KG283" s="12"/>
      <c r="KH283" s="12"/>
      <c r="KI283" s="12"/>
      <c r="KJ283" s="12"/>
      <c r="KK283" s="12"/>
      <c r="KL283" s="12"/>
      <c r="KS283" s="12"/>
      <c r="KT283" s="12"/>
      <c r="KU283" s="12"/>
      <c r="KV283" s="12"/>
      <c r="KW283" s="12"/>
      <c r="KX283" s="12"/>
      <c r="KY283" s="12"/>
      <c r="KZ283" s="12"/>
      <c r="LA283" s="12"/>
      <c r="LB283" s="12"/>
      <c r="LC283" s="12"/>
      <c r="LD283" s="12"/>
      <c r="LE283" s="12"/>
      <c r="LF283" s="12"/>
      <c r="LG283" s="12"/>
      <c r="LH283" s="12"/>
      <c r="LI283" s="12"/>
      <c r="LJ283" s="12"/>
      <c r="LK283" s="12"/>
      <c r="LL283" s="12"/>
      <c r="LM283" s="12"/>
      <c r="LR283" s="12"/>
      <c r="LS283" s="12"/>
      <c r="LT283" s="12"/>
      <c r="LU283" s="12"/>
      <c r="LV283" s="12"/>
      <c r="LW283" s="12"/>
      <c r="LX283" s="12"/>
      <c r="LY283" s="12"/>
      <c r="LZ283" s="12"/>
      <c r="MA283" s="12"/>
      <c r="MB283" s="12"/>
      <c r="MC283" s="12"/>
      <c r="MD283" s="12"/>
      <c r="ME283" s="12"/>
      <c r="MF283" s="12"/>
      <c r="MK283" s="12"/>
      <c r="ML283" s="12"/>
      <c r="MM283" s="12"/>
      <c r="MN283" s="12"/>
      <c r="MO283" s="12"/>
      <c r="MP283" s="12"/>
      <c r="MQ283" s="12"/>
      <c r="MS283" s="12"/>
    </row>
    <row r="284" spans="1:359" s="8" customFormat="1" ht="22.5" customHeight="1">
      <c r="A284" s="57">
        <v>1</v>
      </c>
      <c r="B284" s="58">
        <v>15</v>
      </c>
      <c r="C284" s="62"/>
      <c r="D284" s="201">
        <f>SUM((S284*A284)+B284+C284)</f>
        <v>25.98</v>
      </c>
      <c r="E284" s="225"/>
      <c r="F284" s="59" t="s">
        <v>805</v>
      </c>
      <c r="G284" s="59"/>
      <c r="H284" s="26" t="s">
        <v>297</v>
      </c>
      <c r="I284" s="26" t="s">
        <v>1737</v>
      </c>
      <c r="J284" s="26" t="s">
        <v>1616</v>
      </c>
      <c r="K284" s="26" t="s">
        <v>1739</v>
      </c>
      <c r="L284" s="66">
        <f>SUM(D284)</f>
        <v>25.98</v>
      </c>
      <c r="M284" s="66"/>
      <c r="N284" s="1" t="s">
        <v>369</v>
      </c>
      <c r="O284" s="316" t="s">
        <v>369</v>
      </c>
      <c r="P284" s="317">
        <v>2</v>
      </c>
      <c r="Q284" s="317" t="s">
        <v>369</v>
      </c>
      <c r="R284" s="37">
        <v>9</v>
      </c>
      <c r="S284" s="38">
        <f>SUM(R284*1.22)</f>
        <v>10.98</v>
      </c>
      <c r="T284" s="20"/>
      <c r="U284" s="10" t="s">
        <v>518</v>
      </c>
      <c r="V284" s="9"/>
      <c r="HP284" s="12"/>
      <c r="HQ284" s="12"/>
      <c r="IR284" s="12"/>
      <c r="IS284" s="12"/>
      <c r="IT284" s="12"/>
      <c r="IU284" s="12"/>
      <c r="IV284" s="12"/>
      <c r="IW284" s="12"/>
      <c r="IX284" s="12"/>
      <c r="IY284" s="12"/>
      <c r="IZ284" s="12"/>
      <c r="JA284" s="12"/>
      <c r="JN284" s="12"/>
      <c r="JT284" s="12"/>
      <c r="JU284" s="12"/>
      <c r="JV284" s="12"/>
      <c r="JW284" s="12"/>
      <c r="JX284" s="12"/>
      <c r="KB284" s="12"/>
      <c r="KG284" s="12"/>
      <c r="KH284" s="12"/>
      <c r="KI284" s="12"/>
      <c r="KJ284" s="12"/>
      <c r="KK284" s="12"/>
      <c r="KL284" s="12"/>
      <c r="KS284" s="12"/>
      <c r="KT284" s="12"/>
      <c r="KU284" s="12"/>
      <c r="KV284" s="12"/>
      <c r="KW284" s="12"/>
      <c r="KX284" s="12"/>
      <c r="KY284" s="12"/>
      <c r="KZ284" s="12"/>
      <c r="LA284" s="12"/>
      <c r="LB284" s="12"/>
      <c r="LC284" s="12"/>
      <c r="LD284" s="12"/>
      <c r="LE284" s="12"/>
      <c r="LF284" s="12"/>
      <c r="LG284" s="12"/>
      <c r="LH284" s="12"/>
      <c r="LI284" s="12"/>
      <c r="LJ284" s="12"/>
      <c r="LK284" s="12"/>
      <c r="LL284" s="12"/>
      <c r="LM284" s="12"/>
      <c r="LR284" s="12"/>
      <c r="LS284" s="12"/>
      <c r="LT284" s="12"/>
      <c r="LU284" s="12"/>
      <c r="LV284" s="12"/>
      <c r="LW284" s="12"/>
      <c r="LX284" s="12"/>
      <c r="LY284" s="12"/>
      <c r="LZ284" s="12"/>
      <c r="MA284" s="12"/>
      <c r="MB284" s="12"/>
      <c r="MC284" s="12"/>
      <c r="MD284" s="12"/>
      <c r="ME284" s="12"/>
      <c r="MF284" s="12"/>
      <c r="MK284" s="12"/>
      <c r="ML284" s="12"/>
      <c r="MM284" s="12"/>
      <c r="MN284" s="12"/>
      <c r="MO284" s="12"/>
      <c r="MP284" s="12"/>
      <c r="MQ284" s="12"/>
      <c r="MS284" s="12"/>
    </row>
    <row r="285" spans="1:359" s="8" customFormat="1" ht="22.5" customHeight="1">
      <c r="A285" s="57">
        <v>1</v>
      </c>
      <c r="B285" s="58">
        <v>15</v>
      </c>
      <c r="C285" s="62"/>
      <c r="D285" s="201">
        <f t="shared" ref="D285" si="138">SUM((S285*A285)+B285+C285)</f>
        <v>22.9544</v>
      </c>
      <c r="E285" s="226"/>
      <c r="F285" s="59" t="s">
        <v>829</v>
      </c>
      <c r="G285" s="59"/>
      <c r="H285" s="26" t="s">
        <v>297</v>
      </c>
      <c r="I285" s="26" t="s">
        <v>1176</v>
      </c>
      <c r="J285" s="26" t="s">
        <v>1616</v>
      </c>
      <c r="K285" s="26" t="s">
        <v>2520</v>
      </c>
      <c r="L285" s="66">
        <f t="shared" ref="L285" si="139">SUM(D285)</f>
        <v>22.9544</v>
      </c>
      <c r="M285" s="66"/>
      <c r="N285" s="1" t="s">
        <v>369</v>
      </c>
      <c r="O285" s="316" t="s">
        <v>369</v>
      </c>
      <c r="P285" s="317">
        <v>12</v>
      </c>
      <c r="Q285" s="317" t="s">
        <v>369</v>
      </c>
      <c r="R285" s="37">
        <v>6.52</v>
      </c>
      <c r="S285" s="38">
        <f t="shared" ref="S285" si="140">SUM(R285*1.22)</f>
        <v>7.9543999999999997</v>
      </c>
      <c r="T285" s="25">
        <v>0.05</v>
      </c>
      <c r="U285" s="10" t="s">
        <v>891</v>
      </c>
      <c r="V285" s="9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T285" s="12"/>
      <c r="HU285" s="12"/>
      <c r="HW285" s="12"/>
      <c r="HX285" s="12"/>
      <c r="IE285" s="12"/>
      <c r="IF285" s="12"/>
      <c r="IG285" s="12"/>
      <c r="IH285" s="12"/>
      <c r="IO285" s="12"/>
      <c r="IP285" s="12"/>
      <c r="IQ285" s="12"/>
      <c r="JB285" s="12"/>
      <c r="JC285" s="12"/>
      <c r="JD285" s="12"/>
      <c r="JE285" s="12"/>
      <c r="JF285" s="12"/>
      <c r="JG285" s="12"/>
      <c r="JH285" s="12"/>
      <c r="JI285" s="12"/>
      <c r="JJ285" s="12"/>
      <c r="JK285" s="12"/>
      <c r="JL285" s="12"/>
      <c r="JN285" s="12"/>
      <c r="JP285" s="12"/>
      <c r="JR285" s="12"/>
      <c r="JS285" s="12"/>
      <c r="JY285" s="12"/>
      <c r="JZ285" s="12"/>
      <c r="KA285" s="12"/>
      <c r="KB285" s="12"/>
      <c r="KG285" s="12"/>
      <c r="KH285" s="12"/>
      <c r="KI285" s="12"/>
      <c r="KJ285" s="12"/>
      <c r="KK285" s="12"/>
      <c r="KL285" s="12"/>
      <c r="KS285" s="12"/>
      <c r="KT285" s="12"/>
      <c r="KU285" s="12"/>
      <c r="KV285" s="12"/>
      <c r="KW285" s="12"/>
      <c r="KY285" s="12"/>
      <c r="KZ285" s="12"/>
      <c r="LA285" s="12"/>
      <c r="LB285" s="12"/>
      <c r="LC285" s="12"/>
      <c r="LD285" s="12"/>
      <c r="LE285" s="12"/>
      <c r="LF285" s="12"/>
      <c r="LG285" s="12"/>
      <c r="LH285" s="12"/>
      <c r="LI285" s="12"/>
      <c r="LJ285" s="12"/>
      <c r="LK285" s="12"/>
      <c r="LL285" s="12"/>
      <c r="LM285" s="12"/>
      <c r="LN285" s="12"/>
      <c r="LO285" s="12"/>
      <c r="LP285" s="12"/>
      <c r="LQ285" s="12"/>
      <c r="LR285" s="12"/>
      <c r="LS285" s="12"/>
      <c r="LT285" s="12"/>
      <c r="LU285" s="12"/>
      <c r="LV285" s="12"/>
      <c r="LW285" s="12"/>
      <c r="LX285" s="12"/>
      <c r="LY285" s="12"/>
      <c r="LZ285" s="12"/>
      <c r="MA285" s="12"/>
      <c r="MB285" s="12"/>
      <c r="MC285" s="12"/>
      <c r="MD285" s="12"/>
      <c r="ME285" s="12"/>
      <c r="MF285" s="12"/>
      <c r="MG285" s="12"/>
      <c r="MH285" s="12"/>
      <c r="MI285" s="12"/>
      <c r="MJ285" s="12"/>
      <c r="MQ285" s="12"/>
      <c r="MS285" s="12"/>
    </row>
    <row r="286" spans="1:359" s="8" customFormat="1" ht="22.5" customHeight="1">
      <c r="A286" s="57">
        <v>1</v>
      </c>
      <c r="B286" s="58">
        <v>15</v>
      </c>
      <c r="C286" s="62"/>
      <c r="D286" s="201">
        <f t="shared" si="132"/>
        <v>22.9544</v>
      </c>
      <c r="E286" s="226"/>
      <c r="F286" s="59" t="s">
        <v>829</v>
      </c>
      <c r="G286" s="59"/>
      <c r="H286" s="26" t="s">
        <v>297</v>
      </c>
      <c r="I286" s="26" t="s">
        <v>1176</v>
      </c>
      <c r="J286" s="26" t="s">
        <v>1616</v>
      </c>
      <c r="K286" s="26" t="s">
        <v>1747</v>
      </c>
      <c r="L286" s="66">
        <f t="shared" si="133"/>
        <v>22.9544</v>
      </c>
      <c r="M286" s="66"/>
      <c r="N286" s="1" t="s">
        <v>369</v>
      </c>
      <c r="O286" s="316" t="s">
        <v>369</v>
      </c>
      <c r="P286" s="317">
        <v>1</v>
      </c>
      <c r="Q286" s="317" t="s">
        <v>369</v>
      </c>
      <c r="R286" s="37">
        <v>6.52</v>
      </c>
      <c r="S286" s="38">
        <f t="shared" si="134"/>
        <v>7.9543999999999997</v>
      </c>
      <c r="T286" s="25">
        <v>0.05</v>
      </c>
      <c r="U286" s="10" t="s">
        <v>891</v>
      </c>
      <c r="V286" s="9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2"/>
      <c r="HL286" s="12"/>
      <c r="HM286" s="12"/>
      <c r="HN286" s="12"/>
      <c r="HO286" s="12"/>
      <c r="HP286" s="12"/>
      <c r="HQ286" s="12"/>
      <c r="HT286" s="12"/>
      <c r="HU286" s="12"/>
      <c r="HW286" s="12"/>
      <c r="HX286" s="12"/>
      <c r="IE286" s="12"/>
      <c r="IF286" s="12"/>
      <c r="IG286" s="12"/>
      <c r="IH286" s="12"/>
      <c r="IO286" s="12"/>
      <c r="IP286" s="12"/>
      <c r="IQ286" s="12"/>
      <c r="JB286" s="12"/>
      <c r="JC286" s="12"/>
      <c r="JD286" s="12"/>
      <c r="JE286" s="12"/>
      <c r="JF286" s="12"/>
      <c r="JG286" s="12"/>
      <c r="JH286" s="12"/>
      <c r="JI286" s="12"/>
      <c r="JJ286" s="12"/>
      <c r="JK286" s="12"/>
      <c r="JL286" s="12"/>
      <c r="JN286" s="12"/>
      <c r="JP286" s="12"/>
      <c r="JR286" s="12"/>
      <c r="JS286" s="12"/>
      <c r="JY286" s="12"/>
      <c r="JZ286" s="12"/>
      <c r="KA286" s="12"/>
      <c r="KB286" s="12"/>
      <c r="KG286" s="12"/>
      <c r="KH286" s="12"/>
      <c r="KI286" s="12"/>
      <c r="KJ286" s="12"/>
      <c r="KK286" s="12"/>
      <c r="KL286" s="12"/>
      <c r="KS286" s="12"/>
      <c r="KT286" s="12"/>
      <c r="KU286" s="12"/>
      <c r="KV286" s="12"/>
      <c r="KW286" s="12"/>
      <c r="KY286" s="12"/>
      <c r="KZ286" s="12"/>
      <c r="LA286" s="12"/>
      <c r="LB286" s="12"/>
      <c r="LC286" s="12"/>
      <c r="LD286" s="12"/>
      <c r="LE286" s="12"/>
      <c r="LF286" s="12"/>
      <c r="LG286" s="12"/>
      <c r="LH286" s="12"/>
      <c r="LI286" s="12"/>
      <c r="LJ286" s="12"/>
      <c r="LK286" s="12"/>
      <c r="LL286" s="12"/>
      <c r="LM286" s="12"/>
      <c r="LN286" s="12"/>
      <c r="LO286" s="12"/>
      <c r="LP286" s="12"/>
      <c r="LQ286" s="12"/>
      <c r="LR286" s="12"/>
      <c r="LS286" s="12"/>
      <c r="LT286" s="12"/>
      <c r="LU286" s="12"/>
      <c r="LV286" s="12"/>
      <c r="LW286" s="12"/>
      <c r="LX286" s="12"/>
      <c r="LY286" s="12"/>
      <c r="LZ286" s="12"/>
      <c r="MA286" s="12"/>
      <c r="MB286" s="12"/>
      <c r="MC286" s="12"/>
      <c r="MD286" s="12"/>
      <c r="ME286" s="12"/>
      <c r="MF286" s="12"/>
      <c r="MG286" s="12"/>
      <c r="MH286" s="12"/>
      <c r="MI286" s="12"/>
      <c r="MJ286" s="12"/>
      <c r="MQ286" s="12"/>
      <c r="MS286" s="12"/>
    </row>
    <row r="287" spans="1:359" s="8" customFormat="1" ht="22.5" customHeight="1">
      <c r="A287" s="56"/>
      <c r="B287" s="55"/>
      <c r="C287" s="63"/>
      <c r="D287" s="201"/>
      <c r="E287" s="225"/>
      <c r="F287" s="60"/>
      <c r="G287" s="60"/>
      <c r="H287" s="26"/>
      <c r="I287" s="26"/>
      <c r="J287" s="9"/>
      <c r="K287" s="26"/>
      <c r="L287" s="66"/>
      <c r="M287" s="66"/>
      <c r="N287" s="17"/>
      <c r="O287" s="318"/>
      <c r="P287" s="318"/>
      <c r="Q287" s="318"/>
      <c r="R287" s="31"/>
      <c r="S287" s="31"/>
      <c r="T287" s="21"/>
      <c r="U287" s="10"/>
      <c r="V287" s="9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  <c r="HT287" s="12"/>
      <c r="HU287" s="12"/>
      <c r="HV287" s="12"/>
      <c r="HW287" s="12"/>
      <c r="HX287" s="12"/>
      <c r="IJ287" s="12"/>
      <c r="IK287" s="12"/>
      <c r="IL287" s="7"/>
      <c r="IM287" s="7"/>
      <c r="IN287" s="7"/>
      <c r="IR287" s="12"/>
      <c r="IS287" s="12"/>
      <c r="IT287" s="12"/>
      <c r="IU287" s="12"/>
      <c r="IV287" s="12"/>
      <c r="IW287" s="12"/>
      <c r="IX287" s="12"/>
      <c r="IY287" s="12"/>
      <c r="IZ287" s="12"/>
      <c r="JA287" s="12"/>
      <c r="JF287" s="12"/>
      <c r="JG287" s="12"/>
      <c r="JH287" s="12"/>
      <c r="JI287" s="12"/>
      <c r="JJ287" s="12"/>
      <c r="JL287" s="12"/>
      <c r="JQ287" s="12"/>
      <c r="JZ287" s="12"/>
      <c r="KA287" s="12"/>
      <c r="KG287" s="12"/>
      <c r="KS287" s="12"/>
      <c r="KT287" s="12"/>
      <c r="KU287" s="12"/>
      <c r="KV287" s="12"/>
      <c r="KW287" s="12"/>
      <c r="KY287" s="12"/>
      <c r="LD287" s="12"/>
      <c r="LE287" s="12"/>
      <c r="LF287" s="12"/>
      <c r="LG287" s="12"/>
      <c r="LH287" s="12"/>
      <c r="LI287" s="12"/>
      <c r="LJ287" s="12"/>
      <c r="LK287" s="12"/>
      <c r="LL287" s="12"/>
      <c r="LM287" s="12"/>
      <c r="LR287" s="12"/>
      <c r="LS287" s="12"/>
      <c r="LT287" s="12"/>
      <c r="LU287" s="12"/>
      <c r="LV287" s="12"/>
      <c r="LW287" s="12"/>
      <c r="LX287" s="12"/>
      <c r="LY287" s="12"/>
      <c r="LZ287" s="12"/>
      <c r="MA287" s="12"/>
      <c r="MB287" s="12"/>
      <c r="MC287" s="12"/>
      <c r="MD287" s="12"/>
      <c r="ME287" s="12"/>
      <c r="MF287" s="12"/>
      <c r="MQ287" s="12"/>
      <c r="MR287" s="12"/>
      <c r="MS287" s="12"/>
      <c r="MU287" s="12"/>
    </row>
    <row r="288" spans="1:359" s="8" customFormat="1" ht="22.5" customHeight="1">
      <c r="A288" s="56"/>
      <c r="B288" s="55"/>
      <c r="C288" s="63"/>
      <c r="D288" s="201"/>
      <c r="E288" s="226"/>
      <c r="F288" s="60"/>
      <c r="G288" s="60"/>
      <c r="H288" s="26"/>
      <c r="I288" s="26"/>
      <c r="J288" s="9"/>
      <c r="K288" s="26"/>
      <c r="L288" s="66"/>
      <c r="M288" s="66"/>
      <c r="N288" s="17"/>
      <c r="O288" s="318"/>
      <c r="P288" s="318"/>
      <c r="Q288" s="318"/>
      <c r="R288" s="31"/>
      <c r="S288" s="31"/>
      <c r="T288" s="21"/>
      <c r="U288" s="10"/>
      <c r="V288" s="9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2"/>
      <c r="HL288" s="12"/>
      <c r="HM288" s="12"/>
      <c r="HN288" s="12"/>
      <c r="HO288" s="12"/>
      <c r="HP288" s="12"/>
      <c r="HQ288" s="12"/>
      <c r="HR288" s="12"/>
      <c r="HS288" s="12"/>
      <c r="HT288" s="12"/>
      <c r="HU288" s="12"/>
      <c r="HV288" s="12"/>
      <c r="HW288" s="12"/>
      <c r="HX288" s="12"/>
      <c r="IJ288" s="12"/>
      <c r="IK288" s="12"/>
      <c r="IL288" s="12"/>
      <c r="IM288" s="12"/>
      <c r="IN288" s="12"/>
      <c r="IR288" s="12"/>
      <c r="IS288" s="12"/>
      <c r="IT288" s="12"/>
      <c r="IU288" s="12"/>
      <c r="IV288" s="12"/>
      <c r="IW288" s="12"/>
      <c r="IX288" s="12"/>
      <c r="IY288" s="12"/>
      <c r="IZ288" s="12"/>
      <c r="JA288" s="12"/>
      <c r="JF288" s="12"/>
      <c r="JG288" s="12"/>
      <c r="JH288" s="12"/>
      <c r="JI288" s="12"/>
      <c r="JJ288" s="12"/>
      <c r="JL288" s="12"/>
      <c r="JM288" s="12"/>
      <c r="JN288" s="12"/>
      <c r="JO288" s="12"/>
      <c r="JQ288" s="12"/>
      <c r="KB288" s="12"/>
      <c r="KY288" s="12"/>
      <c r="LD288" s="12"/>
      <c r="LE288" s="12"/>
      <c r="LF288" s="12"/>
      <c r="LG288" s="12"/>
      <c r="LH288" s="12"/>
      <c r="LI288" s="12"/>
      <c r="LJ288" s="12"/>
      <c r="LK288" s="12"/>
      <c r="LL288" s="12"/>
      <c r="LM288" s="12"/>
      <c r="LR288" s="12"/>
      <c r="LS288" s="12"/>
      <c r="LT288" s="12"/>
      <c r="LU288" s="12"/>
      <c r="LV288" s="12"/>
      <c r="LW288" s="12"/>
      <c r="LX288" s="12"/>
      <c r="LY288" s="12"/>
      <c r="LZ288" s="12"/>
      <c r="MA288" s="12"/>
      <c r="MB288" s="12"/>
      <c r="MC288" s="12"/>
      <c r="MD288" s="12"/>
      <c r="ME288" s="12"/>
      <c r="MF288" s="12"/>
      <c r="MQ288" s="12"/>
      <c r="MR288" s="12"/>
      <c r="MU288" s="12"/>
    </row>
    <row r="289" spans="1:359" s="8" customFormat="1" ht="22.5" customHeight="1">
      <c r="A289" s="56"/>
      <c r="B289" s="55"/>
      <c r="C289" s="63"/>
      <c r="D289" s="201"/>
      <c r="E289" s="226"/>
      <c r="F289" s="60"/>
      <c r="G289" s="60"/>
      <c r="H289" s="26"/>
      <c r="I289" s="26"/>
      <c r="J289" s="9"/>
      <c r="K289" s="26"/>
      <c r="L289" s="66"/>
      <c r="M289" s="66"/>
      <c r="N289" s="17"/>
      <c r="O289" s="318"/>
      <c r="P289" s="318"/>
      <c r="Q289" s="318"/>
      <c r="R289" s="31"/>
      <c r="S289" s="31"/>
      <c r="T289" s="21"/>
      <c r="U289" s="10"/>
      <c r="V289" s="9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2"/>
      <c r="HL289" s="12"/>
      <c r="HM289" s="12"/>
      <c r="HN289" s="12"/>
      <c r="HO289" s="12"/>
      <c r="HP289" s="12"/>
      <c r="HQ289" s="12"/>
      <c r="HR289" s="12"/>
      <c r="HS289" s="12"/>
      <c r="HT289" s="12"/>
      <c r="HU289" s="12"/>
      <c r="HV289" s="12"/>
      <c r="HW289" s="12"/>
      <c r="HX289" s="12"/>
      <c r="IJ289" s="12"/>
      <c r="IK289" s="12"/>
      <c r="IL289" s="12"/>
      <c r="IM289" s="12"/>
      <c r="IN289" s="12"/>
      <c r="IR289" s="12"/>
      <c r="IS289" s="12"/>
      <c r="IT289" s="12"/>
      <c r="IU289" s="12"/>
      <c r="IV289" s="12"/>
      <c r="IW289" s="12"/>
      <c r="IX289" s="12"/>
      <c r="IY289" s="12"/>
      <c r="IZ289" s="12"/>
      <c r="JA289" s="12"/>
      <c r="JF289" s="12"/>
      <c r="JG289" s="12"/>
      <c r="JH289" s="12"/>
      <c r="JI289" s="12"/>
      <c r="JJ289" s="12"/>
      <c r="JL289" s="12"/>
      <c r="JM289" s="12"/>
      <c r="JN289" s="12"/>
      <c r="JO289" s="12"/>
      <c r="JT289" s="12"/>
      <c r="JU289" s="12"/>
      <c r="JV289" s="12"/>
      <c r="JW289" s="12"/>
      <c r="JX289" s="12"/>
      <c r="JZ289" s="12"/>
      <c r="KA289" s="12"/>
      <c r="KB289" s="12"/>
      <c r="KC289" s="12"/>
      <c r="KD289" s="12"/>
      <c r="KX289" s="12"/>
      <c r="LD289" s="12"/>
      <c r="LE289" s="12"/>
      <c r="LF289" s="12"/>
      <c r="LG289" s="12"/>
      <c r="LH289" s="12"/>
      <c r="LI289" s="12"/>
      <c r="LJ289" s="12"/>
      <c r="LK289" s="12"/>
      <c r="LL289" s="12"/>
      <c r="LM289" s="12"/>
      <c r="LR289" s="12"/>
      <c r="LS289" s="12"/>
      <c r="LT289" s="12"/>
      <c r="LU289" s="12"/>
      <c r="LV289" s="12"/>
      <c r="LW289" s="12"/>
      <c r="LX289" s="12"/>
      <c r="LY289" s="12"/>
      <c r="LZ289" s="12"/>
      <c r="MA289" s="12"/>
      <c r="MB289" s="12"/>
      <c r="MC289" s="12"/>
      <c r="MD289" s="12"/>
      <c r="ME289" s="12"/>
      <c r="MF289" s="12"/>
      <c r="MQ289" s="12"/>
      <c r="MR289" s="12"/>
      <c r="MS289" s="12"/>
    </row>
    <row r="290" spans="1:359" ht="22.5" customHeight="1">
      <c r="A290" s="56"/>
      <c r="B290" s="55"/>
      <c r="C290" s="63"/>
      <c r="D290" s="201"/>
      <c r="F290" s="60"/>
      <c r="G290" s="60"/>
      <c r="H290" s="26"/>
      <c r="I290" s="26"/>
      <c r="J290" s="9"/>
      <c r="K290" s="26"/>
      <c r="L290" s="66"/>
      <c r="M290" s="66"/>
      <c r="N290" s="17"/>
      <c r="O290" s="318"/>
      <c r="P290" s="318"/>
      <c r="Q290" s="318"/>
      <c r="R290" s="31"/>
      <c r="S290" s="31"/>
      <c r="T290" s="21"/>
      <c r="U290" s="10"/>
      <c r="V290" s="9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O290" s="8"/>
      <c r="IP290" s="8"/>
      <c r="IQ290" s="8"/>
      <c r="JB290" s="8"/>
      <c r="JC290" s="8"/>
      <c r="JD290" s="8"/>
      <c r="JE290" s="8"/>
      <c r="JK290" s="8"/>
      <c r="JP290" s="8"/>
      <c r="JQ290" s="8"/>
      <c r="JR290" s="8"/>
      <c r="JS290" s="8"/>
      <c r="JT290" s="8"/>
      <c r="JU290" s="8"/>
      <c r="JV290" s="8"/>
      <c r="JW290" s="8"/>
      <c r="JX290" s="8"/>
      <c r="JY290" s="8"/>
      <c r="KB290" s="8"/>
      <c r="KG290" s="8"/>
      <c r="KH290" s="8"/>
      <c r="KI290" s="8"/>
      <c r="KJ290" s="8"/>
      <c r="KK290" s="8"/>
      <c r="KL290" s="8"/>
      <c r="KS290" s="8"/>
      <c r="KT290" s="8"/>
      <c r="KZ290" s="8"/>
      <c r="LA290" s="8"/>
      <c r="LB290" s="8"/>
      <c r="LC290" s="8"/>
      <c r="LN290" s="8"/>
      <c r="LO290" s="8"/>
      <c r="LP290" s="8"/>
      <c r="LQ290" s="8"/>
      <c r="MG290" s="8"/>
      <c r="MH290" s="8"/>
      <c r="MI290" s="8"/>
      <c r="MJ290" s="8"/>
      <c r="MK290" s="8"/>
      <c r="ML290" s="8"/>
      <c r="MM290" s="8"/>
      <c r="MN290" s="8"/>
      <c r="MO290" s="8"/>
      <c r="MP290" s="8"/>
    </row>
    <row r="291" spans="1:359" ht="22.5" customHeight="1">
      <c r="A291" s="57">
        <v>1</v>
      </c>
      <c r="B291" s="58">
        <v>12</v>
      </c>
      <c r="C291" s="62"/>
      <c r="D291" s="201">
        <f t="shared" ref="D291" si="141">SUM((S291*A291)+B291+C291)</f>
        <v>29.067799999999998</v>
      </c>
      <c r="E291" s="226"/>
      <c r="F291" s="59" t="s">
        <v>819</v>
      </c>
      <c r="G291" s="59"/>
      <c r="H291" s="26" t="s">
        <v>299</v>
      </c>
      <c r="I291" s="26" t="s">
        <v>48</v>
      </c>
      <c r="J291" s="26" t="s">
        <v>2391</v>
      </c>
      <c r="K291" s="26" t="s">
        <v>2583</v>
      </c>
      <c r="L291" s="66">
        <f t="shared" ref="L291" si="142">SUM(D291)</f>
        <v>29.067799999999998</v>
      </c>
      <c r="M291" s="66"/>
      <c r="N291" s="1" t="s">
        <v>369</v>
      </c>
      <c r="O291" s="316" t="s">
        <v>369</v>
      </c>
      <c r="P291" s="317">
        <v>1</v>
      </c>
      <c r="Q291" s="317" t="s">
        <v>369</v>
      </c>
      <c r="R291" s="37">
        <v>13.99</v>
      </c>
      <c r="S291" s="38">
        <f t="shared" ref="S291" si="143">SUM(R291*1.22)</f>
        <v>17.067799999999998</v>
      </c>
      <c r="T291" s="20"/>
      <c r="U291" s="10" t="s">
        <v>485</v>
      </c>
      <c r="V291" s="9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I291" s="6"/>
      <c r="IJ291" s="8"/>
      <c r="IK291" s="8"/>
      <c r="IL291" s="8"/>
      <c r="IM291" s="8"/>
      <c r="IN291" s="8"/>
      <c r="IO291" s="8"/>
      <c r="IP291" s="8"/>
      <c r="IQ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KE291" s="8"/>
      <c r="KF291" s="8"/>
      <c r="KM291" s="8"/>
      <c r="KN291" s="8"/>
      <c r="KO291" s="8"/>
      <c r="KP291" s="8"/>
      <c r="KQ291" s="8"/>
      <c r="KR291" s="8"/>
      <c r="KS291" s="8"/>
      <c r="KT291" s="8"/>
      <c r="KU291" s="8"/>
      <c r="KV291" s="8"/>
      <c r="KW291" s="8"/>
      <c r="LD291" s="8"/>
      <c r="LE291" s="8"/>
      <c r="LF291" s="8"/>
      <c r="LG291" s="8"/>
      <c r="LH291" s="8"/>
      <c r="LI291" s="8"/>
      <c r="LJ291" s="8"/>
      <c r="LK291" s="8"/>
      <c r="LL291" s="8"/>
      <c r="LM291" s="8"/>
      <c r="LN291" s="8"/>
      <c r="LO291" s="8"/>
      <c r="LP291" s="8"/>
      <c r="LQ291" s="8"/>
      <c r="LR291" s="8"/>
      <c r="LS291" s="8"/>
      <c r="LT291" s="8"/>
      <c r="LU291" s="8"/>
      <c r="LV291" s="8"/>
      <c r="LW291" s="8"/>
      <c r="LX291" s="8"/>
      <c r="LY291" s="8"/>
      <c r="LZ291" s="8"/>
      <c r="MA291" s="8"/>
      <c r="MB291" s="8"/>
      <c r="MC291" s="8"/>
      <c r="MD291" s="8"/>
      <c r="ME291" s="8"/>
      <c r="MF291" s="8"/>
      <c r="MG291" s="8"/>
      <c r="MK291" s="8"/>
      <c r="ML291" s="8"/>
      <c r="MM291" s="8"/>
      <c r="MN291" s="8"/>
      <c r="MO291" s="8"/>
      <c r="MP291" s="8"/>
      <c r="MR291" s="8"/>
      <c r="MU291" s="8"/>
    </row>
    <row r="292" spans="1:359" ht="22.5" customHeight="1">
      <c r="A292" s="57">
        <v>1</v>
      </c>
      <c r="B292" s="58">
        <v>12</v>
      </c>
      <c r="C292" s="62"/>
      <c r="D292" s="201">
        <f t="shared" ref="D292" si="144">SUM((S292*A292)+B292+C292)</f>
        <v>26.518000000000001</v>
      </c>
      <c r="E292" s="226"/>
      <c r="F292" s="59" t="s">
        <v>819</v>
      </c>
      <c r="G292" s="59"/>
      <c r="H292" s="26" t="s">
        <v>299</v>
      </c>
      <c r="I292" s="26" t="s">
        <v>48</v>
      </c>
      <c r="J292" s="26" t="s">
        <v>2391</v>
      </c>
      <c r="K292" s="26" t="s">
        <v>2392</v>
      </c>
      <c r="L292" s="66">
        <f t="shared" ref="L292" si="145">SUM(D292)</f>
        <v>26.518000000000001</v>
      </c>
      <c r="M292" s="66"/>
      <c r="N292" s="1" t="s">
        <v>369</v>
      </c>
      <c r="O292" s="316" t="s">
        <v>369</v>
      </c>
      <c r="P292" s="317">
        <v>1</v>
      </c>
      <c r="Q292" s="317" t="s">
        <v>369</v>
      </c>
      <c r="R292" s="37">
        <v>11.9</v>
      </c>
      <c r="S292" s="38">
        <f t="shared" ref="S292" si="146">SUM(R292*1.22)</f>
        <v>14.518000000000001</v>
      </c>
      <c r="T292" s="20"/>
      <c r="U292" s="10" t="s">
        <v>622</v>
      </c>
      <c r="V292" s="9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I292" s="6"/>
      <c r="IJ292" s="8"/>
      <c r="IK292" s="8"/>
      <c r="IL292" s="8"/>
      <c r="IM292" s="8"/>
      <c r="IN292" s="8"/>
      <c r="IO292" s="8"/>
      <c r="IP292" s="8"/>
      <c r="IQ292" s="8"/>
      <c r="IS292" s="8"/>
      <c r="IT292" s="8"/>
      <c r="IU292" s="8"/>
      <c r="IV292" s="8"/>
      <c r="IW292" s="8"/>
      <c r="IX292" s="8"/>
      <c r="IY292" s="8"/>
      <c r="IZ292" s="8"/>
      <c r="JA292" s="8"/>
      <c r="JB292" s="8"/>
      <c r="JC292" s="8"/>
      <c r="JD292" s="8"/>
      <c r="JE292" s="8"/>
      <c r="JF292" s="8"/>
      <c r="JG292" s="8"/>
      <c r="JH292" s="8"/>
      <c r="JI292" s="8"/>
      <c r="JJ292" s="8"/>
      <c r="JK292" s="8"/>
      <c r="JL292" s="8"/>
      <c r="JM292" s="8"/>
      <c r="JN292" s="8"/>
      <c r="JO292" s="8"/>
      <c r="JP292" s="8"/>
      <c r="JQ292" s="8"/>
      <c r="JR292" s="8"/>
      <c r="JS292" s="8"/>
      <c r="JT292" s="8"/>
      <c r="JU292" s="8"/>
      <c r="JV292" s="8"/>
      <c r="JW292" s="8"/>
      <c r="JX292" s="8"/>
      <c r="JY292" s="8"/>
      <c r="KE292" s="8"/>
      <c r="KF292" s="8"/>
      <c r="KM292" s="8"/>
      <c r="KN292" s="8"/>
      <c r="KO292" s="8"/>
      <c r="KP292" s="8"/>
      <c r="KQ292" s="8"/>
      <c r="KR292" s="8"/>
      <c r="KS292" s="8"/>
      <c r="KT292" s="8"/>
      <c r="KU292" s="8"/>
      <c r="KV292" s="8"/>
      <c r="KW292" s="8"/>
      <c r="LD292" s="8"/>
      <c r="LE292" s="8"/>
      <c r="LF292" s="8"/>
      <c r="LG292" s="8"/>
      <c r="LH292" s="8"/>
      <c r="LI292" s="8"/>
      <c r="LJ292" s="8"/>
      <c r="LK292" s="8"/>
      <c r="LL292" s="8"/>
      <c r="LM292" s="8"/>
      <c r="LN292" s="8"/>
      <c r="LO292" s="8"/>
      <c r="LP292" s="8"/>
      <c r="LQ292" s="8"/>
      <c r="LR292" s="8"/>
      <c r="LS292" s="8"/>
      <c r="LT292" s="8"/>
      <c r="LU292" s="8"/>
      <c r="LV292" s="8"/>
      <c r="LW292" s="8"/>
      <c r="LX292" s="8"/>
      <c r="LY292" s="8"/>
      <c r="LZ292" s="8"/>
      <c r="MA292" s="8"/>
      <c r="MB292" s="8"/>
      <c r="MC292" s="8"/>
      <c r="MD292" s="8"/>
      <c r="ME292" s="8"/>
      <c r="MF292" s="8"/>
      <c r="MG292" s="8"/>
      <c r="MK292" s="8"/>
      <c r="ML292" s="8"/>
      <c r="MM292" s="8"/>
      <c r="MN292" s="8"/>
      <c r="MO292" s="8"/>
      <c r="MP292" s="8"/>
      <c r="MR292" s="8"/>
      <c r="MU292" s="8"/>
    </row>
    <row r="293" spans="1:359" s="8" customFormat="1" ht="22.5" customHeight="1">
      <c r="A293" s="57">
        <v>1</v>
      </c>
      <c r="B293" s="58">
        <v>15</v>
      </c>
      <c r="C293" s="62"/>
      <c r="D293" s="201">
        <f>SUM((S293*A293)+B293+C293)</f>
        <v>22.93</v>
      </c>
      <c r="E293" s="225"/>
      <c r="F293" s="59" t="s">
        <v>805</v>
      </c>
      <c r="G293" s="59"/>
      <c r="H293" s="26" t="s">
        <v>299</v>
      </c>
      <c r="I293" s="26" t="s">
        <v>1199</v>
      </c>
      <c r="J293" s="28" t="s">
        <v>492</v>
      </c>
      <c r="K293" s="26" t="s">
        <v>2492</v>
      </c>
      <c r="L293" s="66">
        <f>SUM(D293)</f>
        <v>22.93</v>
      </c>
      <c r="M293" s="66"/>
      <c r="N293" s="1" t="s">
        <v>369</v>
      </c>
      <c r="O293" s="316" t="s">
        <v>369</v>
      </c>
      <c r="P293" s="317">
        <v>6</v>
      </c>
      <c r="Q293" s="317" t="s">
        <v>369</v>
      </c>
      <c r="R293" s="37">
        <v>6.5</v>
      </c>
      <c r="S293" s="38">
        <f>SUM(R293*1.22)</f>
        <v>7.93</v>
      </c>
      <c r="T293" s="20"/>
      <c r="U293" s="10" t="s">
        <v>518</v>
      </c>
      <c r="V293" s="9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2"/>
      <c r="HL293" s="12"/>
      <c r="HM293" s="12"/>
      <c r="HN293" s="12"/>
      <c r="HO293" s="12"/>
      <c r="HY293" s="12"/>
      <c r="HZ293" s="12"/>
      <c r="IA293" s="12"/>
      <c r="IB293" s="12"/>
      <c r="IC293" s="12"/>
      <c r="ID293" s="12"/>
      <c r="IE293" s="12"/>
      <c r="IF293" s="12"/>
      <c r="IH293" s="12"/>
      <c r="II293" s="12"/>
      <c r="IJ293" s="12"/>
      <c r="IK293" s="12"/>
      <c r="IS293" s="12"/>
      <c r="IT293" s="12"/>
      <c r="IU293" s="12"/>
      <c r="IV293" s="12"/>
      <c r="IW293" s="12"/>
      <c r="IX293" s="12"/>
      <c r="IY293" s="12"/>
      <c r="IZ293" s="12"/>
      <c r="JA293" s="12"/>
      <c r="JF293" s="12"/>
      <c r="JG293" s="12"/>
      <c r="JH293" s="12"/>
      <c r="JI293" s="12"/>
      <c r="JJ293" s="12"/>
      <c r="JN293" s="12"/>
      <c r="JZ293" s="12"/>
      <c r="KA293" s="12"/>
      <c r="KB293" s="12"/>
      <c r="KC293" s="12"/>
      <c r="KD293" s="12"/>
      <c r="KG293" s="12"/>
      <c r="KH293" s="12"/>
      <c r="KI293" s="12"/>
      <c r="KJ293" s="12"/>
      <c r="KK293" s="12"/>
      <c r="KL293" s="12"/>
      <c r="KU293" s="12"/>
      <c r="KV293" s="12"/>
      <c r="KW293" s="12"/>
      <c r="KZ293" s="12"/>
      <c r="LA293" s="12"/>
      <c r="LB293" s="12"/>
      <c r="LC293" s="12"/>
      <c r="LD293" s="12"/>
      <c r="LE293" s="12"/>
      <c r="LF293" s="12"/>
      <c r="LG293" s="12"/>
      <c r="LH293" s="12"/>
      <c r="LI293" s="12"/>
      <c r="LJ293" s="12"/>
      <c r="LK293" s="12"/>
      <c r="LL293" s="12"/>
      <c r="LM293" s="12"/>
      <c r="LN293" s="12"/>
      <c r="LO293" s="12"/>
      <c r="LP293" s="12"/>
      <c r="LQ293" s="12"/>
      <c r="LR293" s="12"/>
      <c r="LS293" s="12"/>
      <c r="LT293" s="12"/>
      <c r="LU293" s="12"/>
      <c r="LV293" s="12"/>
      <c r="LW293" s="12"/>
      <c r="LX293" s="12"/>
      <c r="LY293" s="12"/>
      <c r="LZ293" s="12"/>
      <c r="MA293" s="12"/>
      <c r="MB293" s="12"/>
      <c r="MC293" s="12"/>
      <c r="MD293" s="12"/>
      <c r="ME293" s="12"/>
      <c r="MF293" s="12"/>
      <c r="MG293" s="12"/>
      <c r="MH293" s="12"/>
      <c r="MI293" s="12"/>
      <c r="MJ293" s="12"/>
      <c r="MK293" s="12"/>
      <c r="ML293" s="12"/>
      <c r="MM293" s="12"/>
      <c r="MN293" s="12"/>
      <c r="MO293" s="12"/>
      <c r="MP293" s="12"/>
      <c r="MQ293" s="12"/>
      <c r="MS293" s="12"/>
    </row>
    <row r="294" spans="1:359" ht="22.5" customHeight="1">
      <c r="A294" s="57">
        <v>2.2000000000000002</v>
      </c>
      <c r="B294" s="58"/>
      <c r="C294" s="62"/>
      <c r="D294" s="201">
        <f>SUM((S294*A294)+B294+C294)</f>
        <v>33.818400000000004</v>
      </c>
      <c r="F294" s="59" t="s">
        <v>806</v>
      </c>
      <c r="G294" s="59"/>
      <c r="H294" s="26" t="s">
        <v>299</v>
      </c>
      <c r="I294" s="26" t="s">
        <v>1561</v>
      </c>
      <c r="J294" s="26" t="s">
        <v>1564</v>
      </c>
      <c r="K294" s="26" t="s">
        <v>1573</v>
      </c>
      <c r="L294" s="66">
        <f>SUM(D294)</f>
        <v>33.818400000000004</v>
      </c>
      <c r="M294" s="66"/>
      <c r="N294" s="1" t="s">
        <v>369</v>
      </c>
      <c r="O294" s="316" t="s">
        <v>369</v>
      </c>
      <c r="P294" s="317">
        <v>3</v>
      </c>
      <c r="Q294" s="317" t="s">
        <v>369</v>
      </c>
      <c r="R294" s="92">
        <v>12.6</v>
      </c>
      <c r="S294" s="38">
        <f>SUM(R294*1.22)</f>
        <v>15.372</v>
      </c>
      <c r="T294" s="20"/>
      <c r="U294" s="10" t="s">
        <v>774</v>
      </c>
      <c r="V294" s="10" t="s">
        <v>1555</v>
      </c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 s="8"/>
      <c r="KH294" s="8"/>
      <c r="KI294" s="8"/>
      <c r="KJ294" s="8"/>
      <c r="KK294" s="8"/>
      <c r="KL294" s="8"/>
      <c r="KM294"/>
      <c r="KN294"/>
      <c r="KO294"/>
      <c r="KP294"/>
      <c r="KQ294"/>
      <c r="KR294"/>
      <c r="KX294" s="8"/>
      <c r="LD294" s="8"/>
      <c r="LE294" s="8"/>
      <c r="LF294" s="8"/>
      <c r="LG294" s="8"/>
      <c r="LH294" s="8"/>
      <c r="LI294" s="8"/>
      <c r="LJ294" s="8"/>
      <c r="LK294" s="8"/>
      <c r="LL294" s="8"/>
      <c r="LM294" s="8"/>
      <c r="LN294" s="8"/>
      <c r="LO294" s="8"/>
      <c r="LP294" s="8"/>
      <c r="LQ294" s="8"/>
      <c r="LR294" s="8"/>
      <c r="LS294" s="8"/>
      <c r="LT294" s="8"/>
      <c r="LU294" s="8"/>
      <c r="LV294" s="8"/>
      <c r="LW294" s="8"/>
      <c r="LX294" s="8"/>
      <c r="LY294" s="8"/>
      <c r="LZ294" s="8"/>
      <c r="MA294" s="8"/>
      <c r="MB294" s="8"/>
      <c r="MC294" s="8"/>
      <c r="MD294" s="8"/>
      <c r="ME294" s="8"/>
      <c r="MF294" s="8"/>
      <c r="MG294" s="8"/>
      <c r="MR294" s="8"/>
      <c r="MU294" s="8"/>
    </row>
    <row r="295" spans="1:359" s="8" customFormat="1" ht="22.5" customHeight="1">
      <c r="A295" s="57">
        <v>1</v>
      </c>
      <c r="B295" s="58">
        <v>15</v>
      </c>
      <c r="C295" s="62"/>
      <c r="D295" s="201">
        <f>SUM((S295*A295)+B295+C295)</f>
        <v>27.077999999999999</v>
      </c>
      <c r="E295" s="226"/>
      <c r="F295" s="59" t="s">
        <v>805</v>
      </c>
      <c r="G295" s="59"/>
      <c r="H295" s="26" t="s">
        <v>299</v>
      </c>
      <c r="I295" s="26" t="s">
        <v>2715</v>
      </c>
      <c r="J295" s="28" t="s">
        <v>2716</v>
      </c>
      <c r="K295" s="26" t="s">
        <v>2717</v>
      </c>
      <c r="L295" s="66">
        <f>SUM(D295)</f>
        <v>27.077999999999999</v>
      </c>
      <c r="M295" s="66"/>
      <c r="N295" s="1" t="s">
        <v>369</v>
      </c>
      <c r="O295" s="316" t="s">
        <v>369</v>
      </c>
      <c r="P295" s="317">
        <v>6</v>
      </c>
      <c r="Q295" s="4" t="s">
        <v>369</v>
      </c>
      <c r="R295" s="37">
        <v>9.9</v>
      </c>
      <c r="S295" s="38">
        <f>SUM(R295*1.22)</f>
        <v>12.077999999999999</v>
      </c>
      <c r="T295" s="25">
        <v>0.08</v>
      </c>
      <c r="U295" s="10" t="s">
        <v>1628</v>
      </c>
      <c r="V295" s="10" t="s">
        <v>1629</v>
      </c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2"/>
      <c r="HL295" s="12"/>
      <c r="HM295" s="12"/>
      <c r="HN295" s="12"/>
      <c r="HO295" s="12"/>
      <c r="HT295" s="12"/>
      <c r="HU295" s="12"/>
      <c r="HW295" s="12"/>
      <c r="HX295" s="12"/>
      <c r="HZ295" s="12"/>
      <c r="IA295" s="12"/>
      <c r="IB295" s="12"/>
      <c r="IC295" s="12"/>
      <c r="ID295" s="12"/>
      <c r="IG295" s="12"/>
      <c r="II295" s="12"/>
      <c r="IJ295" s="12"/>
      <c r="IK295" s="12"/>
      <c r="IO295" s="12"/>
      <c r="IP295" s="12"/>
      <c r="IQ295" s="12"/>
      <c r="IR295" s="12"/>
      <c r="JN295" s="7"/>
      <c r="JO295" s="12"/>
      <c r="JQ295" s="12"/>
      <c r="JT295" s="12"/>
      <c r="JU295" s="12"/>
      <c r="JV295" s="12"/>
      <c r="JW295" s="12"/>
      <c r="JX295" s="12"/>
      <c r="KS295" s="12"/>
      <c r="KT295" s="12"/>
      <c r="KX295" s="12"/>
      <c r="KZ295" s="12"/>
      <c r="LA295" s="12"/>
      <c r="LB295" s="12"/>
      <c r="LC295" s="12"/>
      <c r="LN295" s="12"/>
      <c r="LO295" s="12"/>
      <c r="LP295" s="12"/>
      <c r="LQ295" s="12"/>
      <c r="MG295" s="12"/>
      <c r="MH295" s="12"/>
      <c r="MI295" s="12"/>
      <c r="MJ295" s="12"/>
      <c r="MQ295" s="197"/>
      <c r="MS295" s="197"/>
    </row>
    <row r="296" spans="1:359" s="8" customFormat="1" ht="22.5" customHeight="1">
      <c r="A296" s="57">
        <v>2.2000000000000002</v>
      </c>
      <c r="B296" s="58"/>
      <c r="C296" s="62"/>
      <c r="D296" s="201">
        <f>SUM((S296*A296)+B296+C296)</f>
        <v>34.892000000000003</v>
      </c>
      <c r="E296" s="226"/>
      <c r="F296" s="59" t="s">
        <v>806</v>
      </c>
      <c r="G296" s="59"/>
      <c r="H296" s="26" t="s">
        <v>299</v>
      </c>
      <c r="I296" s="26" t="s">
        <v>723</v>
      </c>
      <c r="J296" s="28" t="s">
        <v>2716</v>
      </c>
      <c r="K296" s="26" t="s">
        <v>2795</v>
      </c>
      <c r="L296" s="66">
        <f>SUM(D296)</f>
        <v>34.892000000000003</v>
      </c>
      <c r="M296" s="66"/>
      <c r="N296" s="1" t="s">
        <v>369</v>
      </c>
      <c r="O296" s="316" t="s">
        <v>369</v>
      </c>
      <c r="P296" s="317">
        <v>6</v>
      </c>
      <c r="Q296" s="4" t="s">
        <v>369</v>
      </c>
      <c r="R296" s="37">
        <v>13</v>
      </c>
      <c r="S296" s="38">
        <f>SUM(R296*1.22)</f>
        <v>15.86</v>
      </c>
      <c r="T296" s="25">
        <v>0.05</v>
      </c>
      <c r="U296" s="10" t="s">
        <v>518</v>
      </c>
      <c r="V296" s="10" t="s">
        <v>1629</v>
      </c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2"/>
      <c r="HL296" s="12"/>
      <c r="HM296" s="12"/>
      <c r="HN296" s="12"/>
      <c r="HO296" s="12"/>
      <c r="HT296" s="12"/>
      <c r="HU296" s="12"/>
      <c r="HW296" s="12"/>
      <c r="HX296" s="12"/>
      <c r="HZ296" s="12"/>
      <c r="IA296" s="12"/>
      <c r="IB296" s="12"/>
      <c r="IC296" s="12"/>
      <c r="ID296" s="12"/>
      <c r="IG296" s="12"/>
      <c r="II296" s="12"/>
      <c r="IJ296" s="12"/>
      <c r="IK296" s="12"/>
      <c r="IO296" s="12"/>
      <c r="IP296" s="12"/>
      <c r="IQ296" s="12"/>
      <c r="IR296" s="12"/>
      <c r="JN296" s="7"/>
      <c r="JO296" s="12"/>
      <c r="JQ296" s="12"/>
      <c r="JT296" s="12"/>
      <c r="JU296" s="12"/>
      <c r="JV296" s="12"/>
      <c r="JW296" s="12"/>
      <c r="JX296" s="12"/>
      <c r="KS296" s="12"/>
      <c r="KT296" s="12"/>
      <c r="KX296" s="12"/>
      <c r="KZ296" s="12"/>
      <c r="LA296" s="12"/>
      <c r="LB296" s="12"/>
      <c r="LC296" s="12"/>
      <c r="LN296" s="12"/>
      <c r="LO296" s="12"/>
      <c r="LP296" s="12"/>
      <c r="LQ296" s="12"/>
      <c r="MG296" s="12"/>
      <c r="MH296" s="12"/>
      <c r="MI296" s="12"/>
      <c r="MJ296" s="12"/>
      <c r="MQ296" s="197"/>
      <c r="MS296" s="197"/>
    </row>
    <row r="297" spans="1:359" s="8" customFormat="1" ht="22.5" customHeight="1">
      <c r="A297" s="56"/>
      <c r="B297" s="55"/>
      <c r="C297" s="63"/>
      <c r="D297" s="201"/>
      <c r="E297" s="226"/>
      <c r="F297" s="60"/>
      <c r="G297" s="60"/>
      <c r="H297" s="26"/>
      <c r="I297" s="26"/>
      <c r="J297" s="9"/>
      <c r="K297" s="26"/>
      <c r="L297" s="66"/>
      <c r="M297" s="66"/>
      <c r="N297" s="17"/>
      <c r="O297" s="318"/>
      <c r="P297" s="318"/>
      <c r="Q297" s="318"/>
      <c r="R297" s="31"/>
      <c r="S297" s="31"/>
      <c r="T297" s="21"/>
      <c r="U297" s="10"/>
      <c r="V297" s="9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2"/>
      <c r="HL297" s="12"/>
      <c r="HM297" s="12"/>
      <c r="HN297" s="12"/>
      <c r="HO297" s="12"/>
      <c r="HP297" s="12"/>
      <c r="HQ297" s="12"/>
      <c r="HR297" s="12"/>
      <c r="HS297" s="12"/>
      <c r="HT297" s="12"/>
      <c r="HU297" s="12"/>
      <c r="HV297" s="12"/>
      <c r="HW297" s="12"/>
      <c r="HX297" s="12"/>
      <c r="HY297" s="12"/>
      <c r="HZ297" s="12"/>
      <c r="IA297" s="12"/>
      <c r="IB297" s="12"/>
      <c r="IC297" s="12"/>
      <c r="ID297" s="12"/>
      <c r="IE297" s="12"/>
      <c r="IF297" s="12"/>
      <c r="IH297" s="12"/>
      <c r="II297" s="12"/>
      <c r="IJ297" s="12"/>
      <c r="IK297" s="12"/>
      <c r="IL297" s="12"/>
      <c r="IM297" s="12"/>
      <c r="IN297" s="12"/>
      <c r="IS297" s="12"/>
      <c r="IT297" s="12"/>
      <c r="IU297" s="12"/>
      <c r="IV297" s="12"/>
      <c r="IW297" s="12"/>
      <c r="IX297" s="12"/>
      <c r="IY297" s="12"/>
      <c r="IZ297" s="12"/>
      <c r="JA297" s="12"/>
      <c r="JL297" s="12"/>
      <c r="JQ297" s="12"/>
      <c r="JZ297" s="12"/>
      <c r="KA297" s="12"/>
      <c r="KB297" s="12"/>
      <c r="KC297" s="12"/>
      <c r="KD297" s="12"/>
      <c r="KU297" s="12"/>
      <c r="KV297" s="12"/>
      <c r="KW297" s="12"/>
      <c r="KY297" s="12"/>
      <c r="LD297" s="12"/>
      <c r="LE297" s="12"/>
      <c r="LF297" s="12"/>
      <c r="LG297" s="12"/>
      <c r="LH297" s="12"/>
      <c r="LI297" s="12"/>
      <c r="LJ297" s="12"/>
      <c r="LK297" s="12"/>
      <c r="LL297" s="12"/>
      <c r="LM297" s="12"/>
      <c r="LR297" s="12"/>
      <c r="LS297" s="12"/>
      <c r="LT297" s="12"/>
      <c r="LU297" s="12"/>
      <c r="LV297" s="12"/>
      <c r="LW297" s="12"/>
      <c r="LX297" s="12"/>
      <c r="LY297" s="12"/>
      <c r="LZ297" s="12"/>
      <c r="MA297" s="12"/>
      <c r="MB297" s="12"/>
      <c r="MC297" s="12"/>
      <c r="MD297" s="12"/>
      <c r="ME297" s="12"/>
      <c r="MF297" s="12"/>
      <c r="MQ297" s="12"/>
      <c r="MR297" s="12"/>
      <c r="MS297" s="12"/>
      <c r="MU297" s="12"/>
    </row>
    <row r="298" spans="1:359" ht="22.5" customHeight="1">
      <c r="A298" s="56"/>
      <c r="B298" s="55"/>
      <c r="C298" s="63"/>
      <c r="D298" s="201"/>
      <c r="E298" s="226"/>
      <c r="F298" s="60"/>
      <c r="G298" s="60"/>
      <c r="H298" s="26"/>
      <c r="I298" s="26"/>
      <c r="J298" s="9"/>
      <c r="K298" s="26"/>
      <c r="L298" s="66"/>
      <c r="M298" s="66"/>
      <c r="N298" s="17"/>
      <c r="O298" s="318"/>
      <c r="P298" s="318"/>
      <c r="Q298" s="318"/>
      <c r="R298" s="31"/>
      <c r="S298" s="31"/>
      <c r="T298" s="21"/>
      <c r="U298" s="10"/>
      <c r="V298" s="9"/>
      <c r="IG298" s="8"/>
      <c r="IO298" s="8"/>
      <c r="IP298" s="8"/>
      <c r="IQ298" s="8"/>
      <c r="IR298" s="8"/>
      <c r="JB298" s="8"/>
      <c r="JC298" s="8"/>
      <c r="JD298" s="8"/>
      <c r="JE298" s="8"/>
      <c r="JK298" s="8"/>
      <c r="JM298" s="8"/>
      <c r="JN298" s="8"/>
      <c r="JO298" s="8"/>
      <c r="JP298" s="8"/>
      <c r="JR298" s="8"/>
      <c r="JS298" s="8"/>
      <c r="JY298" s="8"/>
      <c r="JZ298" s="8"/>
      <c r="KA298" s="8"/>
      <c r="KE298" s="8"/>
      <c r="KF298" s="8"/>
      <c r="KG298" s="8"/>
      <c r="KM298" s="8"/>
      <c r="KN298" s="8"/>
      <c r="KO298" s="8"/>
      <c r="KP298" s="8"/>
      <c r="KQ298" s="8"/>
      <c r="KR298" s="8"/>
      <c r="KS298" s="8"/>
      <c r="KT298" s="8"/>
      <c r="KU298" s="8"/>
      <c r="KV298" s="8"/>
      <c r="KW298" s="8"/>
      <c r="KX298" s="8"/>
      <c r="KZ298" s="8"/>
      <c r="LA298" s="8"/>
      <c r="LB298" s="8"/>
      <c r="LC298" s="8"/>
      <c r="LN298" s="8"/>
      <c r="LO298" s="8"/>
      <c r="LP298" s="8"/>
      <c r="LQ298" s="8"/>
      <c r="MG298" s="8"/>
      <c r="MH298" s="8"/>
      <c r="MI298" s="8"/>
      <c r="MJ298" s="8"/>
      <c r="MK298" s="8"/>
      <c r="ML298" s="8"/>
      <c r="MM298" s="8"/>
      <c r="MN298" s="8"/>
      <c r="MO298" s="8"/>
      <c r="MP298" s="8"/>
    </row>
    <row r="299" spans="1:359" ht="22.5" customHeight="1">
      <c r="A299" s="56"/>
      <c r="B299" s="55"/>
      <c r="C299" s="63"/>
      <c r="D299" s="201"/>
      <c r="F299" s="60"/>
      <c r="G299" s="60"/>
      <c r="H299" s="26"/>
      <c r="I299" s="26"/>
      <c r="J299" s="9"/>
      <c r="K299" s="26"/>
      <c r="L299" s="66"/>
      <c r="M299" s="66"/>
      <c r="N299" s="17"/>
      <c r="O299" s="318"/>
      <c r="P299" s="318"/>
      <c r="Q299" s="318"/>
      <c r="R299" s="31"/>
      <c r="S299" s="31"/>
      <c r="T299" s="21"/>
      <c r="U299" s="10"/>
      <c r="V299" s="9"/>
      <c r="IG299" s="8"/>
      <c r="IO299" s="8"/>
      <c r="IP299" s="8"/>
      <c r="IQ299" s="8"/>
      <c r="IR299" s="8"/>
      <c r="JB299" s="8"/>
      <c r="JC299" s="8"/>
      <c r="JD299" s="8"/>
      <c r="JE299" s="8"/>
      <c r="JK299" s="8"/>
      <c r="JP299" s="8"/>
      <c r="JQ299" s="8"/>
      <c r="JR299" s="8"/>
      <c r="JS299" s="8"/>
      <c r="JT299" s="8"/>
      <c r="JU299" s="8"/>
      <c r="JV299" s="8"/>
      <c r="JW299" s="8"/>
      <c r="JX299" s="8"/>
      <c r="JY299" s="8"/>
      <c r="JZ299" s="8"/>
      <c r="KA299" s="8"/>
      <c r="KE299" s="8"/>
      <c r="KF299" s="8"/>
      <c r="KH299" s="8"/>
      <c r="KI299" s="8"/>
      <c r="KJ299" s="8"/>
      <c r="KK299" s="8"/>
      <c r="KL299" s="8"/>
      <c r="KM299" s="8"/>
      <c r="KN299" s="8"/>
      <c r="KO299" s="8"/>
      <c r="KP299" s="8"/>
      <c r="KQ299" s="8"/>
      <c r="KR299" s="8"/>
      <c r="KX299" s="8"/>
      <c r="KZ299" s="8"/>
      <c r="LA299" s="8"/>
      <c r="LB299" s="8"/>
      <c r="LC299" s="8"/>
      <c r="LD299" s="8"/>
      <c r="LE299" s="8"/>
      <c r="LF299" s="8"/>
      <c r="LG299" s="8"/>
      <c r="LH299" s="8"/>
      <c r="LI299" s="8"/>
      <c r="LJ299" s="8"/>
      <c r="LK299" s="8"/>
      <c r="LL299" s="8"/>
      <c r="LM299" s="8"/>
      <c r="LN299" s="8"/>
      <c r="LO299" s="8"/>
      <c r="LP299" s="8"/>
      <c r="LQ299" s="8"/>
      <c r="LR299" s="8"/>
      <c r="LS299" s="8"/>
      <c r="LT299" s="8"/>
      <c r="LU299" s="8"/>
      <c r="LV299" s="8"/>
      <c r="LW299" s="8"/>
      <c r="LX299" s="8"/>
      <c r="LY299" s="8"/>
      <c r="LZ299" s="8"/>
      <c r="MA299" s="8"/>
      <c r="MB299" s="8"/>
      <c r="MC299" s="8"/>
      <c r="MD299" s="8"/>
      <c r="ME299" s="8"/>
      <c r="MF299" s="8"/>
      <c r="MG299" s="8"/>
      <c r="MH299" s="8"/>
      <c r="MI299" s="8"/>
      <c r="MJ299" s="8"/>
      <c r="MK299" s="8"/>
      <c r="ML299" s="8"/>
      <c r="MM299" s="8"/>
      <c r="MN299" s="8"/>
      <c r="MO299" s="8"/>
      <c r="MP299" s="8"/>
    </row>
    <row r="300" spans="1:359" ht="22.5" customHeight="1">
      <c r="A300" s="56"/>
      <c r="B300" s="55"/>
      <c r="C300" s="63"/>
      <c r="D300" s="201"/>
      <c r="E300" s="226"/>
      <c r="F300" s="60"/>
      <c r="G300" s="60"/>
      <c r="H300" s="26"/>
      <c r="I300" s="26"/>
      <c r="J300" s="9"/>
      <c r="K300" s="26"/>
      <c r="L300" s="66"/>
      <c r="M300" s="66"/>
      <c r="N300" s="17"/>
      <c r="O300" s="318"/>
      <c r="P300" s="318"/>
      <c r="Q300" s="318"/>
      <c r="R300" s="31"/>
      <c r="S300" s="31"/>
      <c r="T300" s="21"/>
      <c r="U300" s="10"/>
      <c r="V300" s="9"/>
      <c r="IG300" s="8"/>
      <c r="IO300" s="8"/>
      <c r="IP300" s="8"/>
      <c r="IQ300" s="8"/>
      <c r="JB300" s="8"/>
      <c r="JC300" s="8"/>
      <c r="JD300" s="8"/>
      <c r="JE300" s="8"/>
      <c r="JK300" s="8"/>
      <c r="JL300" s="8"/>
      <c r="JM300" s="8"/>
      <c r="JN300" s="8"/>
      <c r="JO300" s="8"/>
      <c r="JP300" s="8"/>
      <c r="JR300" s="8"/>
      <c r="JS300" s="8"/>
      <c r="JY300" s="8"/>
      <c r="JZ300" s="8"/>
      <c r="KA300" s="8"/>
      <c r="KH300" s="8"/>
      <c r="KI300" s="8"/>
      <c r="KJ300" s="8"/>
      <c r="KK300" s="8"/>
      <c r="KL300" s="8"/>
      <c r="KS300" s="8"/>
      <c r="KT300" s="8"/>
      <c r="KX300" s="8"/>
      <c r="KZ300" s="8"/>
      <c r="LA300" s="8"/>
      <c r="LB300" s="8"/>
      <c r="LC300" s="8"/>
      <c r="LN300" s="8"/>
      <c r="LO300" s="8"/>
      <c r="LP300" s="8"/>
      <c r="LQ300" s="8"/>
      <c r="MG300" s="8"/>
      <c r="MH300" s="8"/>
      <c r="MI300" s="8"/>
      <c r="MJ300" s="8"/>
      <c r="MK300" s="8"/>
      <c r="ML300" s="8"/>
      <c r="MM300" s="8"/>
      <c r="MN300" s="8"/>
      <c r="MO300" s="8"/>
      <c r="MP300" s="8"/>
    </row>
    <row r="301" spans="1:359" s="8" customFormat="1" ht="22.5" customHeight="1">
      <c r="A301" s="57">
        <v>2.2000000000000002</v>
      </c>
      <c r="B301" s="58">
        <v>5</v>
      </c>
      <c r="C301" s="62"/>
      <c r="D301" s="201">
        <f>SUM((S301*A301)+B301+C301)</f>
        <v>36.912760000000006</v>
      </c>
      <c r="E301" s="226"/>
      <c r="F301" s="59" t="s">
        <v>830</v>
      </c>
      <c r="G301" s="59"/>
      <c r="H301" s="26" t="s">
        <v>298</v>
      </c>
      <c r="I301" s="26" t="s">
        <v>1645</v>
      </c>
      <c r="J301" s="28" t="s">
        <v>514</v>
      </c>
      <c r="K301" s="26" t="s">
        <v>1646</v>
      </c>
      <c r="L301" s="66">
        <f>SUM(D301)</f>
        <v>36.912760000000006</v>
      </c>
      <c r="M301" s="66"/>
      <c r="N301" s="1" t="s">
        <v>369</v>
      </c>
      <c r="O301" s="316" t="s">
        <v>369</v>
      </c>
      <c r="P301" s="317" t="s">
        <v>369</v>
      </c>
      <c r="Q301" s="317">
        <v>1</v>
      </c>
      <c r="R301" s="37">
        <v>11.89</v>
      </c>
      <c r="S301" s="38">
        <f>SUM(R301*1.22)</f>
        <v>14.505800000000001</v>
      </c>
      <c r="T301" s="20"/>
      <c r="U301" s="10" t="s">
        <v>1644</v>
      </c>
      <c r="V301" s="9"/>
      <c r="W301" s="12"/>
      <c r="HY301" s="12"/>
      <c r="HZ301" s="12"/>
      <c r="IA301" s="12"/>
      <c r="IJ301" s="12"/>
      <c r="IK301" s="12"/>
      <c r="IR301" s="12"/>
      <c r="IS301" s="7"/>
      <c r="IT301" s="7"/>
      <c r="IU301" s="7"/>
      <c r="IV301" s="7"/>
      <c r="IW301" s="7"/>
      <c r="JB301" s="12"/>
      <c r="JC301" s="12"/>
      <c r="JD301" s="12"/>
      <c r="JE301" s="12"/>
      <c r="JK301" s="12"/>
      <c r="JM301" s="7"/>
      <c r="JO301" s="7"/>
      <c r="JP301" s="12"/>
      <c r="JQ301" s="7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C301" s="12"/>
      <c r="KD301" s="12"/>
      <c r="KE301" s="12"/>
      <c r="KF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Q301" s="12"/>
      <c r="MS301" s="7"/>
    </row>
    <row r="302" spans="1:359" s="8" customFormat="1" ht="22.5" customHeight="1">
      <c r="A302" s="57">
        <v>1</v>
      </c>
      <c r="B302" s="58">
        <v>10</v>
      </c>
      <c r="C302" s="62"/>
      <c r="D302" s="201">
        <f>SUM((S302*A302)+B302+C302)</f>
        <v>24.8962</v>
      </c>
      <c r="E302" s="226"/>
      <c r="F302" s="59" t="s">
        <v>818</v>
      </c>
      <c r="G302" s="59"/>
      <c r="H302" s="26" t="s">
        <v>298</v>
      </c>
      <c r="I302" s="26" t="s">
        <v>47</v>
      </c>
      <c r="J302" s="28" t="s">
        <v>492</v>
      </c>
      <c r="K302" s="26" t="s">
        <v>1234</v>
      </c>
      <c r="L302" s="66">
        <f>SUM(D302)</f>
        <v>24.8962</v>
      </c>
      <c r="M302" s="66"/>
      <c r="N302" s="1" t="s">
        <v>369</v>
      </c>
      <c r="O302" s="316" t="s">
        <v>369</v>
      </c>
      <c r="P302" s="317" t="s">
        <v>369</v>
      </c>
      <c r="Q302" s="317">
        <v>1</v>
      </c>
      <c r="R302" s="37">
        <v>12.21</v>
      </c>
      <c r="S302" s="38">
        <f>SUM(R302*1.22)</f>
        <v>14.8962</v>
      </c>
      <c r="T302" s="25"/>
      <c r="U302" s="10" t="s">
        <v>486</v>
      </c>
      <c r="V302" s="9"/>
      <c r="W302" s="12"/>
      <c r="HR302" s="7"/>
      <c r="HS302" s="7"/>
      <c r="JB302" s="12"/>
      <c r="JC302" s="12"/>
      <c r="JD302" s="12"/>
      <c r="JE302" s="12"/>
      <c r="JK302" s="12"/>
      <c r="JL302" s="12"/>
      <c r="JM302" s="12"/>
      <c r="JN302" s="12"/>
      <c r="JO302" s="12"/>
      <c r="JP302" s="12"/>
      <c r="JR302" s="12"/>
      <c r="JS302" s="12"/>
      <c r="JT302" s="12"/>
      <c r="JU302" s="12"/>
      <c r="JV302" s="12"/>
      <c r="JW302" s="12"/>
      <c r="JX302" s="12"/>
      <c r="JY302" s="12"/>
      <c r="KB302" s="12"/>
      <c r="KC302" s="12"/>
      <c r="KD302" s="12"/>
      <c r="KG302" s="12"/>
      <c r="KH302" s="12"/>
      <c r="KI302" s="12"/>
      <c r="KJ302" s="12"/>
      <c r="KK302" s="12"/>
      <c r="KL302" s="12"/>
      <c r="KX302" s="12"/>
      <c r="LD302" s="12"/>
      <c r="LE302" s="12"/>
      <c r="LF302" s="12"/>
      <c r="LG302" s="12"/>
      <c r="LH302" s="12"/>
      <c r="LI302" s="12"/>
      <c r="LJ302" s="12"/>
      <c r="LK302" s="12"/>
      <c r="LL302" s="12"/>
      <c r="LM302" s="12"/>
      <c r="LR302" s="12"/>
      <c r="LS302" s="12"/>
      <c r="LT302" s="12"/>
      <c r="LU302" s="12"/>
      <c r="LV302" s="12"/>
      <c r="LW302" s="12"/>
      <c r="LX302" s="12"/>
      <c r="LY302" s="12"/>
      <c r="LZ302" s="12"/>
      <c r="MA302" s="12"/>
      <c r="MB302" s="12"/>
      <c r="MC302" s="12"/>
      <c r="MD302" s="12"/>
      <c r="ME302" s="12"/>
      <c r="MF302" s="12"/>
      <c r="MS302" s="7"/>
    </row>
    <row r="303" spans="1:359" s="8" customFormat="1" ht="22.5" customHeight="1">
      <c r="A303" s="57">
        <v>2.2000000000000002</v>
      </c>
      <c r="B303" s="58"/>
      <c r="C303" s="62"/>
      <c r="D303" s="201">
        <f>SUM((S303*A303)+B303+C303)</f>
        <v>34.623600000000003</v>
      </c>
      <c r="E303" s="226"/>
      <c r="F303" s="59" t="s">
        <v>806</v>
      </c>
      <c r="G303" s="59"/>
      <c r="H303" s="26" t="s">
        <v>298</v>
      </c>
      <c r="I303" s="26" t="s">
        <v>2703</v>
      </c>
      <c r="J303" s="28" t="s">
        <v>901</v>
      </c>
      <c r="K303" s="26" t="s">
        <v>2704</v>
      </c>
      <c r="L303" s="66">
        <f>SUM(D303)</f>
        <v>34.623600000000003</v>
      </c>
      <c r="M303" s="66"/>
      <c r="N303" s="1" t="s">
        <v>369</v>
      </c>
      <c r="O303" s="316" t="s">
        <v>369</v>
      </c>
      <c r="P303" s="317">
        <v>6</v>
      </c>
      <c r="Q303" s="4" t="s">
        <v>369</v>
      </c>
      <c r="R303" s="37">
        <v>12.9</v>
      </c>
      <c r="S303" s="38">
        <f>SUM(R303*1.22)</f>
        <v>15.738</v>
      </c>
      <c r="T303" s="25">
        <v>0.08</v>
      </c>
      <c r="U303" s="10" t="s">
        <v>1628</v>
      </c>
      <c r="V303" s="10" t="s">
        <v>1629</v>
      </c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T303" s="12"/>
      <c r="HU303" s="12"/>
      <c r="HW303" s="12"/>
      <c r="HX303" s="12"/>
      <c r="HZ303" s="12"/>
      <c r="IA303" s="12"/>
      <c r="IB303" s="12"/>
      <c r="IC303" s="12"/>
      <c r="ID303" s="12"/>
      <c r="IG303" s="12"/>
      <c r="II303" s="12"/>
      <c r="IJ303" s="12"/>
      <c r="IK303" s="12"/>
      <c r="IO303" s="12"/>
      <c r="IP303" s="12"/>
      <c r="IQ303" s="12"/>
      <c r="IR303" s="12"/>
      <c r="JN303" s="7"/>
      <c r="JO303" s="12"/>
      <c r="JQ303" s="12"/>
      <c r="JT303" s="12"/>
      <c r="JU303" s="12"/>
      <c r="JV303" s="12"/>
      <c r="JW303" s="12"/>
      <c r="JX303" s="12"/>
      <c r="KS303" s="12"/>
      <c r="KT303" s="12"/>
      <c r="KX303" s="12"/>
      <c r="KZ303" s="12"/>
      <c r="LA303" s="12"/>
      <c r="LB303" s="12"/>
      <c r="LC303" s="12"/>
      <c r="LN303" s="12"/>
      <c r="LO303" s="12"/>
      <c r="LP303" s="12"/>
      <c r="LQ303" s="12"/>
      <c r="MG303" s="12"/>
      <c r="MH303" s="12"/>
      <c r="MI303" s="12"/>
      <c r="MJ303" s="12"/>
      <c r="MQ303" s="197"/>
      <c r="MS303" s="197"/>
    </row>
    <row r="304" spans="1:359" s="8" customFormat="1" ht="22.5" customHeight="1">
      <c r="A304" s="57">
        <v>1</v>
      </c>
      <c r="B304" s="58">
        <v>12</v>
      </c>
      <c r="C304" s="62"/>
      <c r="D304" s="201">
        <f>SUM((S304*A304)+B304+C304)</f>
        <v>24.700200000000002</v>
      </c>
      <c r="E304" s="225"/>
      <c r="F304" s="59" t="s">
        <v>819</v>
      </c>
      <c r="G304" s="59"/>
      <c r="H304" s="26" t="s">
        <v>298</v>
      </c>
      <c r="I304" s="26" t="s">
        <v>47</v>
      </c>
      <c r="J304" s="28" t="s">
        <v>901</v>
      </c>
      <c r="K304" s="26" t="s">
        <v>1260</v>
      </c>
      <c r="L304" s="66">
        <f>SUM(D304)</f>
        <v>24.700200000000002</v>
      </c>
      <c r="M304" s="66"/>
      <c r="N304" s="1" t="s">
        <v>369</v>
      </c>
      <c r="O304" s="316" t="s">
        <v>369</v>
      </c>
      <c r="P304" s="317" t="s">
        <v>369</v>
      </c>
      <c r="Q304" s="317">
        <v>1</v>
      </c>
      <c r="R304" s="37">
        <v>10.41</v>
      </c>
      <c r="S304" s="38">
        <f>SUM(R304*1.22)</f>
        <v>12.700200000000001</v>
      </c>
      <c r="T304" s="20"/>
      <c r="U304" s="10" t="s">
        <v>1258</v>
      </c>
      <c r="V304" s="9"/>
      <c r="HV304" s="7"/>
      <c r="HZ304" s="12"/>
      <c r="IA304" s="12"/>
      <c r="IB304" s="12"/>
      <c r="IC304" s="12"/>
      <c r="ID304" s="12"/>
      <c r="IE304" s="12"/>
      <c r="IF304" s="12"/>
      <c r="IH304" s="12"/>
      <c r="IJ304" s="12"/>
      <c r="IK304" s="12"/>
      <c r="IR304" s="12"/>
      <c r="JB304" s="12"/>
      <c r="JC304" s="12"/>
      <c r="JD304" s="12"/>
      <c r="JE304" s="12"/>
      <c r="JK304" s="12"/>
      <c r="JL304" s="12"/>
      <c r="JM304" s="12"/>
      <c r="JN304" s="12"/>
      <c r="JO304" s="12"/>
      <c r="JP304" s="12"/>
      <c r="JR304" s="12"/>
      <c r="JS304" s="12"/>
      <c r="JT304" s="12"/>
      <c r="JU304" s="12"/>
      <c r="JV304" s="12"/>
      <c r="JW304" s="12"/>
      <c r="JX304" s="12"/>
      <c r="JY304" s="12"/>
      <c r="JZ304" s="12"/>
      <c r="KA304" s="12"/>
      <c r="KB304" s="12"/>
      <c r="KG304" s="12"/>
      <c r="KH304" s="12"/>
      <c r="KI304" s="12"/>
      <c r="KJ304" s="12"/>
      <c r="KK304" s="12"/>
      <c r="KL304" s="12"/>
      <c r="KU304" s="12"/>
      <c r="KV304" s="12"/>
      <c r="KW304" s="12"/>
      <c r="KX304" s="12"/>
      <c r="KY304" s="12"/>
      <c r="KZ304" s="12"/>
      <c r="LA304" s="12"/>
      <c r="LB304" s="12"/>
      <c r="LC304" s="12"/>
      <c r="LD304" s="12"/>
      <c r="LE304" s="12"/>
      <c r="LF304" s="12"/>
      <c r="LG304" s="12"/>
      <c r="LH304" s="12"/>
      <c r="LI304" s="12"/>
      <c r="LJ304" s="12"/>
      <c r="LK304" s="12"/>
      <c r="LL304" s="12"/>
      <c r="LM304" s="12"/>
      <c r="LN304" s="12"/>
      <c r="LO304" s="12"/>
      <c r="LP304" s="12"/>
      <c r="LQ304" s="12"/>
      <c r="LR304" s="12"/>
      <c r="LS304" s="12"/>
      <c r="LT304" s="12"/>
      <c r="LU304" s="12"/>
      <c r="LV304" s="12"/>
      <c r="LW304" s="12"/>
      <c r="LX304" s="12"/>
      <c r="LY304" s="12"/>
      <c r="LZ304" s="12"/>
      <c r="MA304" s="12"/>
      <c r="MB304" s="12"/>
      <c r="MC304" s="12"/>
      <c r="MD304" s="12"/>
      <c r="ME304" s="12"/>
      <c r="MF304" s="12"/>
      <c r="MG304" s="12"/>
      <c r="MH304" s="12"/>
      <c r="MI304" s="12"/>
      <c r="MJ304" s="12"/>
      <c r="MK304" s="12"/>
      <c r="ML304" s="12"/>
      <c r="MM304" s="12"/>
      <c r="MN304" s="12"/>
      <c r="MO304" s="12"/>
      <c r="MP304" s="12"/>
      <c r="MQ304" s="12"/>
    </row>
    <row r="305" spans="1:359" s="8" customFormat="1" ht="22.5" customHeight="1">
      <c r="A305" s="57">
        <v>2.2000000000000002</v>
      </c>
      <c r="B305" s="58"/>
      <c r="C305" s="62"/>
      <c r="D305" s="201">
        <f>SUM((S305*A305)+B305+C305)</f>
        <v>29.524000000000001</v>
      </c>
      <c r="E305" s="226"/>
      <c r="F305" s="59" t="s">
        <v>806</v>
      </c>
      <c r="G305" s="59"/>
      <c r="H305" s="26" t="s">
        <v>298</v>
      </c>
      <c r="I305" s="26" t="s">
        <v>255</v>
      </c>
      <c r="J305" s="28" t="s">
        <v>901</v>
      </c>
      <c r="K305" s="26" t="s">
        <v>1339</v>
      </c>
      <c r="L305" s="66">
        <f>SUM(D305)</f>
        <v>29.524000000000001</v>
      </c>
      <c r="M305" s="66"/>
      <c r="N305" s="1" t="s">
        <v>369</v>
      </c>
      <c r="O305" s="316" t="s">
        <v>369</v>
      </c>
      <c r="P305" s="317">
        <v>5</v>
      </c>
      <c r="Q305" s="317" t="s">
        <v>369</v>
      </c>
      <c r="R305" s="37">
        <v>11</v>
      </c>
      <c r="S305" s="38">
        <f>SUM(R305*1.22)</f>
        <v>13.42</v>
      </c>
      <c r="T305" s="20"/>
      <c r="U305" s="10" t="s">
        <v>629</v>
      </c>
      <c r="V305" s="10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  <c r="HA305" s="12"/>
      <c r="HB305" s="12"/>
      <c r="HC305" s="12"/>
      <c r="HD305" s="12"/>
      <c r="HE305" s="12"/>
      <c r="HF305" s="12"/>
      <c r="HG305" s="12"/>
      <c r="HH305" s="12"/>
      <c r="HI305" s="12"/>
      <c r="HJ305" s="12"/>
      <c r="HK305" s="12"/>
      <c r="HL305" s="12"/>
      <c r="HM305" s="12"/>
      <c r="HN305" s="12"/>
      <c r="HO305" s="12"/>
      <c r="HT305" s="12"/>
      <c r="HU305" s="12"/>
      <c r="HW305" s="12"/>
      <c r="HX305" s="12"/>
      <c r="IE305" s="12"/>
      <c r="IF305" s="12"/>
      <c r="IG305" s="12"/>
      <c r="IH305" s="12"/>
      <c r="IJ305" s="12"/>
      <c r="IK305" s="12"/>
      <c r="IL305" s="12"/>
      <c r="IM305" s="12"/>
      <c r="IN305" s="12"/>
      <c r="JF305" s="12"/>
      <c r="JG305" s="12"/>
      <c r="JH305" s="12"/>
      <c r="JI305" s="12"/>
      <c r="JJ305" s="12"/>
      <c r="JL305" s="12"/>
      <c r="JN305" s="12"/>
      <c r="JT305" s="12"/>
      <c r="JU305" s="12"/>
      <c r="JV305" s="12"/>
      <c r="JW305" s="12"/>
      <c r="JX305" s="12"/>
      <c r="JZ305" s="12"/>
      <c r="KA305" s="12"/>
      <c r="KB305" s="12"/>
      <c r="KG305" s="12"/>
      <c r="KS305" s="12"/>
      <c r="KT305" s="12"/>
      <c r="KU305" s="12"/>
      <c r="KV305" s="12"/>
      <c r="KW305" s="12"/>
      <c r="KX305" s="12"/>
      <c r="KY305" s="12"/>
      <c r="LD305" s="12"/>
      <c r="LE305" s="12"/>
      <c r="LF305" s="12"/>
      <c r="LG305" s="12"/>
      <c r="LH305" s="12"/>
      <c r="LI305" s="12"/>
      <c r="LJ305" s="12"/>
      <c r="LK305" s="12"/>
      <c r="LL305" s="12"/>
      <c r="LM305" s="12"/>
      <c r="LN305" s="12"/>
      <c r="LO305" s="12"/>
      <c r="LP305" s="12"/>
      <c r="LQ305" s="12"/>
      <c r="LR305" s="12"/>
      <c r="LS305" s="12"/>
      <c r="LT305" s="12"/>
      <c r="LU305" s="12"/>
      <c r="LV305" s="12"/>
      <c r="LW305" s="12"/>
      <c r="LX305" s="12"/>
      <c r="LY305" s="12"/>
      <c r="LZ305" s="12"/>
      <c r="MA305" s="12"/>
      <c r="MB305" s="12"/>
      <c r="MC305" s="12"/>
      <c r="MD305" s="12"/>
      <c r="ME305" s="12"/>
      <c r="MF305" s="12"/>
      <c r="MG305" s="12"/>
      <c r="MQ305" s="12"/>
      <c r="MS305" s="12"/>
    </row>
    <row r="306" spans="1:359" s="8" customFormat="1" ht="22.5" customHeight="1">
      <c r="A306" s="56"/>
      <c r="B306" s="55"/>
      <c r="C306" s="63"/>
      <c r="D306" s="201"/>
      <c r="E306" s="226"/>
      <c r="F306" s="60"/>
      <c r="G306" s="60"/>
      <c r="H306" s="26"/>
      <c r="I306" s="26"/>
      <c r="J306" s="9"/>
      <c r="K306" s="26"/>
      <c r="L306" s="66"/>
      <c r="M306" s="66"/>
      <c r="N306" s="17"/>
      <c r="O306" s="318"/>
      <c r="P306" s="318"/>
      <c r="Q306" s="318"/>
      <c r="R306" s="31"/>
      <c r="S306" s="31"/>
      <c r="T306" s="21"/>
      <c r="U306" s="10"/>
      <c r="V306" s="9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2"/>
      <c r="HL306" s="12"/>
      <c r="HM306" s="12"/>
      <c r="HN306" s="12"/>
      <c r="HO306" s="12"/>
      <c r="HP306" s="12"/>
      <c r="HQ306" s="12"/>
      <c r="HR306" s="12"/>
      <c r="HS306" s="12"/>
      <c r="HV306" s="12"/>
      <c r="HY306" s="12"/>
      <c r="HZ306" s="12"/>
      <c r="IA306" s="12"/>
      <c r="IB306" s="12"/>
      <c r="IC306" s="12"/>
      <c r="ID306" s="12"/>
      <c r="II306" s="12"/>
      <c r="IJ306" s="12"/>
      <c r="IK306" s="12"/>
      <c r="IL306" s="12"/>
      <c r="IM306" s="12"/>
      <c r="IN306" s="12"/>
      <c r="IR306" s="12"/>
      <c r="IS306" s="12"/>
      <c r="IT306" s="12"/>
      <c r="IU306" s="12"/>
      <c r="IV306" s="12"/>
      <c r="IW306" s="12"/>
      <c r="IX306" s="12"/>
      <c r="IY306" s="12"/>
      <c r="IZ306" s="12"/>
      <c r="JA306" s="12"/>
      <c r="JF306" s="12"/>
      <c r="JG306" s="12"/>
      <c r="JH306" s="12"/>
      <c r="JI306" s="12"/>
      <c r="JJ306" s="12"/>
      <c r="JL306" s="12"/>
      <c r="JM306" s="12"/>
      <c r="JN306" s="12"/>
      <c r="JO306" s="12"/>
      <c r="JQ306" s="12"/>
      <c r="JT306" s="12"/>
      <c r="JU306" s="12"/>
      <c r="JV306" s="12"/>
      <c r="JW306" s="12"/>
      <c r="JX306" s="12"/>
      <c r="KB306" s="12"/>
      <c r="KC306" s="12"/>
      <c r="KD306" s="12"/>
      <c r="KE306" s="12"/>
      <c r="KF306" s="12"/>
      <c r="KM306" s="12"/>
      <c r="KN306" s="12"/>
      <c r="KO306" s="12"/>
      <c r="KP306" s="12"/>
      <c r="KQ306" s="12"/>
      <c r="KR306" s="12"/>
      <c r="KS306" s="12"/>
      <c r="KT306" s="12"/>
      <c r="KU306" s="12"/>
      <c r="KV306" s="12"/>
      <c r="KW306" s="12"/>
      <c r="KY306" s="12"/>
      <c r="LD306" s="12"/>
      <c r="LE306" s="12"/>
      <c r="LF306" s="12"/>
      <c r="LG306" s="12"/>
      <c r="LH306" s="12"/>
      <c r="LI306" s="12"/>
      <c r="LJ306" s="12"/>
      <c r="LK306" s="12"/>
      <c r="LL306" s="12"/>
      <c r="LM306" s="12"/>
      <c r="LR306" s="12"/>
      <c r="LS306" s="12"/>
      <c r="LT306" s="12"/>
      <c r="LU306" s="12"/>
      <c r="LV306" s="12"/>
      <c r="LW306" s="12"/>
      <c r="LX306" s="12"/>
      <c r="LY306" s="12"/>
      <c r="LZ306" s="12"/>
      <c r="MA306" s="12"/>
      <c r="MB306" s="12"/>
      <c r="MC306" s="12"/>
      <c r="MD306" s="12"/>
      <c r="ME306" s="12"/>
      <c r="MF306" s="12"/>
      <c r="MQ306" s="7"/>
      <c r="MR306" s="12"/>
      <c r="MS306" s="12"/>
      <c r="MU306" s="12"/>
    </row>
    <row r="307" spans="1:359" s="8" customFormat="1" ht="22.5" customHeight="1">
      <c r="A307" s="56"/>
      <c r="B307" s="55"/>
      <c r="C307" s="63"/>
      <c r="D307" s="201"/>
      <c r="E307" s="225"/>
      <c r="F307" s="60"/>
      <c r="G307" s="60"/>
      <c r="H307" s="26"/>
      <c r="I307" s="26"/>
      <c r="J307" s="9"/>
      <c r="K307" s="26"/>
      <c r="L307" s="66"/>
      <c r="M307" s="66"/>
      <c r="N307" s="17"/>
      <c r="O307" s="318"/>
      <c r="P307" s="318"/>
      <c r="Q307" s="318"/>
      <c r="R307" s="31"/>
      <c r="S307" s="31"/>
      <c r="T307" s="21"/>
      <c r="U307" s="10"/>
      <c r="V307" s="9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2"/>
      <c r="HL307" s="12"/>
      <c r="HM307" s="12"/>
      <c r="HN307" s="12"/>
      <c r="HO307" s="12"/>
      <c r="HP307" s="12"/>
      <c r="HQ307" s="12"/>
      <c r="HR307" s="12"/>
      <c r="HS307" s="12"/>
      <c r="HT307" s="12"/>
      <c r="HU307" s="12"/>
      <c r="HV307" s="12"/>
      <c r="HW307" s="12"/>
      <c r="HX307" s="12"/>
      <c r="HY307" s="12"/>
      <c r="HZ307" s="12"/>
      <c r="IA307" s="12"/>
      <c r="IB307" s="12"/>
      <c r="IC307" s="12"/>
      <c r="ID307" s="12"/>
      <c r="IE307" s="12"/>
      <c r="IF307" s="12"/>
      <c r="IH307" s="12"/>
      <c r="II307" s="12"/>
      <c r="IJ307" s="12"/>
      <c r="IK307" s="12"/>
      <c r="IL307" s="12"/>
      <c r="IM307" s="12"/>
      <c r="IN307" s="12"/>
      <c r="IR307" s="12"/>
      <c r="JL307" s="12"/>
      <c r="JM307" s="12"/>
      <c r="JN307" s="12"/>
      <c r="JO307" s="12"/>
      <c r="JQ307" s="12"/>
      <c r="JT307" s="12"/>
      <c r="JU307" s="12"/>
      <c r="JV307" s="12"/>
      <c r="JW307" s="12"/>
      <c r="JX307" s="12"/>
      <c r="KB307" s="12"/>
      <c r="KC307" s="12"/>
      <c r="KD307" s="12"/>
      <c r="KS307" s="12"/>
      <c r="KT307" s="12"/>
      <c r="KU307" s="12"/>
      <c r="KV307" s="12"/>
      <c r="KW307" s="12"/>
      <c r="LD307" s="12"/>
      <c r="LE307" s="12"/>
      <c r="LF307" s="12"/>
      <c r="LG307" s="12"/>
      <c r="LH307" s="12"/>
      <c r="LI307" s="12"/>
      <c r="LJ307" s="12"/>
      <c r="LK307" s="12"/>
      <c r="LL307" s="12"/>
      <c r="LM307" s="12"/>
      <c r="LR307" s="12"/>
      <c r="LS307" s="12"/>
      <c r="LT307" s="12"/>
      <c r="LU307" s="12"/>
      <c r="LV307" s="12"/>
      <c r="LW307" s="12"/>
      <c r="LX307" s="12"/>
      <c r="LY307" s="12"/>
      <c r="LZ307" s="12"/>
      <c r="MA307" s="12"/>
      <c r="MB307" s="12"/>
      <c r="MC307" s="12"/>
      <c r="MD307" s="12"/>
      <c r="ME307" s="12"/>
      <c r="MF307" s="12"/>
      <c r="MQ307" s="7"/>
      <c r="MR307" s="12"/>
      <c r="MS307" s="12"/>
      <c r="MU307" s="12"/>
    </row>
    <row r="308" spans="1:359" ht="22.5" customHeight="1">
      <c r="A308" s="56"/>
      <c r="B308" s="55"/>
      <c r="C308" s="63"/>
      <c r="D308" s="201"/>
      <c r="E308" s="226"/>
      <c r="F308" s="60"/>
      <c r="G308" s="60"/>
      <c r="H308" s="26"/>
      <c r="I308" s="26"/>
      <c r="J308" s="9"/>
      <c r="K308" s="26"/>
      <c r="L308" s="66"/>
      <c r="M308" s="66"/>
      <c r="N308" s="17"/>
      <c r="O308" s="318"/>
      <c r="P308" s="318"/>
      <c r="Q308" s="318"/>
      <c r="R308" s="31"/>
      <c r="S308" s="31"/>
      <c r="T308" s="21"/>
      <c r="U308" s="10"/>
      <c r="V308" s="9"/>
      <c r="HP308" s="8"/>
      <c r="HQ308" s="8"/>
      <c r="HR308" s="8"/>
      <c r="HS308" s="8"/>
      <c r="IG308" s="8"/>
      <c r="IO308" s="8"/>
      <c r="IP308" s="8"/>
      <c r="IQ308" s="8"/>
      <c r="IS308" s="8"/>
      <c r="IT308" s="8"/>
      <c r="IU308" s="8"/>
      <c r="IV308" s="8"/>
      <c r="IW308" s="8"/>
      <c r="IX308" s="8"/>
      <c r="IY308" s="8"/>
      <c r="IZ308" s="8"/>
      <c r="JA308" s="8"/>
      <c r="JB308" s="8"/>
      <c r="JC308" s="8"/>
      <c r="JD308" s="8"/>
      <c r="JE308" s="8"/>
      <c r="JF308" s="8"/>
      <c r="JG308" s="8"/>
      <c r="JH308" s="8"/>
      <c r="JI308" s="8"/>
      <c r="JJ308" s="8"/>
      <c r="JK308" s="8"/>
      <c r="JM308" s="8"/>
      <c r="JN308" s="8"/>
      <c r="JO308" s="8"/>
      <c r="JP308" s="8"/>
      <c r="JQ308" s="8"/>
      <c r="JR308" s="8"/>
      <c r="JS308" s="8"/>
      <c r="JY308" s="8"/>
      <c r="JZ308" s="8"/>
      <c r="KA308" s="8"/>
      <c r="KG308" s="8"/>
      <c r="KH308" s="8"/>
      <c r="KI308" s="8"/>
      <c r="KJ308" s="8"/>
      <c r="KK308" s="8"/>
      <c r="KL308" s="8"/>
      <c r="KX308" s="8"/>
      <c r="KZ308" s="8"/>
      <c r="LA308" s="8"/>
      <c r="LB308" s="8"/>
      <c r="LC308" s="8"/>
      <c r="LN308" s="8"/>
      <c r="LO308" s="8"/>
      <c r="LP308" s="8"/>
      <c r="LQ308" s="8"/>
      <c r="MG308" s="8"/>
      <c r="MH308" s="8"/>
      <c r="MI308" s="8"/>
      <c r="MJ308" s="8"/>
      <c r="MK308" s="8"/>
      <c r="ML308" s="8"/>
      <c r="MM308" s="8"/>
      <c r="MN308" s="8"/>
      <c r="MO308" s="8"/>
      <c r="MP308" s="8"/>
      <c r="MQ308" s="8"/>
    </row>
    <row r="309" spans="1:359" ht="22.5" customHeight="1">
      <c r="A309" s="56"/>
      <c r="B309" s="55"/>
      <c r="C309" s="63"/>
      <c r="D309" s="201"/>
      <c r="E309" s="226"/>
      <c r="F309" s="60"/>
      <c r="G309" s="60"/>
      <c r="H309" s="26"/>
      <c r="I309" s="26"/>
      <c r="J309" s="9"/>
      <c r="K309" s="26"/>
      <c r="L309" s="66"/>
      <c r="M309" s="66"/>
      <c r="N309" s="17"/>
      <c r="O309" s="318"/>
      <c r="P309" s="318"/>
      <c r="Q309" s="318"/>
      <c r="R309" s="31"/>
      <c r="S309" s="31"/>
      <c r="T309" s="21"/>
      <c r="U309" s="10"/>
      <c r="V309" s="9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V309" s="8"/>
      <c r="IG309" s="8"/>
      <c r="IO309" s="8"/>
      <c r="IP309" s="8"/>
      <c r="IQ309" s="8"/>
      <c r="JB309" s="8"/>
      <c r="JC309" s="8"/>
      <c r="JD309" s="8"/>
      <c r="JE309" s="8"/>
      <c r="JK309" s="8"/>
      <c r="JP309" s="8"/>
      <c r="JQ309" s="8"/>
      <c r="JR309" s="8"/>
      <c r="JS309" s="8"/>
      <c r="JT309" s="8"/>
      <c r="JU309" s="8"/>
      <c r="JV309" s="8"/>
      <c r="JW309" s="8"/>
      <c r="JX309" s="8"/>
      <c r="JY309" s="8"/>
      <c r="KE309" s="8"/>
      <c r="KF309" s="8"/>
      <c r="KG309" s="8"/>
      <c r="KH309" s="8"/>
      <c r="KI309" s="8"/>
      <c r="KJ309" s="8"/>
      <c r="KK309" s="8"/>
      <c r="KL309" s="8"/>
      <c r="KM309" s="8"/>
      <c r="KN309" s="8"/>
      <c r="KO309" s="8"/>
      <c r="KP309" s="8"/>
      <c r="KQ309" s="8"/>
      <c r="KR309" s="8"/>
      <c r="KS309" s="8"/>
      <c r="KT309" s="8"/>
      <c r="KX309" s="8"/>
      <c r="KZ309" s="8"/>
      <c r="LA309" s="8"/>
      <c r="LB309" s="8"/>
      <c r="LC309" s="8"/>
      <c r="LN309" s="8"/>
      <c r="LO309" s="8"/>
      <c r="LP309" s="8"/>
      <c r="LQ309" s="8"/>
      <c r="MG309" s="8"/>
      <c r="MH309" s="8"/>
      <c r="MI309" s="8"/>
      <c r="MJ309" s="8"/>
      <c r="MK309" s="8"/>
      <c r="ML309" s="8"/>
      <c r="MM309" s="8"/>
      <c r="MN309" s="8"/>
      <c r="MO309" s="8"/>
      <c r="MP309" s="8"/>
    </row>
    <row r="310" spans="1:359" s="8" customFormat="1" ht="22.5" customHeight="1">
      <c r="A310" s="57">
        <v>1</v>
      </c>
      <c r="B310" s="58">
        <v>10</v>
      </c>
      <c r="C310" s="62"/>
      <c r="D310" s="201">
        <f>SUM((S310*A310)+B310+C310)</f>
        <v>18.503399999999999</v>
      </c>
      <c r="E310" s="226"/>
      <c r="F310" s="59" t="s">
        <v>818</v>
      </c>
      <c r="G310" s="59"/>
      <c r="H310" s="26" t="s">
        <v>302</v>
      </c>
      <c r="I310" s="26" t="s">
        <v>57</v>
      </c>
      <c r="J310" s="26" t="s">
        <v>908</v>
      </c>
      <c r="K310" s="26" t="s">
        <v>1370</v>
      </c>
      <c r="L310" s="66">
        <f>SUM(D310)</f>
        <v>18.503399999999999</v>
      </c>
      <c r="M310" s="66"/>
      <c r="N310" s="1" t="s">
        <v>369</v>
      </c>
      <c r="O310" s="316" t="s">
        <v>369</v>
      </c>
      <c r="P310" s="317">
        <v>1</v>
      </c>
      <c r="Q310" s="317" t="s">
        <v>369</v>
      </c>
      <c r="R310" s="37">
        <v>6.97</v>
      </c>
      <c r="S310" s="38">
        <f>SUM(R310*1.22)</f>
        <v>8.5033999999999992</v>
      </c>
      <c r="T310" s="20"/>
      <c r="U310" s="10" t="s">
        <v>486</v>
      </c>
      <c r="V310" s="9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2"/>
      <c r="HL310" s="12"/>
      <c r="HM310" s="12"/>
      <c r="HN310" s="12"/>
      <c r="HO310" s="12"/>
      <c r="HT310" s="12"/>
      <c r="HU310" s="12"/>
      <c r="HV310" s="6"/>
      <c r="HW310" s="12"/>
      <c r="HX310" s="12"/>
      <c r="HY310" s="12"/>
      <c r="IB310" s="12"/>
      <c r="IC310" s="12"/>
      <c r="ID310" s="12"/>
      <c r="IE310" s="12"/>
      <c r="IF310" s="12"/>
      <c r="IG310" s="12"/>
      <c r="IH310" s="12"/>
      <c r="II310" s="12"/>
      <c r="IL310" s="12"/>
      <c r="IM310" s="12"/>
      <c r="IN310" s="12"/>
      <c r="IO310" s="12"/>
      <c r="IP310" s="12"/>
      <c r="IQ310" s="12"/>
      <c r="JB310" s="12"/>
      <c r="JC310" s="12"/>
      <c r="JD310" s="12"/>
      <c r="JE310" s="12"/>
      <c r="JK310" s="12"/>
      <c r="JM310" s="12"/>
      <c r="JO310" s="12"/>
      <c r="JP310" s="12"/>
      <c r="JQ310" s="12"/>
      <c r="JR310" s="12"/>
      <c r="JS310" s="12"/>
      <c r="JY310" s="12"/>
      <c r="KH310" s="12"/>
      <c r="KI310" s="12"/>
      <c r="KJ310" s="12"/>
      <c r="KK310" s="12"/>
      <c r="KL310" s="12"/>
      <c r="KS310" s="12"/>
      <c r="KT310" s="12"/>
      <c r="KU310" s="12"/>
      <c r="KV310" s="12"/>
      <c r="KW310" s="12"/>
      <c r="KX310" s="12"/>
      <c r="KY310" s="12"/>
      <c r="KZ310" s="12"/>
      <c r="LA310" s="12"/>
      <c r="LB310" s="12"/>
      <c r="LC310" s="12"/>
      <c r="LD310" s="12"/>
      <c r="LE310" s="12"/>
      <c r="LF310" s="12"/>
      <c r="LG310" s="12"/>
      <c r="LH310" s="12"/>
      <c r="LI310" s="12"/>
      <c r="LJ310" s="12"/>
      <c r="LK310" s="12"/>
      <c r="LL310" s="12"/>
      <c r="LM310" s="12"/>
      <c r="LN310" s="12"/>
      <c r="LO310" s="12"/>
      <c r="LP310" s="12"/>
      <c r="LQ310" s="12"/>
      <c r="LR310" s="12"/>
      <c r="LS310" s="12"/>
      <c r="LT310" s="12"/>
      <c r="LU310" s="12"/>
      <c r="LV310" s="12"/>
      <c r="LW310" s="12"/>
      <c r="LX310" s="12"/>
      <c r="LY310" s="12"/>
      <c r="LZ310" s="12"/>
      <c r="MA310" s="12"/>
      <c r="MB310" s="12"/>
      <c r="MC310" s="12"/>
      <c r="MD310" s="12"/>
      <c r="ME310" s="12"/>
      <c r="MF310" s="12"/>
      <c r="MG310" s="12"/>
      <c r="MQ310" s="12"/>
      <c r="MS310" s="12"/>
    </row>
    <row r="311" spans="1:359" s="8" customFormat="1" ht="22.5" customHeight="1">
      <c r="A311" s="57">
        <v>1</v>
      </c>
      <c r="B311" s="58">
        <v>15</v>
      </c>
      <c r="C311" s="62"/>
      <c r="D311" s="201">
        <f>SUM((S311*A311)+B311+C311)</f>
        <v>27.077999999999999</v>
      </c>
      <c r="E311" s="226"/>
      <c r="F311" s="59" t="s">
        <v>805</v>
      </c>
      <c r="G311" s="59"/>
      <c r="H311" s="26" t="s">
        <v>302</v>
      </c>
      <c r="I311" s="26" t="s">
        <v>2718</v>
      </c>
      <c r="J311" s="28" t="s">
        <v>908</v>
      </c>
      <c r="K311" s="26" t="s">
        <v>2734</v>
      </c>
      <c r="L311" s="66">
        <f>SUM(D311)</f>
        <v>27.077999999999999</v>
      </c>
      <c r="M311" s="66"/>
      <c r="N311" s="1" t="s">
        <v>369</v>
      </c>
      <c r="O311" s="316" t="s">
        <v>369</v>
      </c>
      <c r="P311" s="317">
        <v>3</v>
      </c>
      <c r="Q311" s="4" t="s">
        <v>369</v>
      </c>
      <c r="R311" s="37">
        <v>9.9</v>
      </c>
      <c r="S311" s="38">
        <f>SUM(R311*1.22)</f>
        <v>12.077999999999999</v>
      </c>
      <c r="T311" s="25">
        <v>0.08</v>
      </c>
      <c r="U311" s="10" t="s">
        <v>1628</v>
      </c>
      <c r="V311" s="10" t="s">
        <v>1629</v>
      </c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  <c r="HM311" s="12"/>
      <c r="HN311" s="12"/>
      <c r="HO311" s="12"/>
      <c r="HT311" s="12"/>
      <c r="HU311" s="12"/>
      <c r="HW311" s="12"/>
      <c r="HX311" s="12"/>
      <c r="HZ311" s="12"/>
      <c r="IA311" s="12"/>
      <c r="IB311" s="12"/>
      <c r="IC311" s="12"/>
      <c r="ID311" s="12"/>
      <c r="IG311" s="12"/>
      <c r="II311" s="12"/>
      <c r="IJ311" s="12"/>
      <c r="IK311" s="12"/>
      <c r="IO311" s="12"/>
      <c r="IP311" s="12"/>
      <c r="IQ311" s="12"/>
      <c r="IR311" s="12"/>
      <c r="JN311" s="7"/>
      <c r="JO311" s="12"/>
      <c r="JQ311" s="12"/>
      <c r="JT311" s="12"/>
      <c r="JU311" s="12"/>
      <c r="JV311" s="12"/>
      <c r="JW311" s="12"/>
      <c r="JX311" s="12"/>
      <c r="KS311" s="12"/>
      <c r="KT311" s="12"/>
      <c r="KX311" s="12"/>
      <c r="KZ311" s="12"/>
      <c r="LA311" s="12"/>
      <c r="LB311" s="12"/>
      <c r="LC311" s="12"/>
      <c r="LN311" s="12"/>
      <c r="LO311" s="12"/>
      <c r="LP311" s="12"/>
      <c r="LQ311" s="12"/>
      <c r="MG311" s="12"/>
      <c r="MH311" s="12"/>
      <c r="MI311" s="12"/>
      <c r="MJ311" s="12"/>
      <c r="MQ311" s="197"/>
      <c r="MS311" s="197"/>
    </row>
    <row r="312" spans="1:359" s="8" customFormat="1" ht="22.5" customHeight="1">
      <c r="A312" s="57"/>
      <c r="B312" s="58"/>
      <c r="C312" s="62"/>
      <c r="D312" s="201"/>
      <c r="E312" s="225"/>
      <c r="F312" s="59"/>
      <c r="G312" s="59"/>
      <c r="H312" s="79" t="s">
        <v>302</v>
      </c>
      <c r="I312" s="79" t="s">
        <v>58</v>
      </c>
      <c r="J312" s="79" t="s">
        <v>492</v>
      </c>
      <c r="K312" s="81" t="s">
        <v>59</v>
      </c>
      <c r="L312" s="66">
        <v>112</v>
      </c>
      <c r="M312" s="66"/>
      <c r="N312" s="1" t="s">
        <v>369</v>
      </c>
      <c r="O312" s="316" t="s">
        <v>369</v>
      </c>
      <c r="P312" s="317">
        <v>1</v>
      </c>
      <c r="Q312" s="317" t="s">
        <v>369</v>
      </c>
      <c r="R312" s="37">
        <v>34.799999999999997</v>
      </c>
      <c r="S312" s="38">
        <f>SUM(R312*1.22)</f>
        <v>42.455999999999996</v>
      </c>
      <c r="T312" s="19"/>
      <c r="U312" s="10" t="s">
        <v>487</v>
      </c>
      <c r="V312" s="9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IG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  <c r="IW312" s="12"/>
      <c r="IX312" s="12"/>
      <c r="IY312" s="12"/>
      <c r="IZ312" s="12"/>
      <c r="JA312" s="12"/>
      <c r="JB312" s="12"/>
      <c r="JC312" s="12"/>
      <c r="JD312" s="12"/>
      <c r="JE312" s="12"/>
      <c r="JF312" s="12"/>
      <c r="JG312" s="12"/>
      <c r="JH312" s="12"/>
      <c r="JI312" s="12"/>
      <c r="JJ312" s="12"/>
      <c r="JK312" s="12"/>
      <c r="JP312" s="12"/>
      <c r="JR312" s="12"/>
      <c r="JS312" s="12"/>
      <c r="JY312" s="12"/>
      <c r="KG312" s="12"/>
      <c r="KH312" s="12"/>
      <c r="KI312" s="12"/>
      <c r="KJ312" s="12"/>
      <c r="KK312" s="12"/>
      <c r="KL312" s="12"/>
      <c r="KS312" s="12"/>
      <c r="KT312" s="12"/>
      <c r="KU312" s="12"/>
      <c r="KV312" s="12"/>
      <c r="KW312" s="12"/>
      <c r="KX312" s="12"/>
      <c r="KY312" s="12"/>
      <c r="LD312" s="12"/>
      <c r="LE312" s="12"/>
      <c r="LF312" s="12"/>
      <c r="LG312" s="12"/>
      <c r="LH312" s="12"/>
      <c r="LI312" s="12"/>
      <c r="LJ312" s="12"/>
      <c r="LK312" s="12"/>
      <c r="LL312" s="12"/>
      <c r="LM312" s="12"/>
      <c r="LN312" s="12"/>
      <c r="LO312" s="12"/>
      <c r="LP312" s="12"/>
      <c r="LQ312" s="12"/>
      <c r="LR312" s="12"/>
      <c r="LS312" s="12"/>
      <c r="LT312" s="12"/>
      <c r="LU312" s="12"/>
      <c r="LV312" s="12"/>
      <c r="LW312" s="12"/>
      <c r="LX312" s="12"/>
      <c r="LY312" s="12"/>
      <c r="LZ312" s="12"/>
      <c r="MA312" s="12"/>
      <c r="MB312" s="12"/>
      <c r="MC312" s="12"/>
      <c r="MD312" s="12"/>
      <c r="ME312" s="12"/>
      <c r="MF312" s="12"/>
      <c r="MG312" s="12"/>
      <c r="MH312" s="12"/>
      <c r="MI312" s="12"/>
      <c r="MJ312" s="12"/>
      <c r="MK312" s="12"/>
      <c r="ML312" s="12"/>
      <c r="MM312" s="12"/>
      <c r="MN312" s="12"/>
      <c r="MO312" s="12"/>
      <c r="MP312" s="12"/>
      <c r="MQ312" s="12"/>
      <c r="MR312" s="12"/>
      <c r="MS312" s="12"/>
      <c r="MU312" s="12"/>
    </row>
    <row r="313" spans="1:359" s="8" customFormat="1" ht="22.5" customHeight="1">
      <c r="A313" s="57">
        <v>1</v>
      </c>
      <c r="B313" s="58">
        <v>15</v>
      </c>
      <c r="C313" s="62"/>
      <c r="D313" s="201">
        <f>SUM((S313*A313)+B313+C313)</f>
        <v>22.7714</v>
      </c>
      <c r="E313" s="225"/>
      <c r="F313" s="59" t="s">
        <v>805</v>
      </c>
      <c r="G313" s="59"/>
      <c r="H313" s="26" t="s">
        <v>302</v>
      </c>
      <c r="I313" s="26" t="s">
        <v>734</v>
      </c>
      <c r="J313" s="26" t="s">
        <v>492</v>
      </c>
      <c r="K313" s="28" t="s">
        <v>1173</v>
      </c>
      <c r="L313" s="66">
        <f>SUM(D313)</f>
        <v>22.7714</v>
      </c>
      <c r="M313" s="66"/>
      <c r="N313" s="1" t="s">
        <v>369</v>
      </c>
      <c r="O313" s="316" t="s">
        <v>369</v>
      </c>
      <c r="P313" s="317">
        <v>3</v>
      </c>
      <c r="Q313" s="317" t="s">
        <v>369</v>
      </c>
      <c r="R313" s="37">
        <v>6.37</v>
      </c>
      <c r="S313" s="38">
        <f>SUM(R313*1.22)</f>
        <v>7.7713999999999999</v>
      </c>
      <c r="T313" s="25"/>
      <c r="U313" s="10" t="s">
        <v>517</v>
      </c>
      <c r="V313" s="9"/>
      <c r="W313" s="12"/>
      <c r="IE313" s="12"/>
      <c r="IF313" s="12"/>
      <c r="IG313" s="12"/>
      <c r="IH313" s="12"/>
      <c r="II313" s="12"/>
      <c r="IO313" s="12"/>
      <c r="IP313" s="12"/>
      <c r="IQ313" s="12"/>
      <c r="JN313" s="12"/>
      <c r="JT313" s="12"/>
      <c r="JU313" s="12"/>
      <c r="JV313" s="12"/>
      <c r="JW313" s="12"/>
      <c r="JX313" s="12"/>
      <c r="KG313" s="12"/>
      <c r="KH313" s="12"/>
      <c r="KI313" s="12"/>
      <c r="KJ313" s="12"/>
      <c r="KK313" s="12"/>
      <c r="KL313" s="12"/>
      <c r="KS313" s="12"/>
      <c r="KT313" s="12"/>
      <c r="KU313" s="12"/>
      <c r="KV313" s="12"/>
      <c r="KW313" s="12"/>
      <c r="KX313" s="12"/>
      <c r="KY313" s="12"/>
      <c r="KZ313" s="12"/>
      <c r="LA313" s="12"/>
      <c r="LB313" s="12"/>
      <c r="LC313" s="12"/>
      <c r="LD313" s="12"/>
      <c r="LE313" s="12"/>
      <c r="LF313" s="12"/>
      <c r="LG313" s="12"/>
      <c r="LH313" s="12"/>
      <c r="LI313" s="12"/>
      <c r="LJ313" s="12"/>
      <c r="LK313" s="12"/>
      <c r="LL313" s="12"/>
      <c r="LM313" s="12"/>
      <c r="LR313" s="12"/>
      <c r="LS313" s="12"/>
      <c r="LT313" s="12"/>
      <c r="LU313" s="12"/>
      <c r="LV313" s="12"/>
      <c r="LW313" s="12"/>
      <c r="LX313" s="12"/>
      <c r="LY313" s="12"/>
      <c r="LZ313" s="12"/>
      <c r="MA313" s="12"/>
      <c r="MB313" s="12"/>
      <c r="MC313" s="12"/>
      <c r="MD313" s="12"/>
      <c r="ME313" s="12"/>
      <c r="MF313" s="12"/>
      <c r="MH313" s="12"/>
      <c r="MI313" s="12"/>
      <c r="MJ313" s="12"/>
      <c r="MK313" s="12"/>
      <c r="ML313" s="12"/>
      <c r="MM313" s="12"/>
      <c r="MN313" s="12"/>
      <c r="MO313" s="12"/>
      <c r="MP313" s="12"/>
      <c r="MQ313" s="12"/>
      <c r="MS313" s="12"/>
      <c r="MU313" s="12"/>
    </row>
    <row r="314" spans="1:359" s="8" customFormat="1" ht="22.5" customHeight="1">
      <c r="A314" s="56"/>
      <c r="B314" s="55"/>
      <c r="C314" s="63"/>
      <c r="D314" s="201"/>
      <c r="E314" s="225"/>
      <c r="F314" s="60"/>
      <c r="G314" s="60"/>
      <c r="H314" s="26"/>
      <c r="I314" s="26"/>
      <c r="J314" s="9"/>
      <c r="K314" s="26"/>
      <c r="L314" s="66"/>
      <c r="M314" s="66"/>
      <c r="N314" s="17"/>
      <c r="O314" s="318"/>
      <c r="P314" s="318"/>
      <c r="Q314" s="318"/>
      <c r="R314" s="31"/>
      <c r="S314" s="31"/>
      <c r="T314" s="21"/>
      <c r="U314" s="10"/>
      <c r="V314" s="9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  <c r="HZ314" s="12"/>
      <c r="IA314" s="12"/>
      <c r="IB314" s="12"/>
      <c r="IC314" s="12"/>
      <c r="ID314" s="12"/>
      <c r="IE314" s="12"/>
      <c r="IF314" s="12"/>
      <c r="IH314" s="12"/>
      <c r="II314" s="12"/>
      <c r="IJ314" s="12"/>
      <c r="IK314" s="12"/>
      <c r="IO314" s="7"/>
      <c r="IP314" s="7"/>
      <c r="IQ314" s="7"/>
      <c r="IR314" s="12"/>
      <c r="JB314" s="7"/>
      <c r="JC314" s="7"/>
      <c r="JD314" s="7"/>
      <c r="JE314" s="7"/>
      <c r="JF314" s="12"/>
      <c r="JG314" s="12"/>
      <c r="JH314" s="12"/>
      <c r="JI314" s="12"/>
      <c r="JJ314" s="12"/>
      <c r="JK314" s="7"/>
      <c r="JP314" s="7"/>
      <c r="JQ314" s="12"/>
      <c r="JR314" s="7"/>
      <c r="JS314" s="7"/>
      <c r="JY314" s="7"/>
      <c r="KE314" s="12"/>
      <c r="KF314" s="12"/>
      <c r="KH314" s="12"/>
      <c r="KI314" s="12"/>
      <c r="KJ314" s="12"/>
      <c r="KK314" s="12"/>
      <c r="KL314" s="12"/>
      <c r="KM314" s="12"/>
      <c r="KN314" s="12"/>
      <c r="KO314" s="12"/>
      <c r="KP314" s="12"/>
      <c r="KQ314" s="12"/>
      <c r="KR314" s="12"/>
      <c r="KS314" s="12"/>
      <c r="KT314" s="12"/>
      <c r="KX314" s="12"/>
      <c r="KY314" s="12"/>
      <c r="LD314" s="12"/>
      <c r="LE314" s="12"/>
      <c r="LF314" s="12"/>
      <c r="LG314" s="12"/>
      <c r="LH314" s="12"/>
      <c r="LI314" s="12"/>
      <c r="LJ314" s="12"/>
      <c r="LK314" s="12"/>
      <c r="LL314" s="12"/>
      <c r="LM314" s="12"/>
      <c r="LR314" s="12"/>
      <c r="LS314" s="12"/>
      <c r="LT314" s="12"/>
      <c r="LU314" s="12"/>
      <c r="LV314" s="12"/>
      <c r="LW314" s="12"/>
      <c r="LX314" s="12"/>
      <c r="LY314" s="12"/>
      <c r="LZ314" s="12"/>
      <c r="MA314" s="12"/>
      <c r="MB314" s="12"/>
      <c r="MC314" s="12"/>
      <c r="MD314" s="12"/>
      <c r="ME314" s="12"/>
      <c r="MF314" s="12"/>
      <c r="MQ314" s="12"/>
      <c r="MR314" s="12"/>
      <c r="MS314" s="12"/>
      <c r="MU314" s="12"/>
    </row>
    <row r="315" spans="1:359" ht="22.5" customHeight="1">
      <c r="A315" s="56"/>
      <c r="B315" s="55"/>
      <c r="C315" s="63"/>
      <c r="D315" s="201"/>
      <c r="E315" s="226"/>
      <c r="F315" s="60"/>
      <c r="G315" s="60"/>
      <c r="H315" s="26"/>
      <c r="I315" s="26"/>
      <c r="J315" s="9"/>
      <c r="K315" s="26"/>
      <c r="L315" s="66"/>
      <c r="M315" s="66"/>
      <c r="N315" s="17"/>
      <c r="O315" s="318"/>
      <c r="P315" s="318"/>
      <c r="Q315" s="318"/>
      <c r="R315" s="31"/>
      <c r="S315" s="31"/>
      <c r="T315" s="21"/>
      <c r="U315" s="10"/>
      <c r="V315" s="9"/>
      <c r="II315" s="8"/>
      <c r="IJ315" s="8"/>
      <c r="IK315" s="8"/>
      <c r="IL315" s="8"/>
      <c r="IM315" s="8"/>
      <c r="IN315" s="8"/>
      <c r="IO315" s="8"/>
      <c r="IP315" s="8"/>
      <c r="IQ315" s="8"/>
      <c r="JB315" s="8"/>
      <c r="JC315" s="8"/>
      <c r="JD315" s="8"/>
      <c r="JE315" s="8"/>
      <c r="JK315" s="8"/>
      <c r="JM315" s="8"/>
      <c r="JN315" s="8"/>
      <c r="JO315" s="8"/>
      <c r="JP315" s="8"/>
      <c r="JR315" s="8"/>
      <c r="JS315" s="8"/>
      <c r="JT315" s="8"/>
      <c r="JU315" s="8"/>
      <c r="JV315" s="8"/>
      <c r="JW315" s="8"/>
      <c r="JX315" s="8"/>
      <c r="JY315" s="8"/>
      <c r="JZ315" s="8"/>
      <c r="KA315" s="8"/>
      <c r="KB315" s="8"/>
      <c r="KC315" s="8"/>
      <c r="KD315" s="8"/>
      <c r="KG315" s="8"/>
      <c r="KS315" s="8"/>
      <c r="KT315" s="8"/>
      <c r="KX315" s="8"/>
      <c r="KY315" s="8"/>
      <c r="KZ315" s="8"/>
      <c r="LA315" s="8"/>
      <c r="LB315" s="8"/>
      <c r="LC315" s="8"/>
      <c r="LN315" s="8"/>
      <c r="LO315" s="8"/>
      <c r="LP315" s="8"/>
      <c r="LQ315" s="8"/>
      <c r="MG315" s="8"/>
      <c r="MH315" s="8"/>
      <c r="MI315" s="8"/>
      <c r="MJ315" s="8"/>
      <c r="MK315" s="8"/>
      <c r="ML315" s="8"/>
      <c r="MM315" s="8"/>
      <c r="MN315" s="8"/>
      <c r="MO315" s="8"/>
      <c r="MP315" s="8"/>
      <c r="MS315" s="8"/>
    </row>
    <row r="316" spans="1:359" ht="22.5" customHeight="1">
      <c r="A316" s="56"/>
      <c r="B316" s="55"/>
      <c r="C316" s="63"/>
      <c r="D316" s="201"/>
      <c r="E316" s="226"/>
      <c r="F316" s="60"/>
      <c r="G316" s="60"/>
      <c r="H316" s="26"/>
      <c r="I316" s="26"/>
      <c r="J316" s="9"/>
      <c r="K316" s="26"/>
      <c r="L316" s="66"/>
      <c r="M316" s="66"/>
      <c r="N316" s="17"/>
      <c r="O316" s="318"/>
      <c r="P316" s="318"/>
      <c r="Q316" s="318"/>
      <c r="R316" s="31"/>
      <c r="S316" s="31"/>
      <c r="T316" s="21"/>
      <c r="U316" s="10"/>
      <c r="V316" s="9"/>
      <c r="HT316" s="8"/>
      <c r="HU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H316" s="8"/>
      <c r="IL316" s="8"/>
      <c r="IM316" s="8"/>
      <c r="IN316" s="8"/>
      <c r="JM316" s="8"/>
      <c r="JN316" s="8"/>
      <c r="JO316" s="8"/>
      <c r="JT316" s="8"/>
      <c r="JU316" s="8"/>
      <c r="JV316" s="8"/>
      <c r="JW316" s="8"/>
      <c r="JX316" s="8"/>
      <c r="JZ316" s="8"/>
      <c r="KA316" s="8"/>
      <c r="KB316" s="8"/>
      <c r="KC316" s="8"/>
      <c r="KD316" s="8"/>
      <c r="KG316" s="8"/>
      <c r="KH316" s="8"/>
      <c r="KI316" s="8"/>
      <c r="KJ316" s="8"/>
      <c r="KK316" s="8"/>
      <c r="KL316" s="8"/>
      <c r="KX316" s="8"/>
      <c r="KZ316" s="8"/>
      <c r="LA316" s="8"/>
      <c r="LB316" s="8"/>
      <c r="LC316" s="8"/>
      <c r="LN316" s="8"/>
      <c r="LO316" s="8"/>
      <c r="LP316" s="8"/>
      <c r="LQ316" s="8"/>
      <c r="MG316" s="8"/>
      <c r="MH316" s="8"/>
      <c r="MI316" s="8"/>
      <c r="MJ316" s="8"/>
      <c r="MK316" s="8"/>
      <c r="ML316" s="8"/>
      <c r="MM316" s="8"/>
      <c r="MN316" s="8"/>
      <c r="MO316" s="8"/>
      <c r="MP316" s="8"/>
      <c r="MS316" s="8"/>
    </row>
    <row r="317" spans="1:359" ht="22.5" customHeight="1">
      <c r="A317" s="56"/>
      <c r="B317" s="55"/>
      <c r="C317" s="63"/>
      <c r="D317" s="201"/>
      <c r="F317" s="60"/>
      <c r="G317" s="60"/>
      <c r="H317" s="26"/>
      <c r="I317" s="26"/>
      <c r="J317" s="9"/>
      <c r="K317" s="26"/>
      <c r="L317" s="66"/>
      <c r="M317" s="66"/>
      <c r="N317" s="17"/>
      <c r="O317" s="318"/>
      <c r="P317" s="318"/>
      <c r="Q317" s="318"/>
      <c r="R317" s="31"/>
      <c r="S317" s="31"/>
      <c r="T317" s="21"/>
      <c r="U317" s="10"/>
      <c r="V317" s="9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IR317" s="8"/>
      <c r="JL317" s="8"/>
      <c r="JT317" s="8"/>
      <c r="JU317" s="8"/>
      <c r="JV317" s="8"/>
      <c r="JW317" s="8"/>
      <c r="JX317" s="8"/>
      <c r="JZ317" s="8"/>
      <c r="KA317" s="8"/>
      <c r="KB317" s="8"/>
      <c r="KC317" s="8"/>
      <c r="KD317" s="8"/>
      <c r="KE317" s="8"/>
      <c r="KF317" s="8"/>
      <c r="KG317" s="8"/>
      <c r="KH317" s="8"/>
      <c r="KI317" s="8"/>
      <c r="KJ317" s="8"/>
      <c r="KK317" s="8"/>
      <c r="KL317" s="8"/>
      <c r="KM317" s="8"/>
      <c r="KN317" s="8"/>
      <c r="KO317" s="8"/>
      <c r="KP317" s="8"/>
      <c r="KQ317" s="8"/>
      <c r="KR317" s="8"/>
      <c r="KS317" s="8"/>
      <c r="KT317" s="8"/>
      <c r="KX317" s="8"/>
      <c r="KZ317" s="8"/>
      <c r="LA317" s="8"/>
      <c r="LB317" s="8"/>
      <c r="LC317" s="8"/>
      <c r="LN317" s="8"/>
      <c r="LO317" s="8"/>
      <c r="LP317" s="8"/>
      <c r="LQ317" s="8"/>
      <c r="MG317" s="8"/>
      <c r="MH317" s="8"/>
      <c r="MI317" s="8"/>
      <c r="MJ317" s="8"/>
      <c r="MK317" s="8"/>
      <c r="ML317" s="8"/>
      <c r="MM317" s="8"/>
      <c r="MN317" s="8"/>
      <c r="MO317" s="8"/>
      <c r="MP317" s="8"/>
      <c r="MS317" s="8"/>
    </row>
    <row r="318" spans="1:359" ht="22.5" customHeight="1">
      <c r="A318" s="57">
        <v>2.2000000000000002</v>
      </c>
      <c r="B318" s="58"/>
      <c r="C318" s="62">
        <v>-3</v>
      </c>
      <c r="D318" s="201">
        <f>SUM((S318*A318)+B318+C318)</f>
        <v>31.623600000000003</v>
      </c>
      <c r="E318" s="226"/>
      <c r="F318" s="59" t="s">
        <v>806</v>
      </c>
      <c r="G318" s="59"/>
      <c r="H318" s="26" t="s">
        <v>303</v>
      </c>
      <c r="I318" s="26" t="s">
        <v>60</v>
      </c>
      <c r="J318" s="28" t="s">
        <v>492</v>
      </c>
      <c r="K318" s="26" t="s">
        <v>1658</v>
      </c>
      <c r="L318" s="66">
        <f>SUM(D318)</f>
        <v>31.623600000000003</v>
      </c>
      <c r="M318" s="66"/>
      <c r="N318" s="1" t="s">
        <v>369</v>
      </c>
      <c r="O318" s="316" t="s">
        <v>369</v>
      </c>
      <c r="P318" s="317">
        <v>6</v>
      </c>
      <c r="Q318" s="317" t="s">
        <v>369</v>
      </c>
      <c r="R318" s="37">
        <v>12.9</v>
      </c>
      <c r="S318" s="38">
        <f>SUM(R318*1.22)</f>
        <v>15.738</v>
      </c>
      <c r="T318" s="20"/>
      <c r="U318" s="10" t="s">
        <v>517</v>
      </c>
      <c r="V318" s="9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JF318" s="8"/>
      <c r="JG318" s="8"/>
      <c r="JH318" s="8"/>
      <c r="JI318" s="8"/>
      <c r="JJ318" s="8"/>
      <c r="JL318" s="8"/>
      <c r="JN318" s="8"/>
      <c r="JQ318" s="8"/>
      <c r="JT318" s="8"/>
      <c r="JU318" s="8"/>
      <c r="JV318" s="8"/>
      <c r="JW318" s="8"/>
      <c r="JX318" s="8"/>
      <c r="JZ318" s="8"/>
      <c r="KA318" s="8"/>
      <c r="KB318" s="8"/>
      <c r="KC318" s="8"/>
      <c r="KD318" s="8"/>
      <c r="KE318" s="8"/>
      <c r="KF318" s="8"/>
      <c r="KG318" s="8"/>
      <c r="KM318" s="8"/>
      <c r="KN318" s="8"/>
      <c r="KO318" s="8"/>
      <c r="KP318" s="8"/>
      <c r="KQ318" s="8"/>
      <c r="KR318" s="8"/>
      <c r="KX318" s="8"/>
      <c r="LN318" s="8"/>
      <c r="LO318" s="8"/>
      <c r="LP318" s="8"/>
      <c r="LQ318" s="8"/>
      <c r="MG318" s="8"/>
      <c r="MH318" s="8"/>
      <c r="MI318" s="8"/>
      <c r="MJ318" s="8"/>
      <c r="MR318" s="8"/>
      <c r="MU318" s="8"/>
    </row>
    <row r="319" spans="1:359" ht="22.5" customHeight="1">
      <c r="A319" s="57">
        <v>1</v>
      </c>
      <c r="B319" s="58">
        <v>15</v>
      </c>
      <c r="C319" s="62">
        <v>-3</v>
      </c>
      <c r="D319" s="201">
        <f>SUM((S319*A319)+B319+C319)</f>
        <v>19.3444</v>
      </c>
      <c r="E319" s="226"/>
      <c r="F319" s="59" t="s">
        <v>805</v>
      </c>
      <c r="G319" s="59"/>
      <c r="H319" s="26" t="s">
        <v>303</v>
      </c>
      <c r="I319" s="26" t="s">
        <v>1022</v>
      </c>
      <c r="J319" s="26" t="s">
        <v>492</v>
      </c>
      <c r="K319" s="26" t="s">
        <v>1354</v>
      </c>
      <c r="L319" s="66">
        <f>SUM(D319)</f>
        <v>19.3444</v>
      </c>
      <c r="M319" s="66"/>
      <c r="N319" s="1" t="s">
        <v>369</v>
      </c>
      <c r="O319" s="316" t="s">
        <v>369</v>
      </c>
      <c r="P319" s="317" t="s">
        <v>369</v>
      </c>
      <c r="Q319" s="317">
        <v>3</v>
      </c>
      <c r="R319" s="37">
        <v>6.02</v>
      </c>
      <c r="S319" s="38">
        <f>SUM(R319*1.22)</f>
        <v>7.3443999999999994</v>
      </c>
      <c r="T319" s="20"/>
      <c r="U319" s="10" t="s">
        <v>1353</v>
      </c>
      <c r="V319" s="9"/>
      <c r="HP319" s="8"/>
      <c r="HQ319" s="8"/>
      <c r="HR319" s="8"/>
      <c r="HS319" s="8"/>
      <c r="HV319" s="8"/>
      <c r="HZ319" s="8"/>
      <c r="IA319" s="8"/>
      <c r="IB319" s="8"/>
      <c r="IC319" s="8"/>
      <c r="ID319" s="8"/>
      <c r="IE319" s="8"/>
      <c r="IF319" s="8"/>
      <c r="IG319" s="8"/>
      <c r="IH319" s="8"/>
      <c r="IL319" s="8"/>
      <c r="IM319" s="8"/>
      <c r="IN319" s="8"/>
      <c r="IO319" s="7"/>
      <c r="IP319" s="7"/>
      <c r="IQ319" s="7"/>
      <c r="IR319" s="8"/>
      <c r="IS319" s="8"/>
      <c r="IT319" s="8"/>
      <c r="IU319" s="8"/>
      <c r="IV319" s="8"/>
      <c r="IW319" s="8"/>
      <c r="IX319" s="7"/>
      <c r="IY319" s="7"/>
      <c r="IZ319" s="7"/>
      <c r="JA319" s="7"/>
      <c r="JB319" s="8"/>
      <c r="JC319" s="8"/>
      <c r="JD319" s="8"/>
      <c r="JE319" s="8"/>
      <c r="JF319" s="8"/>
      <c r="JG319" s="8"/>
      <c r="JH319" s="8"/>
      <c r="JI319" s="8"/>
      <c r="JJ319" s="8"/>
      <c r="JK319" s="8"/>
      <c r="JP319" s="8"/>
      <c r="JR319" s="8"/>
      <c r="JS319" s="8"/>
      <c r="JZ319" s="8"/>
      <c r="KA319" s="8"/>
      <c r="KB319" s="8"/>
      <c r="KC319" s="8"/>
      <c r="KD319" s="8"/>
      <c r="KZ319" s="8"/>
      <c r="LA319" s="8"/>
      <c r="LB319" s="8"/>
      <c r="LC319" s="8"/>
      <c r="MQ319" s="8"/>
      <c r="MS319" s="8"/>
    </row>
    <row r="320" spans="1:359" ht="22.5" customHeight="1">
      <c r="A320" s="57">
        <v>2.2000000000000002</v>
      </c>
      <c r="B320" s="58"/>
      <c r="C320" s="62">
        <v>-4</v>
      </c>
      <c r="D320" s="201">
        <f>SUM((S320*A320)+B320+C320)</f>
        <v>26.81232</v>
      </c>
      <c r="F320" s="59" t="s">
        <v>806</v>
      </c>
      <c r="G320" s="59"/>
      <c r="H320" s="43" t="s">
        <v>303</v>
      </c>
      <c r="I320" s="43" t="s">
        <v>1285</v>
      </c>
      <c r="J320" s="43" t="s">
        <v>1283</v>
      </c>
      <c r="K320" s="43" t="s">
        <v>1284</v>
      </c>
      <c r="L320" s="66">
        <f>SUM(D320)</f>
        <v>26.81232</v>
      </c>
      <c r="M320" s="66"/>
      <c r="N320" s="1" t="s">
        <v>369</v>
      </c>
      <c r="O320" s="316" t="s">
        <v>369</v>
      </c>
      <c r="P320" s="317" t="s">
        <v>369</v>
      </c>
      <c r="Q320" s="317">
        <v>3</v>
      </c>
      <c r="R320" s="37">
        <v>11.48</v>
      </c>
      <c r="S320" s="38">
        <f>SUM(R320*1.22)</f>
        <v>14.005599999999999</v>
      </c>
      <c r="T320" s="20"/>
      <c r="U320" s="10" t="s">
        <v>782</v>
      </c>
      <c r="V320" s="9"/>
      <c r="HT320" s="8"/>
      <c r="HU320" s="8"/>
      <c r="HW320" s="8"/>
      <c r="HX320" s="8"/>
      <c r="IB320" s="8"/>
      <c r="IC320" s="8"/>
      <c r="ID320" s="8"/>
      <c r="IE320" s="8"/>
      <c r="IF320" s="8"/>
      <c r="IH320" s="8"/>
      <c r="IS320" s="8"/>
      <c r="IT320" s="8"/>
      <c r="IU320" s="8"/>
      <c r="IV320" s="8"/>
      <c r="IW320" s="8"/>
      <c r="IX320" s="8"/>
      <c r="IY320" s="8"/>
      <c r="IZ320" s="8"/>
      <c r="JA320" s="8"/>
      <c r="JB320" s="8"/>
      <c r="JC320" s="8"/>
      <c r="JD320" s="8"/>
      <c r="JE320" s="8"/>
      <c r="JF320" s="8"/>
      <c r="JG320" s="8"/>
      <c r="JH320" s="8"/>
      <c r="JI320" s="8"/>
      <c r="JJ320" s="8"/>
      <c r="JK320" s="8"/>
      <c r="JM320" s="8"/>
      <c r="JP320" s="8"/>
      <c r="JQ320" s="8"/>
      <c r="JR320" s="8"/>
      <c r="JS320" s="8"/>
      <c r="JZ320" s="8"/>
      <c r="KA320" s="8"/>
      <c r="KB320" s="8"/>
      <c r="KC320" s="8"/>
      <c r="KD320" s="8"/>
      <c r="KH320" s="8"/>
      <c r="KI320" s="8"/>
      <c r="KJ320" s="8"/>
      <c r="KK320" s="8"/>
      <c r="KL320" s="8"/>
      <c r="KS320" s="8"/>
      <c r="KT320" s="8"/>
      <c r="KZ320" s="8"/>
      <c r="LA320" s="8"/>
      <c r="LB320" s="8"/>
      <c r="LC320" s="8"/>
      <c r="MH320" s="8"/>
      <c r="MI320" s="8"/>
      <c r="MJ320" s="8"/>
      <c r="MK320" s="8"/>
      <c r="ML320" s="8"/>
      <c r="MM320" s="8"/>
      <c r="MN320" s="8"/>
      <c r="MO320" s="8"/>
      <c r="MP320" s="8"/>
      <c r="MQ320" s="8"/>
      <c r="MR320" s="8"/>
      <c r="MU320" s="8"/>
    </row>
    <row r="321" spans="1:359" ht="22.5" customHeight="1">
      <c r="A321" s="56"/>
      <c r="B321" s="55"/>
      <c r="C321" s="63"/>
      <c r="D321" s="201"/>
      <c r="F321" s="60"/>
      <c r="G321" s="60"/>
      <c r="H321" s="26"/>
      <c r="I321" s="26"/>
      <c r="J321" s="9"/>
      <c r="K321" s="26"/>
      <c r="L321" s="66"/>
      <c r="M321" s="66"/>
      <c r="N321" s="17"/>
      <c r="O321" s="318"/>
      <c r="P321" s="318"/>
      <c r="Q321" s="318"/>
      <c r="R321" s="31"/>
      <c r="S321" s="31"/>
      <c r="T321" s="21"/>
      <c r="U321" s="10"/>
      <c r="V321" s="9"/>
      <c r="HT321" s="8"/>
      <c r="HU321" s="8"/>
      <c r="HW321" s="8"/>
      <c r="HX321" s="8"/>
      <c r="JM321" s="8"/>
      <c r="JN321" s="8"/>
      <c r="JO321" s="8"/>
      <c r="JZ321" s="8"/>
      <c r="KA321" s="8"/>
      <c r="KB321" s="8"/>
      <c r="KC321" s="8"/>
      <c r="KD321" s="8"/>
      <c r="KG321" s="8"/>
      <c r="KH321" s="8"/>
      <c r="KI321" s="8"/>
      <c r="KJ321" s="8"/>
      <c r="KK321" s="8"/>
      <c r="KL321" s="8"/>
      <c r="KX321" s="8"/>
      <c r="KZ321" s="8"/>
      <c r="LA321" s="8"/>
      <c r="LB321" s="8"/>
      <c r="LC321" s="8"/>
      <c r="LN321" s="8"/>
      <c r="LO321" s="8"/>
      <c r="LP321" s="8"/>
      <c r="LQ321" s="8"/>
      <c r="MG321" s="8"/>
      <c r="MH321" s="8"/>
      <c r="MI321" s="8"/>
      <c r="MJ321" s="8"/>
      <c r="MK321" s="8"/>
      <c r="ML321" s="8"/>
      <c r="MM321" s="8"/>
      <c r="MN321" s="8"/>
      <c r="MO321" s="8"/>
      <c r="MP321" s="8"/>
      <c r="MQ321" s="8"/>
      <c r="MR321" s="8"/>
      <c r="MS321" s="8"/>
    </row>
    <row r="322" spans="1:359" ht="22.5" customHeight="1">
      <c r="A322" s="56"/>
      <c r="B322" s="55"/>
      <c r="C322" s="63"/>
      <c r="D322" s="201"/>
      <c r="F322" s="60"/>
      <c r="G322" s="60"/>
      <c r="H322" s="26"/>
      <c r="I322" s="26"/>
      <c r="J322" s="9"/>
      <c r="K322" s="26"/>
      <c r="L322" s="66"/>
      <c r="M322" s="66"/>
      <c r="N322" s="17"/>
      <c r="O322" s="318"/>
      <c r="P322" s="318"/>
      <c r="Q322" s="318"/>
      <c r="R322" s="31"/>
      <c r="S322" s="31"/>
      <c r="T322" s="21"/>
      <c r="U322" s="10"/>
      <c r="V322" s="9"/>
      <c r="HP322" s="8"/>
      <c r="HQ322" s="8"/>
      <c r="HR322" s="8"/>
      <c r="HS322" s="8"/>
      <c r="IG322" s="8"/>
      <c r="IO322" s="8"/>
      <c r="IP322" s="8"/>
      <c r="IQ322" s="8"/>
      <c r="JB322" s="8"/>
      <c r="JC322" s="8"/>
      <c r="JD322" s="8"/>
      <c r="JE322" s="8"/>
      <c r="JK322" s="8"/>
      <c r="JL322" s="8"/>
      <c r="JM322" s="8"/>
      <c r="JN322" s="8"/>
      <c r="JO322" s="8"/>
      <c r="JP322" s="8"/>
      <c r="JQ322" s="8"/>
      <c r="JR322" s="8"/>
      <c r="JS322" s="8"/>
      <c r="JT322" s="8"/>
      <c r="JU322" s="8"/>
      <c r="JV322" s="8"/>
      <c r="JW322" s="8"/>
      <c r="JX322" s="8"/>
      <c r="JY322" s="8"/>
      <c r="JZ322" s="8"/>
      <c r="KA322" s="8"/>
      <c r="KB322" s="8"/>
      <c r="KC322" s="8"/>
      <c r="KD322" s="8"/>
      <c r="KH322" s="8"/>
      <c r="KI322" s="8"/>
      <c r="KJ322" s="8"/>
      <c r="KK322" s="8"/>
      <c r="KL322" s="8"/>
      <c r="KX322" s="8"/>
      <c r="KY322" s="8"/>
      <c r="KZ322" s="8"/>
      <c r="LA322" s="8"/>
      <c r="LB322" s="8"/>
      <c r="LC322" s="8"/>
      <c r="LN322" s="8"/>
      <c r="LO322" s="8"/>
      <c r="LP322" s="8"/>
      <c r="LQ322" s="8"/>
      <c r="MG322" s="8"/>
      <c r="MH322" s="8"/>
      <c r="MI322" s="8"/>
      <c r="MJ322" s="8"/>
      <c r="MK322" s="8"/>
      <c r="ML322" s="8"/>
      <c r="MM322" s="8"/>
      <c r="MN322" s="8"/>
      <c r="MO322" s="8"/>
      <c r="MP322" s="8"/>
    </row>
    <row r="323" spans="1:359" s="8" customFormat="1" ht="22.5" customHeight="1">
      <c r="A323" s="56"/>
      <c r="B323" s="55"/>
      <c r="C323" s="63"/>
      <c r="D323" s="201"/>
      <c r="E323" s="226"/>
      <c r="F323" s="60"/>
      <c r="G323" s="60"/>
      <c r="H323" s="26"/>
      <c r="I323" s="26"/>
      <c r="J323" s="9"/>
      <c r="K323" s="26"/>
      <c r="L323" s="66"/>
      <c r="M323" s="66"/>
      <c r="N323" s="17"/>
      <c r="O323" s="318"/>
      <c r="P323" s="318"/>
      <c r="Q323" s="318"/>
      <c r="R323" s="31"/>
      <c r="S323" s="31"/>
      <c r="T323" s="21"/>
      <c r="U323" s="10"/>
      <c r="V323" s="9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  <c r="GZ323" s="12"/>
      <c r="HA323" s="12"/>
      <c r="HB323" s="12"/>
      <c r="HC323" s="12"/>
      <c r="HD323" s="12"/>
      <c r="HE323" s="12"/>
      <c r="HF323" s="12"/>
      <c r="HG323" s="12"/>
      <c r="HH323" s="12"/>
      <c r="HI323" s="12"/>
      <c r="HJ323" s="12"/>
      <c r="HK323" s="12"/>
      <c r="HL323" s="12"/>
      <c r="HM323" s="12"/>
      <c r="HN323" s="12"/>
      <c r="HO323" s="12"/>
      <c r="HT323" s="12"/>
      <c r="HU323" s="12"/>
      <c r="HV323" s="12"/>
      <c r="HW323" s="12"/>
      <c r="HX323" s="12"/>
      <c r="HY323" s="12"/>
      <c r="HZ323" s="12"/>
      <c r="IA323" s="12"/>
      <c r="IB323" s="12"/>
      <c r="IC323" s="12"/>
      <c r="ID323" s="12"/>
      <c r="IE323" s="12"/>
      <c r="IF323" s="12"/>
      <c r="IH323" s="12"/>
      <c r="II323" s="12"/>
      <c r="IJ323" s="12"/>
      <c r="IK323" s="12"/>
      <c r="IL323" s="12"/>
      <c r="IM323" s="12"/>
      <c r="IN323" s="12"/>
      <c r="IR323" s="12"/>
      <c r="IS323" s="12"/>
      <c r="IT323" s="12"/>
      <c r="IU323" s="12"/>
      <c r="IV323" s="12"/>
      <c r="IW323" s="12"/>
      <c r="IX323" s="12"/>
      <c r="IY323" s="12"/>
      <c r="IZ323" s="12"/>
      <c r="JA323" s="12"/>
      <c r="JF323" s="12"/>
      <c r="JG323" s="12"/>
      <c r="JH323" s="12"/>
      <c r="JI323" s="12"/>
      <c r="JJ323" s="12"/>
      <c r="JL323" s="12"/>
      <c r="JM323" s="12"/>
      <c r="JN323" s="12"/>
      <c r="JO323" s="12"/>
      <c r="JQ323" s="12"/>
      <c r="JT323" s="12"/>
      <c r="JU323" s="12"/>
      <c r="JV323" s="12"/>
      <c r="JW323" s="12"/>
      <c r="JX323" s="12"/>
      <c r="KE323" s="12"/>
      <c r="KF323" s="12"/>
      <c r="KH323" s="12"/>
      <c r="KI323" s="12"/>
      <c r="KJ323" s="12"/>
      <c r="KK323" s="12"/>
      <c r="KL323" s="12"/>
      <c r="KM323" s="12"/>
      <c r="KN323" s="12"/>
      <c r="KO323" s="12"/>
      <c r="KP323" s="12"/>
      <c r="KQ323" s="12"/>
      <c r="KR323" s="12"/>
      <c r="KS323" s="12"/>
      <c r="KT323" s="12"/>
      <c r="KU323" s="12"/>
      <c r="KV323" s="12"/>
      <c r="KW323" s="12"/>
      <c r="KY323" s="12"/>
      <c r="LD323" s="12"/>
      <c r="LE323" s="12"/>
      <c r="LF323" s="12"/>
      <c r="LG323" s="12"/>
      <c r="LH323" s="12"/>
      <c r="LI323" s="12"/>
      <c r="LJ323" s="12"/>
      <c r="LK323" s="12"/>
      <c r="LL323" s="12"/>
      <c r="LM323" s="12"/>
      <c r="LR323" s="12"/>
      <c r="LS323" s="12"/>
      <c r="LT323" s="12"/>
      <c r="LU323" s="12"/>
      <c r="LV323" s="12"/>
      <c r="LW323" s="12"/>
      <c r="LX323" s="12"/>
      <c r="LY323" s="12"/>
      <c r="LZ323" s="12"/>
      <c r="MA323" s="12"/>
      <c r="MB323" s="12"/>
      <c r="MC323" s="12"/>
      <c r="MD323" s="12"/>
      <c r="ME323" s="12"/>
      <c r="MF323" s="12"/>
      <c r="MR323" s="12"/>
      <c r="MS323" s="12"/>
      <c r="MU323" s="12"/>
    </row>
    <row r="324" spans="1:359" ht="22.5" customHeight="1">
      <c r="A324" s="56"/>
      <c r="B324" s="55"/>
      <c r="C324" s="63"/>
      <c r="D324" s="201"/>
      <c r="E324" s="226"/>
      <c r="F324" s="60"/>
      <c r="G324" s="60"/>
      <c r="H324" s="26"/>
      <c r="I324" s="26"/>
      <c r="J324" s="26"/>
      <c r="K324" s="26"/>
      <c r="L324" s="66"/>
      <c r="M324" s="66"/>
      <c r="N324" s="17"/>
      <c r="O324" s="318"/>
      <c r="P324" s="318"/>
      <c r="Q324" s="318"/>
      <c r="R324" s="31"/>
      <c r="S324" s="31"/>
      <c r="T324" s="21"/>
      <c r="U324" s="10"/>
      <c r="V324" s="9"/>
      <c r="HP324" s="8"/>
      <c r="HQ324" s="8"/>
      <c r="HR324" s="8"/>
      <c r="HS324" s="8"/>
      <c r="IG324" s="8"/>
      <c r="IO324" s="8"/>
      <c r="IP324" s="8"/>
      <c r="IQ324" s="8"/>
      <c r="JB324" s="8"/>
      <c r="JC324" s="8"/>
      <c r="JD324" s="8"/>
      <c r="JE324" s="8"/>
      <c r="JK324" s="8"/>
      <c r="JP324" s="8"/>
      <c r="JR324" s="8"/>
      <c r="JS324" s="8"/>
      <c r="JY324" s="8"/>
      <c r="JZ324" s="8"/>
      <c r="KA324" s="8"/>
      <c r="KB324" s="8"/>
      <c r="KC324" s="8"/>
      <c r="KD324" s="8"/>
      <c r="KG324" s="8"/>
      <c r="KX324" s="8"/>
      <c r="KZ324" s="8"/>
      <c r="LA324" s="8"/>
      <c r="LB324" s="8"/>
      <c r="LC324" s="8"/>
      <c r="LN324" s="8"/>
      <c r="LO324" s="8"/>
      <c r="LP324" s="8"/>
      <c r="LQ324" s="8"/>
      <c r="MG324" s="8"/>
      <c r="MH324" s="8"/>
      <c r="MI324" s="8"/>
      <c r="MJ324" s="8"/>
      <c r="MK324" s="8"/>
      <c r="ML324" s="8"/>
      <c r="MM324" s="8"/>
      <c r="MN324" s="8"/>
      <c r="MO324" s="8"/>
      <c r="MP324" s="8"/>
      <c r="MU324" s="8"/>
    </row>
    <row r="325" spans="1:359" ht="22.5" customHeight="1">
      <c r="A325" s="57">
        <v>2.2000000000000002</v>
      </c>
      <c r="B325" s="58"/>
      <c r="C325" s="62"/>
      <c r="D325" s="201">
        <f t="shared" ref="D325:D334" si="147">SUM((S325*A325)+B325+C325)</f>
        <v>29.524000000000001</v>
      </c>
      <c r="F325" s="59" t="s">
        <v>806</v>
      </c>
      <c r="G325" s="59"/>
      <c r="H325" s="26" t="s">
        <v>304</v>
      </c>
      <c r="I325" s="26" t="s">
        <v>1557</v>
      </c>
      <c r="J325" s="26" t="s">
        <v>492</v>
      </c>
      <c r="K325" s="26" t="s">
        <v>1570</v>
      </c>
      <c r="L325" s="66">
        <f t="shared" ref="L325:L334" si="148">SUM(D325)</f>
        <v>29.524000000000001</v>
      </c>
      <c r="M325" s="66"/>
      <c r="N325" s="1" t="s">
        <v>369</v>
      </c>
      <c r="O325" s="316" t="s">
        <v>369</v>
      </c>
      <c r="P325" s="317">
        <v>2</v>
      </c>
      <c r="Q325" s="317" t="s">
        <v>369</v>
      </c>
      <c r="R325" s="92">
        <v>11</v>
      </c>
      <c r="S325" s="38">
        <f t="shared" ref="S325:S334" si="149">SUM(R325*1.22)</f>
        <v>13.42</v>
      </c>
      <c r="T325" s="20"/>
      <c r="U325" s="10" t="s">
        <v>774</v>
      </c>
      <c r="V325" s="10" t="s">
        <v>1555</v>
      </c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 s="8"/>
      <c r="KH325" s="8"/>
      <c r="KI325" s="8"/>
      <c r="KJ325" s="8"/>
      <c r="KK325" s="8"/>
      <c r="KL325" s="8"/>
      <c r="KM325"/>
      <c r="KN325"/>
      <c r="KO325"/>
      <c r="KP325"/>
      <c r="KQ325"/>
      <c r="KR325"/>
      <c r="KS325" s="8"/>
      <c r="KT325" s="8"/>
      <c r="KX325" s="8"/>
      <c r="KY325" s="8"/>
      <c r="LN325" s="8"/>
      <c r="LO325" s="8"/>
      <c r="LP325" s="8"/>
      <c r="LQ325" s="8"/>
      <c r="MG325" s="8"/>
      <c r="MR325" s="8"/>
      <c r="MU325" s="8"/>
    </row>
    <row r="326" spans="1:359" ht="22.5" customHeight="1">
      <c r="A326" s="57">
        <v>1</v>
      </c>
      <c r="B326" s="58">
        <v>15</v>
      </c>
      <c r="C326" s="62"/>
      <c r="D326" s="201">
        <f t="shared" si="147"/>
        <v>26.59</v>
      </c>
      <c r="E326" s="226"/>
      <c r="F326" s="59" t="s">
        <v>805</v>
      </c>
      <c r="G326" s="59"/>
      <c r="H326" s="26" t="s">
        <v>304</v>
      </c>
      <c r="I326" s="26" t="s">
        <v>65</v>
      </c>
      <c r="J326" s="28" t="s">
        <v>492</v>
      </c>
      <c r="K326" s="26" t="s">
        <v>1694</v>
      </c>
      <c r="L326" s="66">
        <f t="shared" si="148"/>
        <v>26.59</v>
      </c>
      <c r="M326" s="66"/>
      <c r="N326" s="1" t="s">
        <v>369</v>
      </c>
      <c r="O326" s="316" t="s">
        <v>369</v>
      </c>
      <c r="P326" s="317">
        <v>3</v>
      </c>
      <c r="Q326" s="317" t="s">
        <v>369</v>
      </c>
      <c r="R326" s="37">
        <v>9.5</v>
      </c>
      <c r="S326" s="38">
        <f t="shared" si="149"/>
        <v>11.59</v>
      </c>
      <c r="T326" s="25">
        <v>0.08</v>
      </c>
      <c r="U326" s="10" t="s">
        <v>518</v>
      </c>
      <c r="V326" s="115" t="s">
        <v>1689</v>
      </c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JF326" s="8"/>
      <c r="JG326" s="8"/>
      <c r="JH326" s="8"/>
      <c r="JI326" s="8"/>
      <c r="JJ326" s="8"/>
      <c r="JL326" s="8"/>
      <c r="JM326" s="8"/>
      <c r="JN326" s="8"/>
      <c r="JO326" s="8"/>
      <c r="JQ326" s="8"/>
      <c r="KB326" s="8"/>
      <c r="KC326" s="8"/>
      <c r="KD326" s="8"/>
      <c r="KE326" s="7"/>
      <c r="KF326" s="7"/>
      <c r="KG326" s="8"/>
      <c r="KH326" s="8"/>
      <c r="KI326" s="8"/>
      <c r="KJ326" s="8"/>
      <c r="KK326" s="8"/>
      <c r="KL326" s="8"/>
      <c r="KM326" s="7"/>
      <c r="KN326" s="7"/>
      <c r="KO326" s="7"/>
      <c r="KP326" s="7"/>
      <c r="KQ326" s="7"/>
      <c r="KR326" s="7"/>
      <c r="KX326" s="8"/>
      <c r="KY326" s="8"/>
      <c r="LN326" s="8"/>
      <c r="LO326" s="8"/>
      <c r="LP326" s="8"/>
      <c r="LQ326" s="8"/>
      <c r="MG326" s="8"/>
      <c r="MQ326" s="8"/>
      <c r="MR326" s="8"/>
      <c r="MU326" s="8"/>
    </row>
    <row r="327" spans="1:359" ht="22.5" customHeight="1">
      <c r="A327" s="57">
        <v>1</v>
      </c>
      <c r="B327" s="58">
        <v>15</v>
      </c>
      <c r="C327" s="62"/>
      <c r="D327" s="201">
        <f t="shared" si="147"/>
        <v>26.712</v>
      </c>
      <c r="F327" s="59" t="s">
        <v>805</v>
      </c>
      <c r="G327" s="59"/>
      <c r="H327" s="26" t="s">
        <v>304</v>
      </c>
      <c r="I327" s="26" t="s">
        <v>61</v>
      </c>
      <c r="J327" s="28" t="s">
        <v>1553</v>
      </c>
      <c r="K327" s="26" t="s">
        <v>1796</v>
      </c>
      <c r="L327" s="305">
        <f t="shared" si="148"/>
        <v>26.712</v>
      </c>
      <c r="M327" s="305"/>
      <c r="N327" s="1" t="s">
        <v>369</v>
      </c>
      <c r="O327" s="316" t="s">
        <v>369</v>
      </c>
      <c r="P327" s="317">
        <v>4</v>
      </c>
      <c r="Q327" s="317" t="s">
        <v>369</v>
      </c>
      <c r="R327" s="37">
        <v>9.6</v>
      </c>
      <c r="S327" s="38">
        <f t="shared" si="149"/>
        <v>11.712</v>
      </c>
      <c r="T327" s="20"/>
      <c r="U327" s="10" t="s">
        <v>629</v>
      </c>
      <c r="V327" s="9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R327" s="8"/>
      <c r="HS327" s="8"/>
      <c r="HT327" s="8"/>
      <c r="HU327" s="8"/>
      <c r="HW327" s="8"/>
      <c r="HX327" s="8"/>
      <c r="HY327" s="8"/>
      <c r="HZ327" s="8"/>
      <c r="IA327" s="8"/>
      <c r="IB327" s="8"/>
      <c r="IC327" s="8"/>
      <c r="ID327" s="8"/>
      <c r="II327" s="8"/>
      <c r="IJ327" s="8"/>
      <c r="IK327" s="8"/>
      <c r="IO327" s="8"/>
      <c r="IP327" s="8"/>
      <c r="IQ327" s="8"/>
      <c r="IS327" s="8"/>
      <c r="IT327" s="8"/>
      <c r="IU327" s="8"/>
      <c r="IV327" s="8"/>
      <c r="IW327" s="8"/>
      <c r="IX327" s="8"/>
      <c r="IY327" s="8"/>
      <c r="IZ327" s="8"/>
      <c r="JA327" s="8"/>
      <c r="JB327" s="8"/>
      <c r="JC327" s="8"/>
      <c r="JD327" s="8"/>
      <c r="JE327" s="8"/>
      <c r="JK327" s="8"/>
      <c r="JM327" s="8"/>
      <c r="JN327" s="8"/>
      <c r="JO327" s="8"/>
      <c r="JP327" s="8"/>
      <c r="JQ327" s="8"/>
      <c r="JR327" s="8"/>
      <c r="JS327" s="8"/>
      <c r="JY327" s="8"/>
      <c r="KC327" s="8"/>
      <c r="KD327" s="8"/>
      <c r="KE327" s="8"/>
      <c r="KF327" s="8"/>
      <c r="KM327" s="8"/>
      <c r="KN327" s="8"/>
      <c r="KO327" s="8"/>
      <c r="KP327" s="8"/>
      <c r="KQ327" s="8"/>
      <c r="KR327" s="8"/>
      <c r="KX327" s="8"/>
      <c r="MQ327" s="8"/>
      <c r="MR327" s="8"/>
      <c r="MS327" s="8"/>
      <c r="MU327" s="8"/>
    </row>
    <row r="328" spans="1:359" ht="22.5" customHeight="1">
      <c r="A328" s="57">
        <v>1</v>
      </c>
      <c r="B328" s="58">
        <v>15</v>
      </c>
      <c r="C328" s="62"/>
      <c r="D328" s="201">
        <f t="shared" ref="D328" si="150">SUM((S328*A328)+B328+C328)</f>
        <v>25.126000000000001</v>
      </c>
      <c r="F328" s="59" t="s">
        <v>805</v>
      </c>
      <c r="G328" s="59"/>
      <c r="H328" s="26" t="s">
        <v>304</v>
      </c>
      <c r="I328" s="26" t="s">
        <v>65</v>
      </c>
      <c r="J328" s="28" t="s">
        <v>1553</v>
      </c>
      <c r="K328" s="26" t="s">
        <v>2749</v>
      </c>
      <c r="L328" s="66">
        <f t="shared" ref="L328" si="151">SUM(D328)</f>
        <v>25.126000000000001</v>
      </c>
      <c r="M328" s="66"/>
      <c r="N328" s="1" t="s">
        <v>369</v>
      </c>
      <c r="O328" s="316" t="s">
        <v>369</v>
      </c>
      <c r="P328" s="317">
        <v>6</v>
      </c>
      <c r="Q328" s="317" t="s">
        <v>369</v>
      </c>
      <c r="R328" s="37">
        <v>8.3000000000000007</v>
      </c>
      <c r="S328" s="38">
        <f t="shared" ref="S328" si="152">SUM(R328*1.22)</f>
        <v>10.126000000000001</v>
      </c>
      <c r="T328" s="20"/>
      <c r="U328" s="10" t="s">
        <v>518</v>
      </c>
      <c r="V328" s="9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JF328" s="8"/>
      <c r="JG328" s="8"/>
      <c r="JH328" s="8"/>
      <c r="JI328" s="8"/>
      <c r="JJ328" s="8"/>
      <c r="JL328" s="8"/>
      <c r="JM328" s="8"/>
      <c r="JN328" s="8"/>
      <c r="JO328" s="8"/>
      <c r="JQ328" s="8"/>
      <c r="KB328" s="8"/>
      <c r="KC328" s="8"/>
      <c r="KD328" s="8"/>
      <c r="KE328" s="7"/>
      <c r="KF328" s="7"/>
      <c r="KG328" s="8"/>
      <c r="KH328" s="8"/>
      <c r="KI328" s="8"/>
      <c r="KJ328" s="8"/>
      <c r="KK328" s="8"/>
      <c r="KL328" s="8"/>
      <c r="KM328" s="7"/>
      <c r="KN328" s="7"/>
      <c r="KO328" s="7"/>
      <c r="KP328" s="7"/>
      <c r="KQ328" s="7"/>
      <c r="KR328" s="7"/>
      <c r="LD328" s="8"/>
      <c r="LE328" s="8"/>
      <c r="LF328" s="8"/>
      <c r="LG328" s="8"/>
      <c r="LH328" s="8"/>
      <c r="LI328" s="8"/>
      <c r="LJ328" s="8"/>
      <c r="LK328" s="8"/>
      <c r="LL328" s="8"/>
      <c r="LM328" s="8"/>
      <c r="LR328" s="8"/>
      <c r="LS328" s="8"/>
      <c r="LT328" s="8"/>
      <c r="LU328" s="8"/>
      <c r="LV328" s="8"/>
      <c r="LW328" s="8"/>
      <c r="LX328" s="8"/>
      <c r="LY328" s="8"/>
      <c r="LZ328" s="8"/>
      <c r="MA328" s="8"/>
      <c r="MB328" s="8"/>
      <c r="MC328" s="8"/>
      <c r="MD328" s="8"/>
      <c r="ME328" s="8"/>
      <c r="MF328" s="8"/>
      <c r="MH328" s="8"/>
      <c r="MI328" s="8"/>
      <c r="MJ328" s="8"/>
      <c r="MR328"/>
      <c r="MU328" s="197"/>
    </row>
    <row r="329" spans="1:359" ht="22.5" customHeight="1">
      <c r="A329" s="57">
        <v>2.2000000000000002</v>
      </c>
      <c r="B329" s="58"/>
      <c r="C329" s="62"/>
      <c r="D329" s="201">
        <f t="shared" si="147"/>
        <v>34.892000000000003</v>
      </c>
      <c r="F329" s="59" t="s">
        <v>806</v>
      </c>
      <c r="G329" s="59"/>
      <c r="H329" s="26" t="s">
        <v>304</v>
      </c>
      <c r="I329" s="26" t="s">
        <v>65</v>
      </c>
      <c r="J329" s="28" t="s">
        <v>1553</v>
      </c>
      <c r="K329" s="26" t="s">
        <v>1133</v>
      </c>
      <c r="L329" s="66">
        <f t="shared" si="148"/>
        <v>34.892000000000003</v>
      </c>
      <c r="M329" s="66"/>
      <c r="N329" s="1" t="s">
        <v>369</v>
      </c>
      <c r="O329" s="316" t="s">
        <v>369</v>
      </c>
      <c r="P329" s="317">
        <v>3</v>
      </c>
      <c r="Q329" s="317" t="s">
        <v>369</v>
      </c>
      <c r="R329" s="37">
        <v>13</v>
      </c>
      <c r="S329" s="38">
        <f t="shared" si="149"/>
        <v>15.86</v>
      </c>
      <c r="T329" s="20"/>
      <c r="U329" s="10" t="s">
        <v>518</v>
      </c>
      <c r="V329" s="9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JF329" s="8"/>
      <c r="JG329" s="8"/>
      <c r="JH329" s="8"/>
      <c r="JI329" s="8"/>
      <c r="JJ329" s="8"/>
      <c r="JL329" s="8"/>
      <c r="JM329" s="8"/>
      <c r="JN329" s="8"/>
      <c r="JO329" s="8"/>
      <c r="JQ329" s="8"/>
      <c r="KB329" s="8"/>
      <c r="KC329" s="8"/>
      <c r="KD329" s="8"/>
      <c r="KE329" s="7"/>
      <c r="KF329" s="7"/>
      <c r="KG329" s="8"/>
      <c r="KH329" s="8"/>
      <c r="KI329" s="8"/>
      <c r="KJ329" s="8"/>
      <c r="KK329" s="8"/>
      <c r="KL329" s="8"/>
      <c r="KM329" s="7"/>
      <c r="KN329" s="7"/>
      <c r="KO329" s="7"/>
      <c r="KP329" s="7"/>
      <c r="KQ329" s="7"/>
      <c r="KR329" s="7"/>
      <c r="LD329" s="8"/>
      <c r="LE329" s="8"/>
      <c r="LF329" s="8"/>
      <c r="LG329" s="8"/>
      <c r="LH329" s="8"/>
      <c r="LI329" s="8"/>
      <c r="LJ329" s="8"/>
      <c r="LK329" s="8"/>
      <c r="LL329" s="8"/>
      <c r="LM329" s="8"/>
      <c r="LR329" s="8"/>
      <c r="LS329" s="8"/>
      <c r="LT329" s="8"/>
      <c r="LU329" s="8"/>
      <c r="LV329" s="8"/>
      <c r="LW329" s="8"/>
      <c r="LX329" s="8"/>
      <c r="LY329" s="8"/>
      <c r="LZ329" s="8"/>
      <c r="MA329" s="8"/>
      <c r="MB329" s="8"/>
      <c r="MC329" s="8"/>
      <c r="MD329" s="8"/>
      <c r="ME329" s="8"/>
      <c r="MF329" s="8"/>
      <c r="MH329" s="8"/>
      <c r="MI329" s="8"/>
      <c r="MJ329" s="8"/>
      <c r="MR329"/>
      <c r="MU329" s="197"/>
    </row>
    <row r="330" spans="1:359" s="8" customFormat="1" ht="22.5" customHeight="1">
      <c r="A330" s="57">
        <v>1</v>
      </c>
      <c r="B330" s="58">
        <v>15</v>
      </c>
      <c r="C330" s="62"/>
      <c r="D330" s="201">
        <f t="shared" si="147"/>
        <v>25.613999999999997</v>
      </c>
      <c r="E330" s="226"/>
      <c r="F330" s="59" t="s">
        <v>805</v>
      </c>
      <c r="G330" s="59"/>
      <c r="H330" s="43" t="s">
        <v>304</v>
      </c>
      <c r="I330" s="43" t="s">
        <v>61</v>
      </c>
      <c r="J330" s="44" t="s">
        <v>910</v>
      </c>
      <c r="K330" s="43" t="s">
        <v>2205</v>
      </c>
      <c r="L330" s="305">
        <f t="shared" si="148"/>
        <v>25.613999999999997</v>
      </c>
      <c r="M330" s="305"/>
      <c r="N330" s="1" t="s">
        <v>369</v>
      </c>
      <c r="O330" s="316" t="s">
        <v>369</v>
      </c>
      <c r="P330" s="317">
        <v>4</v>
      </c>
      <c r="Q330" s="317" t="s">
        <v>369</v>
      </c>
      <c r="R330" s="37">
        <v>8.6999999999999993</v>
      </c>
      <c r="S330" s="38">
        <f t="shared" si="149"/>
        <v>10.613999999999999</v>
      </c>
      <c r="T330" s="20"/>
      <c r="U330" s="10" t="s">
        <v>629</v>
      </c>
      <c r="V330" s="9"/>
      <c r="W330" s="12"/>
      <c r="HP330" s="12"/>
      <c r="HQ330" s="12"/>
      <c r="HV330" s="12"/>
      <c r="IE330" s="12"/>
      <c r="IF330" s="12"/>
      <c r="IG330" s="12"/>
      <c r="IH330" s="12"/>
      <c r="IL330" s="12"/>
      <c r="IM330" s="12"/>
      <c r="IN330" s="12"/>
      <c r="IR330" s="12"/>
      <c r="JF330" s="12"/>
      <c r="JG330" s="12"/>
      <c r="JH330" s="12"/>
      <c r="JI330" s="12"/>
      <c r="JJ330" s="12"/>
      <c r="JL330" s="12"/>
      <c r="JT330" s="12"/>
      <c r="JU330" s="12"/>
      <c r="JV330" s="12"/>
      <c r="JW330" s="12"/>
      <c r="JX330" s="12"/>
      <c r="JZ330" s="12"/>
      <c r="KA330" s="12"/>
      <c r="KB330" s="12"/>
      <c r="KG330" s="12"/>
      <c r="KH330" s="12"/>
      <c r="KI330" s="12"/>
      <c r="KJ330" s="12"/>
      <c r="KK330" s="12"/>
      <c r="KL330" s="12"/>
      <c r="KS330" s="12"/>
      <c r="KT330" s="12"/>
      <c r="KU330" s="12"/>
      <c r="KV330" s="12"/>
      <c r="KW330" s="12"/>
      <c r="KY330" s="12"/>
      <c r="KZ330" s="12"/>
      <c r="LA330" s="12"/>
      <c r="LB330" s="12"/>
      <c r="LC330" s="12"/>
      <c r="LD330" s="12"/>
      <c r="LE330" s="12"/>
      <c r="LF330" s="12"/>
      <c r="LG330" s="12"/>
      <c r="LH330" s="12"/>
      <c r="LI330" s="12"/>
      <c r="LJ330" s="12"/>
      <c r="LK330" s="12"/>
      <c r="LL330" s="12"/>
      <c r="LM330" s="12"/>
      <c r="LN330" s="12"/>
      <c r="LO330" s="12"/>
      <c r="LP330" s="12"/>
      <c r="LQ330" s="12"/>
      <c r="LR330" s="12"/>
      <c r="LS330" s="12"/>
      <c r="LT330" s="12"/>
      <c r="LU330" s="12"/>
      <c r="LV330" s="12"/>
      <c r="LW330" s="12"/>
      <c r="LX330" s="12"/>
      <c r="LY330" s="12"/>
      <c r="LZ330" s="12"/>
      <c r="MA330" s="12"/>
      <c r="MB330" s="12"/>
      <c r="MC330" s="12"/>
      <c r="MD330" s="12"/>
      <c r="ME330" s="12"/>
      <c r="MF330" s="12"/>
      <c r="MG330" s="12"/>
      <c r="MH330" s="12"/>
      <c r="MI330" s="12"/>
      <c r="MJ330" s="12"/>
      <c r="MK330" s="12"/>
      <c r="ML330" s="12"/>
      <c r="MM330" s="12"/>
      <c r="MN330" s="12"/>
      <c r="MO330" s="12"/>
      <c r="MP330" s="12"/>
      <c r="MQ330" s="12"/>
      <c r="MS330" s="12"/>
    </row>
    <row r="331" spans="1:359" ht="22.5" customHeight="1">
      <c r="A331" s="57">
        <v>2.2000000000000002</v>
      </c>
      <c r="B331" s="58"/>
      <c r="C331" s="62"/>
      <c r="D331" s="201">
        <f t="shared" si="147"/>
        <v>32.476399999999998</v>
      </c>
      <c r="E331" s="226"/>
      <c r="F331" s="59" t="s">
        <v>806</v>
      </c>
      <c r="G331" s="59"/>
      <c r="H331" s="43" t="s">
        <v>304</v>
      </c>
      <c r="I331" s="43" t="s">
        <v>61</v>
      </c>
      <c r="J331" s="44" t="s">
        <v>910</v>
      </c>
      <c r="K331" s="43" t="s">
        <v>2206</v>
      </c>
      <c r="L331" s="305">
        <f t="shared" si="148"/>
        <v>32.476399999999998</v>
      </c>
      <c r="M331" s="305"/>
      <c r="N331" s="1" t="s">
        <v>369</v>
      </c>
      <c r="O331" s="316" t="s">
        <v>369</v>
      </c>
      <c r="P331" s="317">
        <v>6</v>
      </c>
      <c r="Q331" s="317" t="s">
        <v>369</v>
      </c>
      <c r="R331" s="37">
        <v>12.1</v>
      </c>
      <c r="S331" s="38">
        <f t="shared" si="149"/>
        <v>14.761999999999999</v>
      </c>
      <c r="T331" s="20"/>
      <c r="U331" s="10" t="s">
        <v>629</v>
      </c>
      <c r="V331" s="9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R331" s="8"/>
      <c r="HS331" s="8"/>
      <c r="HT331" s="8"/>
      <c r="HU331" s="8"/>
      <c r="HW331" s="8"/>
      <c r="HX331" s="8"/>
      <c r="HY331" s="8"/>
      <c r="HZ331" s="8"/>
      <c r="IA331" s="8"/>
      <c r="IB331" s="8"/>
      <c r="IC331" s="8"/>
      <c r="ID331" s="8"/>
      <c r="II331" s="8"/>
      <c r="IJ331" s="8"/>
      <c r="IK331" s="8"/>
      <c r="IO331" s="8"/>
      <c r="IP331" s="8"/>
      <c r="IQ331" s="8"/>
      <c r="IS331" s="8"/>
      <c r="IT331" s="8"/>
      <c r="IU331" s="8"/>
      <c r="IV331" s="8"/>
      <c r="IW331" s="8"/>
      <c r="IX331" s="8"/>
      <c r="IY331" s="8"/>
      <c r="IZ331" s="8"/>
      <c r="JA331" s="8"/>
      <c r="JB331" s="8"/>
      <c r="JC331" s="8"/>
      <c r="JD331" s="8"/>
      <c r="JE331" s="8"/>
      <c r="JK331" s="8"/>
      <c r="JM331" s="8"/>
      <c r="JN331" s="8"/>
      <c r="JO331" s="8"/>
      <c r="JP331" s="8"/>
      <c r="JQ331" s="8"/>
      <c r="JR331" s="8"/>
      <c r="JS331" s="8"/>
      <c r="JY331" s="8"/>
      <c r="KC331" s="8"/>
      <c r="KD331" s="8"/>
      <c r="KE331" s="8"/>
      <c r="KF331" s="8"/>
      <c r="KM331" s="8"/>
      <c r="KN331" s="8"/>
      <c r="KO331" s="8"/>
      <c r="KP331" s="8"/>
      <c r="KQ331" s="8"/>
      <c r="KR331" s="8"/>
      <c r="KX331" s="8"/>
      <c r="LN331" s="8"/>
      <c r="LO331" s="8"/>
      <c r="LP331" s="8"/>
      <c r="LQ331" s="8"/>
      <c r="MG331" s="8"/>
      <c r="MR331" s="8"/>
      <c r="MU331" s="8"/>
    </row>
    <row r="332" spans="1:359" ht="22.5" customHeight="1">
      <c r="A332" s="57">
        <v>2.1</v>
      </c>
      <c r="B332" s="58"/>
      <c r="C332" s="62">
        <v>8</v>
      </c>
      <c r="D332" s="201">
        <f t="shared" si="147"/>
        <v>33.876199999999997</v>
      </c>
      <c r="F332" s="59" t="s">
        <v>807</v>
      </c>
      <c r="G332" s="59"/>
      <c r="H332" s="43" t="s">
        <v>304</v>
      </c>
      <c r="I332" s="43" t="s">
        <v>61</v>
      </c>
      <c r="J332" s="44" t="s">
        <v>910</v>
      </c>
      <c r="K332" s="43" t="s">
        <v>63</v>
      </c>
      <c r="L332" s="305">
        <f t="shared" si="148"/>
        <v>33.876199999999997</v>
      </c>
      <c r="M332" s="305"/>
      <c r="N332" s="1" t="s">
        <v>369</v>
      </c>
      <c r="O332" s="316" t="s">
        <v>369</v>
      </c>
      <c r="P332" s="317">
        <v>1</v>
      </c>
      <c r="Q332" s="317" t="s">
        <v>369</v>
      </c>
      <c r="R332" s="37">
        <v>10.1</v>
      </c>
      <c r="S332" s="38">
        <f t="shared" si="149"/>
        <v>12.321999999999999</v>
      </c>
      <c r="T332" s="20"/>
      <c r="U332" s="10" t="s">
        <v>629</v>
      </c>
      <c r="V332" s="9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R332" s="8"/>
      <c r="HS332" s="8"/>
      <c r="HT332" s="8"/>
      <c r="HU332" s="8"/>
      <c r="HW332" s="8"/>
      <c r="HX332" s="8"/>
      <c r="HY332" s="8"/>
      <c r="HZ332" s="8"/>
      <c r="IA332" s="8"/>
      <c r="IB332" s="8"/>
      <c r="IC332" s="8"/>
      <c r="ID332" s="8"/>
      <c r="II332" s="8"/>
      <c r="IJ332" s="8"/>
      <c r="IK332" s="8"/>
      <c r="IO332" s="8"/>
      <c r="IP332" s="8"/>
      <c r="IQ332" s="8"/>
      <c r="IS332" s="8"/>
      <c r="IT332" s="8"/>
      <c r="IU332" s="8"/>
      <c r="IV332" s="8"/>
      <c r="IW332" s="8"/>
      <c r="IX332" s="8"/>
      <c r="IY332" s="8"/>
      <c r="IZ332" s="8"/>
      <c r="JA332" s="8"/>
      <c r="JB332" s="8"/>
      <c r="JC332" s="8"/>
      <c r="JD332" s="8"/>
      <c r="JE332" s="8"/>
      <c r="JK332" s="8"/>
      <c r="JM332" s="8"/>
      <c r="JN332" s="8"/>
      <c r="JO332" s="8"/>
      <c r="JP332" s="8"/>
      <c r="JQ332" s="8"/>
      <c r="JR332" s="8"/>
      <c r="JS332" s="8"/>
      <c r="JY332" s="8"/>
      <c r="KC332" s="8"/>
      <c r="KD332" s="8"/>
      <c r="KE332" s="8"/>
      <c r="KF332" s="8"/>
      <c r="KM332" s="8"/>
      <c r="KN332" s="8"/>
      <c r="KO332" s="8"/>
      <c r="KP332" s="8"/>
      <c r="KQ332" s="8"/>
      <c r="KR332" s="8"/>
      <c r="KX332" s="8"/>
      <c r="MK332" s="8"/>
      <c r="ML332" s="8"/>
      <c r="MM332" s="8"/>
      <c r="MN332" s="8"/>
      <c r="MO332" s="8"/>
      <c r="MP332" s="8"/>
      <c r="MR332" s="197"/>
      <c r="MU332" s="8"/>
    </row>
    <row r="333" spans="1:359" ht="22.5" customHeight="1">
      <c r="A333" s="57">
        <v>2.2000000000000002</v>
      </c>
      <c r="B333" s="58"/>
      <c r="C333" s="62"/>
      <c r="D333" s="201">
        <f t="shared" si="147"/>
        <v>28.182000000000002</v>
      </c>
      <c r="E333" s="226"/>
      <c r="F333" s="59" t="s">
        <v>806</v>
      </c>
      <c r="G333" s="59"/>
      <c r="H333" s="26" t="s">
        <v>304</v>
      </c>
      <c r="I333" s="26" t="s">
        <v>726</v>
      </c>
      <c r="J333" s="28" t="s">
        <v>910</v>
      </c>
      <c r="K333" s="26" t="s">
        <v>2205</v>
      </c>
      <c r="L333" s="66">
        <f t="shared" si="148"/>
        <v>28.182000000000002</v>
      </c>
      <c r="M333" s="66"/>
      <c r="N333" s="1" t="s">
        <v>369</v>
      </c>
      <c r="O333" s="316" t="s">
        <v>369</v>
      </c>
      <c r="P333" s="317">
        <v>1</v>
      </c>
      <c r="Q333" s="317" t="s">
        <v>369</v>
      </c>
      <c r="R333" s="37">
        <v>10.5</v>
      </c>
      <c r="S333" s="38">
        <f t="shared" si="149"/>
        <v>12.81</v>
      </c>
      <c r="T333" s="20"/>
      <c r="U333" s="10" t="s">
        <v>518</v>
      </c>
      <c r="V333" s="9"/>
      <c r="W333" s="8"/>
      <c r="HR333" s="8"/>
      <c r="HS333" s="8"/>
      <c r="HV333" s="8"/>
      <c r="HZ333" s="8"/>
      <c r="IA333" s="8"/>
      <c r="IB333" s="8"/>
      <c r="IC333" s="8"/>
      <c r="ID333" s="8"/>
      <c r="IG333" s="8"/>
      <c r="II333" s="8"/>
      <c r="IJ333" s="8"/>
      <c r="IK333" s="8"/>
      <c r="IR333" s="8"/>
      <c r="JB333" s="8"/>
      <c r="JC333" s="8"/>
      <c r="JD333" s="8"/>
      <c r="JE333" s="8"/>
      <c r="JK333" s="8"/>
      <c r="JM333" s="8"/>
      <c r="JN333" s="8"/>
      <c r="JP333" s="8"/>
      <c r="JR333" s="8"/>
      <c r="JS333" s="8"/>
      <c r="JT333" s="8"/>
      <c r="JU333" s="8"/>
      <c r="JV333" s="8"/>
      <c r="JW333" s="8"/>
      <c r="JX333" s="8"/>
      <c r="JY333" s="8"/>
      <c r="KB333" s="8"/>
      <c r="KC333" s="8"/>
      <c r="KD333" s="8"/>
      <c r="KE333" s="8"/>
      <c r="KF333" s="8"/>
      <c r="KM333" s="8"/>
      <c r="KN333" s="8"/>
      <c r="KO333" s="8"/>
      <c r="KP333" s="8"/>
      <c r="KQ333" s="8"/>
      <c r="KR333" s="8"/>
      <c r="MK333" s="8"/>
      <c r="ML333" s="8"/>
      <c r="MM333" s="8"/>
      <c r="MN333" s="8"/>
      <c r="MO333" s="8"/>
      <c r="MP333" s="8"/>
      <c r="MR333" s="8"/>
      <c r="MU333" s="8"/>
    </row>
    <row r="334" spans="1:359" ht="22.5" customHeight="1">
      <c r="A334" s="57">
        <v>2.2000000000000002</v>
      </c>
      <c r="B334" s="58"/>
      <c r="C334" s="62"/>
      <c r="D334" s="201">
        <f t="shared" si="147"/>
        <v>29.792400000000001</v>
      </c>
      <c r="E334" s="226"/>
      <c r="F334" s="59" t="s">
        <v>806</v>
      </c>
      <c r="G334" s="59"/>
      <c r="H334" s="26" t="s">
        <v>304</v>
      </c>
      <c r="I334" s="26" t="s">
        <v>1556</v>
      </c>
      <c r="J334" s="26" t="s">
        <v>910</v>
      </c>
      <c r="K334" s="26" t="s">
        <v>1567</v>
      </c>
      <c r="L334" s="66">
        <f t="shared" si="148"/>
        <v>29.792400000000001</v>
      </c>
      <c r="M334" s="66"/>
      <c r="N334" s="1" t="s">
        <v>369</v>
      </c>
      <c r="O334" s="316" t="s">
        <v>369</v>
      </c>
      <c r="P334" s="317">
        <v>2</v>
      </c>
      <c r="Q334" s="317" t="s">
        <v>369</v>
      </c>
      <c r="R334" s="92">
        <v>11.1</v>
      </c>
      <c r="S334" s="38">
        <f t="shared" si="149"/>
        <v>13.542</v>
      </c>
      <c r="T334" s="20"/>
      <c r="U334" s="10" t="s">
        <v>774</v>
      </c>
      <c r="V334" s="10" t="s">
        <v>1555</v>
      </c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 s="8"/>
      <c r="KM334"/>
      <c r="KN334"/>
      <c r="KO334"/>
      <c r="KP334"/>
      <c r="KQ334"/>
      <c r="KR334"/>
      <c r="KY334" s="8"/>
      <c r="LN334" s="8"/>
      <c r="LO334" s="8"/>
      <c r="LP334" s="8"/>
      <c r="LQ334" s="8"/>
      <c r="MG334" s="8"/>
      <c r="MR334" s="8"/>
      <c r="MU334" s="8"/>
    </row>
    <row r="335" spans="1:359" ht="22.5" customHeight="1">
      <c r="A335" s="57">
        <v>1</v>
      </c>
      <c r="B335" s="58">
        <v>15</v>
      </c>
      <c r="C335" s="62"/>
      <c r="D335" s="201">
        <f t="shared" ref="D335" si="153">SUM((S335*A335)+B335+C335)</f>
        <v>23.661999999999999</v>
      </c>
      <c r="E335" s="226"/>
      <c r="F335" s="59" t="s">
        <v>805</v>
      </c>
      <c r="G335" s="59"/>
      <c r="H335" s="26" t="s">
        <v>304</v>
      </c>
      <c r="I335" s="26" t="s">
        <v>65</v>
      </c>
      <c r="J335" s="28" t="s">
        <v>1690</v>
      </c>
      <c r="K335" s="26" t="s">
        <v>2489</v>
      </c>
      <c r="L335" s="66">
        <f t="shared" ref="L335" si="154">SUM(D335)</f>
        <v>23.661999999999999</v>
      </c>
      <c r="M335" s="66"/>
      <c r="N335" s="1" t="s">
        <v>369</v>
      </c>
      <c r="O335" s="316" t="s">
        <v>369</v>
      </c>
      <c r="P335" s="317">
        <v>6</v>
      </c>
      <c r="Q335" s="317" t="s">
        <v>369</v>
      </c>
      <c r="R335" s="37">
        <v>7.1</v>
      </c>
      <c r="S335" s="38">
        <f t="shared" ref="S335" si="155">SUM(R335*1.22)</f>
        <v>8.661999999999999</v>
      </c>
      <c r="T335" s="25">
        <v>0.08</v>
      </c>
      <c r="U335" s="10" t="s">
        <v>518</v>
      </c>
      <c r="V335" s="115" t="s">
        <v>1689</v>
      </c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JF335" s="8"/>
      <c r="JG335" s="8"/>
      <c r="JH335" s="8"/>
      <c r="JI335" s="8"/>
      <c r="JJ335" s="8"/>
      <c r="JL335" s="8"/>
      <c r="JM335" s="8"/>
      <c r="JN335" s="8"/>
      <c r="JO335" s="8"/>
      <c r="JQ335" s="8"/>
      <c r="KB335" s="8"/>
      <c r="KC335" s="8"/>
      <c r="KD335" s="8"/>
      <c r="KE335" s="7"/>
      <c r="KF335" s="7"/>
      <c r="KG335" s="8"/>
      <c r="KH335" s="8"/>
      <c r="KI335" s="8"/>
      <c r="KJ335" s="8"/>
      <c r="KK335" s="8"/>
      <c r="KL335" s="8"/>
      <c r="KM335" s="7"/>
      <c r="KN335" s="7"/>
      <c r="KO335" s="7"/>
      <c r="KP335" s="7"/>
      <c r="KQ335" s="7"/>
      <c r="KR335" s="7"/>
      <c r="MH335" s="8"/>
      <c r="MI335" s="8"/>
      <c r="MJ335" s="8"/>
      <c r="MR335" s="8"/>
      <c r="MU335" s="8"/>
    </row>
    <row r="336" spans="1:359" ht="22.5" customHeight="1">
      <c r="A336" s="57">
        <v>1</v>
      </c>
      <c r="B336" s="58">
        <v>15</v>
      </c>
      <c r="C336" s="62"/>
      <c r="D336" s="201">
        <f t="shared" ref="D336:D342" si="156">SUM((S336*A336)+B336+C336)</f>
        <v>23.478999999999999</v>
      </c>
      <c r="E336" s="226"/>
      <c r="F336" s="59" t="s">
        <v>805</v>
      </c>
      <c r="G336" s="59"/>
      <c r="H336" s="26" t="s">
        <v>304</v>
      </c>
      <c r="I336" s="26" t="s">
        <v>65</v>
      </c>
      <c r="J336" s="28" t="s">
        <v>1690</v>
      </c>
      <c r="K336" s="26" t="s">
        <v>1688</v>
      </c>
      <c r="L336" s="66">
        <f t="shared" ref="L336:L342" si="157">SUM(D336)</f>
        <v>23.478999999999999</v>
      </c>
      <c r="M336" s="66"/>
      <c r="N336" s="1" t="s">
        <v>369</v>
      </c>
      <c r="O336" s="316" t="s">
        <v>369</v>
      </c>
      <c r="P336" s="317">
        <v>3</v>
      </c>
      <c r="Q336" s="317" t="s">
        <v>369</v>
      </c>
      <c r="R336" s="37">
        <v>6.95</v>
      </c>
      <c r="S336" s="38">
        <f t="shared" ref="S336:S342" si="158">SUM(R336*1.22)</f>
        <v>8.4789999999999992</v>
      </c>
      <c r="T336" s="25">
        <v>0.08</v>
      </c>
      <c r="U336" s="10" t="s">
        <v>518</v>
      </c>
      <c r="V336" s="115" t="s">
        <v>1689</v>
      </c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JF336" s="8"/>
      <c r="JG336" s="8"/>
      <c r="JH336" s="8"/>
      <c r="JI336" s="8"/>
      <c r="JJ336" s="8"/>
      <c r="JL336" s="8"/>
      <c r="JM336" s="8"/>
      <c r="JN336" s="8"/>
      <c r="JO336" s="8"/>
      <c r="JQ336" s="8"/>
      <c r="KB336" s="8"/>
      <c r="KC336" s="8"/>
      <c r="KD336" s="8"/>
      <c r="KE336" s="7"/>
      <c r="KF336" s="7"/>
      <c r="KG336" s="8"/>
      <c r="KH336" s="8"/>
      <c r="KI336" s="8"/>
      <c r="KJ336" s="8"/>
      <c r="KK336" s="8"/>
      <c r="KL336" s="8"/>
      <c r="KM336" s="7"/>
      <c r="KN336" s="7"/>
      <c r="KO336" s="7"/>
      <c r="KP336" s="7"/>
      <c r="KQ336" s="7"/>
      <c r="KR336" s="7"/>
      <c r="MH336" s="8"/>
      <c r="MI336" s="8"/>
      <c r="MJ336" s="8"/>
      <c r="MR336" s="8"/>
      <c r="MU336" s="8"/>
    </row>
    <row r="337" spans="1:359" ht="22.5" customHeight="1">
      <c r="A337" s="57">
        <v>1</v>
      </c>
      <c r="B337" s="58">
        <v>20</v>
      </c>
      <c r="C337" s="62">
        <v>-8</v>
      </c>
      <c r="D337" s="201">
        <f t="shared" si="156"/>
        <v>33.996600000000001</v>
      </c>
      <c r="E337" s="226"/>
      <c r="F337" s="59" t="s">
        <v>831</v>
      </c>
      <c r="G337" s="59"/>
      <c r="H337" s="26" t="s">
        <v>304</v>
      </c>
      <c r="I337" s="26" t="s">
        <v>2666</v>
      </c>
      <c r="J337" s="28" t="s">
        <v>496</v>
      </c>
      <c r="K337" s="26" t="s">
        <v>2668</v>
      </c>
      <c r="L337" s="66">
        <f t="shared" si="157"/>
        <v>33.996600000000001</v>
      </c>
      <c r="M337" s="66"/>
      <c r="N337" s="1" t="s">
        <v>369</v>
      </c>
      <c r="O337" s="316" t="s">
        <v>369</v>
      </c>
      <c r="P337" s="317">
        <v>2</v>
      </c>
      <c r="Q337" s="317" t="s">
        <v>369</v>
      </c>
      <c r="R337" s="37">
        <v>18.03</v>
      </c>
      <c r="S337" s="38">
        <f t="shared" si="158"/>
        <v>21.996600000000001</v>
      </c>
      <c r="T337" s="25">
        <v>0.1</v>
      </c>
      <c r="U337" s="10" t="s">
        <v>2667</v>
      </c>
      <c r="V337" s="10" t="s">
        <v>782</v>
      </c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JF337" s="8"/>
      <c r="JG337" s="8"/>
      <c r="JH337" s="8"/>
      <c r="JI337" s="8"/>
      <c r="JJ337" s="8"/>
      <c r="JL337" s="8"/>
      <c r="JM337" s="8"/>
      <c r="JN337" s="8"/>
      <c r="JO337" s="8"/>
      <c r="JQ337" s="8"/>
      <c r="KB337" s="8"/>
      <c r="KC337" s="8"/>
      <c r="KD337" s="8"/>
      <c r="KE337" s="7"/>
      <c r="KF337" s="7"/>
      <c r="KG337" s="8"/>
      <c r="KH337" s="8"/>
      <c r="KI337" s="8"/>
      <c r="KJ337" s="8"/>
      <c r="KK337" s="8"/>
      <c r="KL337" s="8"/>
      <c r="KM337" s="7"/>
      <c r="KN337" s="7"/>
      <c r="KO337" s="7"/>
      <c r="KP337" s="7"/>
      <c r="KQ337" s="7"/>
      <c r="KR337" s="7"/>
      <c r="MH337" s="8"/>
      <c r="MI337" s="8"/>
      <c r="MJ337" s="8"/>
      <c r="MR337" s="8"/>
      <c r="MU337" s="8"/>
    </row>
    <row r="338" spans="1:359" ht="22.5" customHeight="1">
      <c r="A338" s="57">
        <v>1</v>
      </c>
      <c r="B338" s="58">
        <v>20</v>
      </c>
      <c r="C338" s="62">
        <v>-8</v>
      </c>
      <c r="D338" s="201">
        <f t="shared" si="156"/>
        <v>33.996600000000001</v>
      </c>
      <c r="E338" s="226"/>
      <c r="F338" s="59" t="s">
        <v>831</v>
      </c>
      <c r="G338" s="59"/>
      <c r="H338" s="26" t="s">
        <v>304</v>
      </c>
      <c r="I338" s="26" t="s">
        <v>2666</v>
      </c>
      <c r="J338" s="28" t="s">
        <v>2669</v>
      </c>
      <c r="K338" s="26" t="s">
        <v>2670</v>
      </c>
      <c r="L338" s="66">
        <f t="shared" si="157"/>
        <v>33.996600000000001</v>
      </c>
      <c r="M338" s="66"/>
      <c r="N338" s="1" t="s">
        <v>369</v>
      </c>
      <c r="O338" s="316" t="s">
        <v>369</v>
      </c>
      <c r="P338" s="317">
        <v>2</v>
      </c>
      <c r="Q338" s="317" t="s">
        <v>369</v>
      </c>
      <c r="R338" s="37">
        <v>18.03</v>
      </c>
      <c r="S338" s="38">
        <f t="shared" si="158"/>
        <v>21.996600000000001</v>
      </c>
      <c r="T338" s="25">
        <v>0.1</v>
      </c>
      <c r="U338" s="10" t="s">
        <v>2667</v>
      </c>
      <c r="V338" s="10" t="s">
        <v>782</v>
      </c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JF338" s="8"/>
      <c r="JG338" s="8"/>
      <c r="JH338" s="8"/>
      <c r="JI338" s="8"/>
      <c r="JJ338" s="8"/>
      <c r="JL338" s="8"/>
      <c r="JM338" s="8"/>
      <c r="JN338" s="8"/>
      <c r="JO338" s="8"/>
      <c r="JQ338" s="8"/>
      <c r="KB338" s="8"/>
      <c r="KC338" s="8"/>
      <c r="KD338" s="8"/>
      <c r="KE338" s="7"/>
      <c r="KF338" s="7"/>
      <c r="KG338" s="8"/>
      <c r="KH338" s="8"/>
      <c r="KI338" s="8"/>
      <c r="KJ338" s="8"/>
      <c r="KK338" s="8"/>
      <c r="KL338" s="8"/>
      <c r="KM338" s="7"/>
      <c r="KN338" s="7"/>
      <c r="KO338" s="7"/>
      <c r="KP338" s="7"/>
      <c r="KQ338" s="7"/>
      <c r="KR338" s="7"/>
      <c r="MH338" s="8"/>
      <c r="MI338" s="8"/>
      <c r="MJ338" s="8"/>
      <c r="MR338" s="8"/>
      <c r="MU338" s="8"/>
    </row>
    <row r="339" spans="1:359" ht="22.5" customHeight="1">
      <c r="A339" s="57">
        <v>1</v>
      </c>
      <c r="B339" s="58">
        <v>15</v>
      </c>
      <c r="C339" s="62">
        <v>-5</v>
      </c>
      <c r="D339" s="201">
        <f t="shared" si="156"/>
        <v>22.004799999999999</v>
      </c>
      <c r="E339" s="226"/>
      <c r="F339" s="59" t="s">
        <v>829</v>
      </c>
      <c r="G339" s="59"/>
      <c r="H339" s="26" t="s">
        <v>304</v>
      </c>
      <c r="I339" s="26" t="s">
        <v>2666</v>
      </c>
      <c r="J339" s="28" t="s">
        <v>1690</v>
      </c>
      <c r="K339" s="26" t="s">
        <v>2671</v>
      </c>
      <c r="L339" s="66">
        <f t="shared" si="157"/>
        <v>22.004799999999999</v>
      </c>
      <c r="M339" s="66"/>
      <c r="N339" s="1" t="s">
        <v>369</v>
      </c>
      <c r="O339" s="316" t="s">
        <v>369</v>
      </c>
      <c r="P339" s="317">
        <v>2</v>
      </c>
      <c r="Q339" s="317" t="s">
        <v>369</v>
      </c>
      <c r="R339" s="37">
        <v>9.84</v>
      </c>
      <c r="S339" s="38">
        <f t="shared" si="158"/>
        <v>12.004799999999999</v>
      </c>
      <c r="T339" s="25">
        <v>0.1</v>
      </c>
      <c r="U339" s="10" t="s">
        <v>2667</v>
      </c>
      <c r="V339" s="10" t="s">
        <v>782</v>
      </c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JF339" s="8"/>
      <c r="JG339" s="8"/>
      <c r="JH339" s="8"/>
      <c r="JI339" s="8"/>
      <c r="JJ339" s="8"/>
      <c r="JL339" s="8"/>
      <c r="JM339" s="8"/>
      <c r="JN339" s="8"/>
      <c r="JO339" s="8"/>
      <c r="JQ339" s="8"/>
      <c r="KB339" s="8"/>
      <c r="KC339" s="8"/>
      <c r="KD339" s="8"/>
      <c r="KE339" s="7"/>
      <c r="KF339" s="7"/>
      <c r="KG339" s="8"/>
      <c r="KH339" s="8"/>
      <c r="KI339" s="8"/>
      <c r="KJ339" s="8"/>
      <c r="KK339" s="8"/>
      <c r="KL339" s="8"/>
      <c r="KM339" s="7"/>
      <c r="KN339" s="7"/>
      <c r="KO339" s="7"/>
      <c r="KP339" s="7"/>
      <c r="KQ339" s="7"/>
      <c r="KR339" s="7"/>
      <c r="MH339" s="8"/>
      <c r="MI339" s="8"/>
      <c r="MJ339" s="8"/>
      <c r="MR339" s="8"/>
      <c r="MU339" s="8"/>
    </row>
    <row r="340" spans="1:359" ht="22.5" customHeight="1">
      <c r="A340" s="57">
        <v>1</v>
      </c>
      <c r="B340" s="58">
        <v>20</v>
      </c>
      <c r="C340" s="62">
        <v>-8</v>
      </c>
      <c r="D340" s="201">
        <f t="shared" si="156"/>
        <v>33.996600000000001</v>
      </c>
      <c r="E340" s="226"/>
      <c r="F340" s="59" t="s">
        <v>831</v>
      </c>
      <c r="G340" s="59"/>
      <c r="H340" s="26" t="s">
        <v>304</v>
      </c>
      <c r="I340" s="26" t="s">
        <v>2666</v>
      </c>
      <c r="J340" s="28" t="s">
        <v>2672</v>
      </c>
      <c r="K340" s="26" t="s">
        <v>2673</v>
      </c>
      <c r="L340" s="66">
        <f t="shared" si="157"/>
        <v>33.996600000000001</v>
      </c>
      <c r="M340" s="66"/>
      <c r="N340" s="1" t="s">
        <v>369</v>
      </c>
      <c r="O340" s="316" t="s">
        <v>369</v>
      </c>
      <c r="P340" s="317">
        <v>2</v>
      </c>
      <c r="Q340" s="317" t="s">
        <v>369</v>
      </c>
      <c r="R340" s="37">
        <v>18.03</v>
      </c>
      <c r="S340" s="38">
        <f t="shared" si="158"/>
        <v>21.996600000000001</v>
      </c>
      <c r="T340" s="25">
        <v>0.1</v>
      </c>
      <c r="U340" s="10" t="s">
        <v>2667</v>
      </c>
      <c r="V340" s="10" t="s">
        <v>782</v>
      </c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JF340" s="8"/>
      <c r="JG340" s="8"/>
      <c r="JH340" s="8"/>
      <c r="JI340" s="8"/>
      <c r="JJ340" s="8"/>
      <c r="JL340" s="8"/>
      <c r="JM340" s="8"/>
      <c r="JN340" s="8"/>
      <c r="JO340" s="8"/>
      <c r="JQ340" s="8"/>
      <c r="KB340" s="8"/>
      <c r="KC340" s="8"/>
      <c r="KD340" s="8"/>
      <c r="KE340" s="7"/>
      <c r="KF340" s="7"/>
      <c r="KG340" s="8"/>
      <c r="KH340" s="8"/>
      <c r="KI340" s="8"/>
      <c r="KJ340" s="8"/>
      <c r="KK340" s="8"/>
      <c r="KL340" s="8"/>
      <c r="KM340" s="7"/>
      <c r="KN340" s="7"/>
      <c r="KO340" s="7"/>
      <c r="KP340" s="7"/>
      <c r="KQ340" s="7"/>
      <c r="KR340" s="7"/>
      <c r="MH340" s="8"/>
      <c r="MI340" s="8"/>
      <c r="MJ340" s="8"/>
      <c r="MR340" s="8"/>
      <c r="MU340" s="8"/>
    </row>
    <row r="341" spans="1:359" s="8" customFormat="1" ht="22.5" customHeight="1">
      <c r="A341" s="57">
        <v>2.2000000000000002</v>
      </c>
      <c r="B341" s="58"/>
      <c r="C341" s="62"/>
      <c r="D341" s="201">
        <f t="shared" si="156"/>
        <v>28.182000000000002</v>
      </c>
      <c r="E341" s="226"/>
      <c r="F341" s="59" t="s">
        <v>806</v>
      </c>
      <c r="G341" s="59"/>
      <c r="H341" s="26" t="s">
        <v>304</v>
      </c>
      <c r="I341" s="26" t="s">
        <v>726</v>
      </c>
      <c r="J341" s="28" t="s">
        <v>498</v>
      </c>
      <c r="K341" s="26" t="s">
        <v>64</v>
      </c>
      <c r="L341" s="66">
        <f t="shared" si="157"/>
        <v>28.182000000000002</v>
      </c>
      <c r="M341" s="66"/>
      <c r="N341" s="1" t="s">
        <v>369</v>
      </c>
      <c r="O341" s="316" t="s">
        <v>369</v>
      </c>
      <c r="P341" s="317">
        <v>3</v>
      </c>
      <c r="Q341" s="317" t="s">
        <v>369</v>
      </c>
      <c r="R341" s="37">
        <v>10.5</v>
      </c>
      <c r="S341" s="38">
        <f t="shared" si="158"/>
        <v>12.81</v>
      </c>
      <c r="T341" s="20"/>
      <c r="U341" s="10" t="s">
        <v>518</v>
      </c>
      <c r="V341" s="9"/>
      <c r="HT341" s="12"/>
      <c r="HU341" s="12"/>
      <c r="HW341" s="12"/>
      <c r="HX341" s="12"/>
      <c r="IB341" s="12"/>
      <c r="IC341" s="12"/>
      <c r="ID341" s="12"/>
      <c r="IG341" s="12"/>
      <c r="IL341" s="12"/>
      <c r="IM341" s="12"/>
      <c r="IN341" s="12"/>
      <c r="IO341" s="12"/>
      <c r="IP341" s="12"/>
      <c r="IQ341" s="12"/>
      <c r="IS341" s="12"/>
      <c r="IT341" s="12"/>
      <c r="IU341" s="12"/>
      <c r="IV341" s="12"/>
      <c r="IW341" s="12"/>
      <c r="IX341" s="12"/>
      <c r="IY341" s="12"/>
      <c r="IZ341" s="12"/>
      <c r="JA341" s="12"/>
      <c r="JF341" s="12"/>
      <c r="JG341" s="12"/>
      <c r="JH341" s="12"/>
      <c r="JI341" s="12"/>
      <c r="JJ341" s="12"/>
      <c r="JL341" s="12"/>
      <c r="JN341" s="12"/>
      <c r="JT341" s="12"/>
      <c r="JU341" s="12"/>
      <c r="JV341" s="12"/>
      <c r="JW341" s="12"/>
      <c r="JX341" s="12"/>
      <c r="JZ341" s="12"/>
      <c r="KA341" s="12"/>
      <c r="KE341" s="12"/>
      <c r="KF341" s="12"/>
      <c r="KG341" s="12"/>
      <c r="KH341" s="12"/>
      <c r="KI341" s="12"/>
      <c r="KJ341" s="12"/>
      <c r="KK341" s="12"/>
      <c r="KL341" s="12"/>
      <c r="KM341" s="12"/>
      <c r="KN341" s="12"/>
      <c r="KO341" s="12"/>
      <c r="KP341" s="12"/>
      <c r="KQ341" s="12"/>
      <c r="KR341" s="12"/>
      <c r="KS341" s="12"/>
      <c r="KT341" s="12"/>
      <c r="KU341" s="12"/>
      <c r="KV341" s="12"/>
      <c r="KW341" s="12"/>
      <c r="KX341" s="12"/>
      <c r="KY341" s="12"/>
      <c r="KZ341" s="12"/>
      <c r="LA341" s="12"/>
      <c r="LB341" s="12"/>
      <c r="LC341" s="12"/>
      <c r="LN341" s="12"/>
      <c r="LO341" s="12"/>
      <c r="LP341" s="12"/>
      <c r="LQ341" s="12"/>
      <c r="MG341" s="12"/>
      <c r="MH341" s="12"/>
      <c r="MI341" s="12"/>
      <c r="MJ341" s="12"/>
      <c r="MK341" s="12"/>
      <c r="ML341" s="12"/>
      <c r="MM341" s="12"/>
      <c r="MN341" s="12"/>
      <c r="MO341" s="12"/>
      <c r="MP341" s="12"/>
      <c r="MQ341" s="12"/>
      <c r="MR341" s="12"/>
      <c r="MS341" s="12"/>
    </row>
    <row r="342" spans="1:359" ht="22.5" customHeight="1">
      <c r="A342" s="57">
        <v>1</v>
      </c>
      <c r="B342" s="58">
        <v>15</v>
      </c>
      <c r="C342" s="62"/>
      <c r="D342" s="201">
        <f t="shared" si="156"/>
        <v>25.040599999999998</v>
      </c>
      <c r="E342" s="226"/>
      <c r="F342" s="59" t="s">
        <v>829</v>
      </c>
      <c r="G342" s="59"/>
      <c r="H342" s="26" t="s">
        <v>304</v>
      </c>
      <c r="I342" s="26" t="s">
        <v>1652</v>
      </c>
      <c r="J342" s="28" t="s">
        <v>979</v>
      </c>
      <c r="K342" s="26" t="s">
        <v>1653</v>
      </c>
      <c r="L342" s="66">
        <f t="shared" si="157"/>
        <v>25.040599999999998</v>
      </c>
      <c r="M342" s="66"/>
      <c r="N342" s="1" t="s">
        <v>369</v>
      </c>
      <c r="O342" s="316" t="s">
        <v>369</v>
      </c>
      <c r="P342" s="317">
        <v>1</v>
      </c>
      <c r="Q342" s="317" t="s">
        <v>369</v>
      </c>
      <c r="R342" s="37">
        <v>8.23</v>
      </c>
      <c r="S342" s="38">
        <f t="shared" si="158"/>
        <v>10.0406</v>
      </c>
      <c r="T342" s="25">
        <v>0.05</v>
      </c>
      <c r="U342" s="10" t="s">
        <v>891</v>
      </c>
      <c r="V342" s="9"/>
      <c r="HR342" s="8"/>
      <c r="HS342" s="8"/>
      <c r="HV342" s="8"/>
      <c r="HY342" s="8"/>
      <c r="HZ342" s="8"/>
      <c r="IA342" s="8"/>
      <c r="IB342" s="8"/>
      <c r="IC342" s="8"/>
      <c r="ID342" s="8"/>
      <c r="II342" s="8"/>
      <c r="IJ342" s="8"/>
      <c r="IK342" s="8"/>
      <c r="IL342" s="8"/>
      <c r="IM342" s="8"/>
      <c r="IN342" s="8"/>
      <c r="IR342" s="8"/>
      <c r="IS342" s="8"/>
      <c r="IT342" s="8"/>
      <c r="IU342" s="8"/>
      <c r="IV342" s="8"/>
      <c r="IW342" s="8"/>
      <c r="IX342" s="8"/>
      <c r="IY342" s="8"/>
      <c r="IZ342" s="8"/>
      <c r="JA342" s="8"/>
      <c r="JM342" s="8"/>
      <c r="JN342" s="8"/>
      <c r="JQ342" s="8"/>
      <c r="JT342" s="8"/>
      <c r="JU342" s="8"/>
      <c r="JV342" s="8"/>
      <c r="JW342" s="8"/>
      <c r="JX342" s="8"/>
      <c r="KB342" s="8"/>
      <c r="KC342" s="8"/>
      <c r="KD342" s="8"/>
      <c r="KE342" s="8"/>
      <c r="KF342" s="8"/>
      <c r="KM342" s="8"/>
      <c r="KN342" s="8"/>
      <c r="KO342" s="8"/>
      <c r="KP342" s="8"/>
      <c r="KQ342" s="8"/>
      <c r="KR342" s="8"/>
      <c r="KS342" s="8"/>
      <c r="KT342" s="8"/>
      <c r="KY342" s="8"/>
      <c r="KZ342" s="8"/>
      <c r="LA342" s="8"/>
      <c r="LB342" s="8"/>
      <c r="LC342" s="8"/>
      <c r="MK342" s="8"/>
      <c r="ML342" s="8"/>
      <c r="MM342" s="8"/>
      <c r="MN342" s="8"/>
      <c r="MO342" s="8"/>
      <c r="MP342" s="8"/>
      <c r="MR342" s="8"/>
      <c r="MS342" s="8"/>
      <c r="MU342" s="8"/>
    </row>
    <row r="343" spans="1:359" ht="22.5" customHeight="1">
      <c r="A343" s="57">
        <v>1</v>
      </c>
      <c r="B343" s="58">
        <v>15</v>
      </c>
      <c r="C343" s="62"/>
      <c r="D343" s="201">
        <f t="shared" ref="D343" si="159">SUM((S343*A343)+B343+C343)</f>
        <v>23.661999999999999</v>
      </c>
      <c r="E343" s="226"/>
      <c r="F343" s="59" t="s">
        <v>805</v>
      </c>
      <c r="G343" s="59"/>
      <c r="H343" s="26" t="s">
        <v>304</v>
      </c>
      <c r="I343" s="26" t="s">
        <v>65</v>
      </c>
      <c r="J343" s="28" t="s">
        <v>498</v>
      </c>
      <c r="K343" s="26" t="s">
        <v>2490</v>
      </c>
      <c r="L343" s="66">
        <f t="shared" ref="L343" si="160">SUM(D343)</f>
        <v>23.661999999999999</v>
      </c>
      <c r="M343" s="66"/>
      <c r="N343" s="1" t="s">
        <v>369</v>
      </c>
      <c r="O343" s="316" t="s">
        <v>369</v>
      </c>
      <c r="P343" s="317">
        <v>6</v>
      </c>
      <c r="Q343" s="317" t="s">
        <v>369</v>
      </c>
      <c r="R343" s="37">
        <v>7.1</v>
      </c>
      <c r="S343" s="38">
        <f t="shared" ref="S343" si="161">SUM(R343*1.22)</f>
        <v>8.661999999999999</v>
      </c>
      <c r="T343" s="25">
        <v>0.08</v>
      </c>
      <c r="U343" s="10" t="s">
        <v>518</v>
      </c>
      <c r="V343" s="115" t="s">
        <v>1689</v>
      </c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JF343" s="8"/>
      <c r="JG343" s="8"/>
      <c r="JH343" s="8"/>
      <c r="JI343" s="8"/>
      <c r="JJ343" s="8"/>
      <c r="JL343" s="8"/>
      <c r="JM343" s="8"/>
      <c r="JN343" s="8"/>
      <c r="JO343" s="8"/>
      <c r="JQ343" s="8"/>
      <c r="KB343" s="8"/>
      <c r="KC343" s="8"/>
      <c r="KD343" s="8"/>
      <c r="KE343" s="7"/>
      <c r="KF343" s="7"/>
      <c r="KG343" s="8"/>
      <c r="KH343" s="8"/>
      <c r="KI343" s="8"/>
      <c r="KJ343" s="8"/>
      <c r="KK343" s="8"/>
      <c r="KL343" s="8"/>
      <c r="KM343" s="7"/>
      <c r="KN343" s="7"/>
      <c r="KO343" s="7"/>
      <c r="KP343" s="7"/>
      <c r="KQ343" s="7"/>
      <c r="KR343" s="7"/>
      <c r="LD343" s="8"/>
      <c r="LE343" s="8"/>
      <c r="LF343" s="8"/>
      <c r="LG343" s="8"/>
      <c r="LH343" s="8"/>
      <c r="LI343" s="8"/>
      <c r="LJ343" s="8"/>
      <c r="LK343" s="8"/>
      <c r="LL343" s="8"/>
      <c r="LM343" s="8"/>
      <c r="LR343" s="8"/>
      <c r="LS343" s="8"/>
      <c r="LT343" s="8"/>
      <c r="LU343" s="8"/>
      <c r="LV343" s="8"/>
      <c r="LW343" s="8"/>
      <c r="LX343" s="8"/>
      <c r="LY343" s="8"/>
      <c r="LZ343" s="8"/>
      <c r="MA343" s="8"/>
      <c r="MB343" s="8"/>
      <c r="MC343" s="8"/>
      <c r="MD343" s="8"/>
      <c r="ME343" s="8"/>
      <c r="MF343" s="8"/>
      <c r="MH343" s="8"/>
      <c r="MI343" s="8"/>
      <c r="MJ343" s="8"/>
      <c r="MK343" s="8"/>
      <c r="ML343" s="8"/>
      <c r="MM343" s="8"/>
      <c r="MN343" s="8"/>
      <c r="MO343" s="8"/>
      <c r="MP343" s="8"/>
      <c r="MQ343" s="8"/>
      <c r="MU343" s="8"/>
    </row>
    <row r="344" spans="1:359" ht="22.5" customHeight="1">
      <c r="A344" s="57">
        <v>1</v>
      </c>
      <c r="B344" s="58">
        <v>15</v>
      </c>
      <c r="C344" s="62"/>
      <c r="D344" s="201">
        <f t="shared" ref="D344:D351" si="162">SUM((S344*A344)+B344+C344)</f>
        <v>23.478999999999999</v>
      </c>
      <c r="E344" s="226"/>
      <c r="F344" s="59" t="s">
        <v>805</v>
      </c>
      <c r="G344" s="59"/>
      <c r="H344" s="26" t="s">
        <v>304</v>
      </c>
      <c r="I344" s="26" t="s">
        <v>65</v>
      </c>
      <c r="J344" s="28" t="s">
        <v>498</v>
      </c>
      <c r="K344" s="26" t="s">
        <v>1691</v>
      </c>
      <c r="L344" s="66">
        <f t="shared" ref="L344:L351" si="163">SUM(D344)</f>
        <v>23.478999999999999</v>
      </c>
      <c r="M344" s="66"/>
      <c r="N344" s="1" t="s">
        <v>369</v>
      </c>
      <c r="O344" s="316" t="s">
        <v>369</v>
      </c>
      <c r="P344" s="317">
        <v>1</v>
      </c>
      <c r="Q344" s="317" t="s">
        <v>369</v>
      </c>
      <c r="R344" s="37">
        <v>6.95</v>
      </c>
      <c r="S344" s="38">
        <f t="shared" ref="S344:S351" si="164">SUM(R344*1.22)</f>
        <v>8.4789999999999992</v>
      </c>
      <c r="T344" s="25">
        <v>0.08</v>
      </c>
      <c r="U344" s="10" t="s">
        <v>518</v>
      </c>
      <c r="V344" s="115" t="s">
        <v>1689</v>
      </c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JF344" s="8"/>
      <c r="JG344" s="8"/>
      <c r="JH344" s="8"/>
      <c r="JI344" s="8"/>
      <c r="JJ344" s="8"/>
      <c r="JL344" s="8"/>
      <c r="JM344" s="8"/>
      <c r="JN344" s="8"/>
      <c r="JO344" s="8"/>
      <c r="JQ344" s="8"/>
      <c r="KB344" s="8"/>
      <c r="KC344" s="8"/>
      <c r="KD344" s="8"/>
      <c r="KE344" s="7"/>
      <c r="KF344" s="7"/>
      <c r="KG344" s="8"/>
      <c r="KH344" s="8"/>
      <c r="KI344" s="8"/>
      <c r="KJ344" s="8"/>
      <c r="KK344" s="8"/>
      <c r="KL344" s="8"/>
      <c r="KM344" s="7"/>
      <c r="KN344" s="7"/>
      <c r="KO344" s="7"/>
      <c r="KP344" s="7"/>
      <c r="KQ344" s="7"/>
      <c r="KR344" s="7"/>
      <c r="LD344" s="8"/>
      <c r="LE344" s="8"/>
      <c r="LF344" s="8"/>
      <c r="LG344" s="8"/>
      <c r="LH344" s="8"/>
      <c r="LI344" s="8"/>
      <c r="LJ344" s="8"/>
      <c r="LK344" s="8"/>
      <c r="LL344" s="8"/>
      <c r="LM344" s="8"/>
      <c r="LR344" s="8"/>
      <c r="LS344" s="8"/>
      <c r="LT344" s="8"/>
      <c r="LU344" s="8"/>
      <c r="LV344" s="8"/>
      <c r="LW344" s="8"/>
      <c r="LX344" s="8"/>
      <c r="LY344" s="8"/>
      <c r="LZ344" s="8"/>
      <c r="MA344" s="8"/>
      <c r="MB344" s="8"/>
      <c r="MC344" s="8"/>
      <c r="MD344" s="8"/>
      <c r="ME344" s="8"/>
      <c r="MF344" s="8"/>
      <c r="MH344" s="8"/>
      <c r="MI344" s="8"/>
      <c r="MJ344" s="8"/>
      <c r="MK344" s="8"/>
      <c r="ML344" s="8"/>
      <c r="MM344" s="8"/>
      <c r="MN344" s="8"/>
      <c r="MO344" s="8"/>
      <c r="MP344" s="8"/>
      <c r="MQ344" s="8"/>
      <c r="MU344" s="8"/>
    </row>
    <row r="345" spans="1:359" s="8" customFormat="1" ht="22.5" customHeight="1">
      <c r="A345" s="57">
        <v>1</v>
      </c>
      <c r="B345" s="58">
        <v>10</v>
      </c>
      <c r="C345" s="62">
        <v>2</v>
      </c>
      <c r="D345" s="201">
        <f t="shared" si="162"/>
        <v>23.834</v>
      </c>
      <c r="E345" s="225"/>
      <c r="F345" s="59" t="s">
        <v>818</v>
      </c>
      <c r="G345" s="59"/>
      <c r="H345" s="26" t="s">
        <v>304</v>
      </c>
      <c r="I345" s="26" t="s">
        <v>1623</v>
      </c>
      <c r="J345" s="28" t="s">
        <v>912</v>
      </c>
      <c r="K345" s="26" t="s">
        <v>1624</v>
      </c>
      <c r="L345" s="66">
        <f t="shared" si="163"/>
        <v>23.834</v>
      </c>
      <c r="M345" s="66"/>
      <c r="N345" s="1" t="s">
        <v>369</v>
      </c>
      <c r="O345" s="316" t="s">
        <v>369</v>
      </c>
      <c r="P345" s="317">
        <v>1</v>
      </c>
      <c r="Q345" s="317" t="s">
        <v>369</v>
      </c>
      <c r="R345" s="37">
        <v>9.6999999999999993</v>
      </c>
      <c r="S345" s="38">
        <f t="shared" si="164"/>
        <v>11.834</v>
      </c>
      <c r="T345" s="20"/>
      <c r="U345" s="10" t="s">
        <v>485</v>
      </c>
      <c r="V345" s="9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  <c r="GZ345" s="12"/>
      <c r="HA345" s="12"/>
      <c r="HB345" s="12"/>
      <c r="HC345" s="12"/>
      <c r="HD345" s="12"/>
      <c r="HE345" s="12"/>
      <c r="HF345" s="12"/>
      <c r="HG345" s="12"/>
      <c r="HH345" s="12"/>
      <c r="HI345" s="12"/>
      <c r="HJ345" s="12"/>
      <c r="HK345" s="12"/>
      <c r="HL345" s="12"/>
      <c r="HM345" s="12"/>
      <c r="HN345" s="12"/>
      <c r="HO345" s="12"/>
      <c r="HT345" s="12"/>
      <c r="HU345" s="12"/>
      <c r="HW345" s="12"/>
      <c r="HX345" s="12"/>
      <c r="II345" s="12"/>
      <c r="IJ345" s="12"/>
      <c r="IK345" s="12"/>
      <c r="IR345" s="12"/>
      <c r="IS345" s="12"/>
      <c r="IT345" s="12"/>
      <c r="IU345" s="12"/>
      <c r="IV345" s="12"/>
      <c r="IW345" s="12"/>
      <c r="IX345" s="12"/>
      <c r="IY345" s="12"/>
      <c r="IZ345" s="12"/>
      <c r="JA345" s="12"/>
      <c r="JB345" s="12"/>
      <c r="JC345" s="12"/>
      <c r="JD345" s="12"/>
      <c r="JE345" s="12"/>
      <c r="JK345" s="12"/>
      <c r="JM345" s="12"/>
      <c r="JN345" s="12"/>
      <c r="JO345" s="12"/>
      <c r="JP345" s="12"/>
      <c r="JQ345" s="12"/>
      <c r="JR345" s="12"/>
      <c r="JS345" s="12"/>
      <c r="JY345" s="12"/>
      <c r="JZ345" s="12"/>
      <c r="KA345" s="12"/>
      <c r="KB345" s="12"/>
      <c r="KC345" s="12"/>
      <c r="KD345" s="12"/>
      <c r="KE345" s="12"/>
      <c r="KF345" s="12"/>
      <c r="KG345" s="12"/>
      <c r="KM345" s="12"/>
      <c r="KN345" s="12"/>
      <c r="KO345" s="12"/>
      <c r="KP345" s="12"/>
      <c r="KQ345" s="12"/>
      <c r="KR345" s="12"/>
      <c r="KS345" s="12"/>
      <c r="KT345" s="12"/>
      <c r="KU345" s="12"/>
      <c r="KV345" s="12"/>
      <c r="KW345" s="12"/>
      <c r="KX345" s="12"/>
      <c r="KY345" s="12"/>
      <c r="LD345" s="12"/>
      <c r="LE345" s="12"/>
      <c r="LF345" s="12"/>
      <c r="LG345" s="12"/>
      <c r="LH345" s="12"/>
      <c r="LI345" s="12"/>
      <c r="LJ345" s="12"/>
      <c r="LK345" s="12"/>
      <c r="LL345" s="12"/>
      <c r="LM345" s="12"/>
      <c r="LN345" s="12"/>
      <c r="LO345" s="12"/>
      <c r="LP345" s="12"/>
      <c r="LQ345" s="12"/>
      <c r="LR345" s="12"/>
      <c r="LS345" s="12"/>
      <c r="LT345" s="12"/>
      <c r="LU345" s="12"/>
      <c r="LV345" s="12"/>
      <c r="LW345" s="12"/>
      <c r="LX345" s="12"/>
      <c r="LY345" s="12"/>
      <c r="LZ345" s="12"/>
      <c r="MA345" s="12"/>
      <c r="MB345" s="12"/>
      <c r="MC345" s="12"/>
      <c r="MD345" s="12"/>
      <c r="ME345" s="12"/>
      <c r="MF345" s="12"/>
      <c r="MG345" s="12"/>
      <c r="MQ345" s="12"/>
      <c r="MR345" s="12"/>
      <c r="MS345" s="12"/>
      <c r="MU345" s="12"/>
    </row>
    <row r="346" spans="1:359" ht="22.5" customHeight="1">
      <c r="A346" s="57">
        <v>2.2000000000000002</v>
      </c>
      <c r="B346" s="58"/>
      <c r="C346" s="62"/>
      <c r="D346" s="201">
        <f t="shared" si="162"/>
        <v>26.84</v>
      </c>
      <c r="E346" s="226"/>
      <c r="F346" s="59" t="s">
        <v>806</v>
      </c>
      <c r="G346" s="59"/>
      <c r="H346" s="26" t="s">
        <v>304</v>
      </c>
      <c r="I346" s="26" t="s">
        <v>740</v>
      </c>
      <c r="J346" s="26" t="s">
        <v>912</v>
      </c>
      <c r="K346" s="26" t="s">
        <v>2641</v>
      </c>
      <c r="L346" s="66">
        <f t="shared" si="163"/>
        <v>26.84</v>
      </c>
      <c r="M346" s="66"/>
      <c r="N346" s="1" t="s">
        <v>369</v>
      </c>
      <c r="O346" s="316" t="s">
        <v>369</v>
      </c>
      <c r="P346" s="317">
        <v>2</v>
      </c>
      <c r="Q346" s="317" t="s">
        <v>369</v>
      </c>
      <c r="R346" s="37">
        <v>10</v>
      </c>
      <c r="S346" s="38">
        <f t="shared" si="164"/>
        <v>12.2</v>
      </c>
      <c r="T346" s="20"/>
      <c r="U346" s="10" t="s">
        <v>628</v>
      </c>
      <c r="V346" s="9"/>
      <c r="HP346" s="8"/>
      <c r="HQ346" s="8"/>
      <c r="HR346" s="8"/>
      <c r="HS346" s="8"/>
      <c r="HV346" s="8"/>
      <c r="HZ346" s="8"/>
      <c r="IA346" s="8"/>
      <c r="IB346" s="8"/>
      <c r="IC346" s="7"/>
      <c r="ID346" s="7"/>
      <c r="IE346" s="8"/>
      <c r="IF346" s="8"/>
      <c r="IG346" s="8"/>
      <c r="IH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  <c r="IW346" s="8"/>
      <c r="IX346" s="8"/>
      <c r="IY346" s="8"/>
      <c r="IZ346" s="8"/>
      <c r="JA346" s="8"/>
      <c r="JB346" s="8"/>
      <c r="JC346" s="8"/>
      <c r="JD346" s="8"/>
      <c r="JE346" s="8"/>
      <c r="JK346" s="8"/>
      <c r="JL346" s="8"/>
      <c r="JM346" s="8"/>
      <c r="JO346" s="8"/>
      <c r="JP346" s="8"/>
      <c r="JQ346" s="8"/>
      <c r="JR346" s="8"/>
      <c r="JS346" s="8"/>
      <c r="JT346" s="8"/>
      <c r="JU346" s="8"/>
      <c r="JV346" s="8"/>
      <c r="JW346" s="8"/>
      <c r="JX346" s="8"/>
      <c r="JY346" s="8"/>
      <c r="JZ346" s="8"/>
      <c r="KA346" s="8"/>
      <c r="KG346" s="8"/>
      <c r="KH346" s="8"/>
      <c r="KI346" s="8"/>
      <c r="KJ346" s="8"/>
      <c r="KK346" s="8"/>
      <c r="KL346" s="8"/>
      <c r="KY346" s="8"/>
      <c r="LN346" s="8"/>
      <c r="LO346" s="8"/>
      <c r="LP346" s="8"/>
      <c r="LQ346" s="8"/>
      <c r="MG346" s="8"/>
      <c r="MR346" s="8"/>
      <c r="MS346" s="8"/>
      <c r="MU346" s="8"/>
    </row>
    <row r="347" spans="1:359" ht="22.5" customHeight="1">
      <c r="A347" s="57">
        <v>2.2000000000000002</v>
      </c>
      <c r="B347" s="58"/>
      <c r="C347" s="62"/>
      <c r="D347" s="201">
        <f t="shared" si="162"/>
        <v>43.749200000000002</v>
      </c>
      <c r="E347" s="226"/>
      <c r="F347" s="59" t="s">
        <v>806</v>
      </c>
      <c r="G347" s="59"/>
      <c r="H347" s="26" t="s">
        <v>304</v>
      </c>
      <c r="I347" s="26" t="s">
        <v>61</v>
      </c>
      <c r="J347" s="28" t="s">
        <v>497</v>
      </c>
      <c r="K347" s="26" t="s">
        <v>2210</v>
      </c>
      <c r="L347" s="66">
        <f t="shared" si="163"/>
        <v>43.749200000000002</v>
      </c>
      <c r="M347" s="66"/>
      <c r="N347" s="1" t="s">
        <v>369</v>
      </c>
      <c r="O347" s="316" t="s">
        <v>369</v>
      </c>
      <c r="P347" s="317">
        <v>6</v>
      </c>
      <c r="Q347" s="317" t="s">
        <v>369</v>
      </c>
      <c r="R347" s="37">
        <v>16.3</v>
      </c>
      <c r="S347" s="38">
        <f t="shared" si="164"/>
        <v>19.885999999999999</v>
      </c>
      <c r="T347" s="20"/>
      <c r="U347" s="10" t="s">
        <v>629</v>
      </c>
      <c r="V347" s="9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R347" s="8"/>
      <c r="HS347" s="8"/>
      <c r="HT347" s="8"/>
      <c r="HU347" s="8"/>
      <c r="HW347" s="8"/>
      <c r="HX347" s="8"/>
      <c r="HY347" s="8"/>
      <c r="HZ347" s="8"/>
      <c r="IA347" s="8"/>
      <c r="IB347" s="8"/>
      <c r="IC347" s="8"/>
      <c r="ID347" s="8"/>
      <c r="II347" s="8"/>
      <c r="IJ347" s="8"/>
      <c r="IK347" s="8"/>
      <c r="IO347" s="8"/>
      <c r="IP347" s="8"/>
      <c r="IQ347" s="8"/>
      <c r="IS347" s="8"/>
      <c r="IT347" s="8"/>
      <c r="IU347" s="8"/>
      <c r="IV347" s="8"/>
      <c r="IW347" s="8"/>
      <c r="IX347" s="8"/>
      <c r="IY347" s="8"/>
      <c r="IZ347" s="8"/>
      <c r="JA347" s="8"/>
      <c r="JB347" s="8"/>
      <c r="JC347" s="8"/>
      <c r="JD347" s="8"/>
      <c r="JE347" s="8"/>
      <c r="JK347" s="8"/>
      <c r="JM347" s="8"/>
      <c r="JN347" s="8"/>
      <c r="JO347" s="8"/>
      <c r="JP347" s="8"/>
      <c r="JQ347" s="8"/>
      <c r="JR347" s="8"/>
      <c r="JS347" s="8"/>
      <c r="JY347" s="8"/>
      <c r="KC347" s="8"/>
      <c r="KD347" s="8"/>
      <c r="KE347" s="8"/>
      <c r="KF347" s="8"/>
      <c r="KM347" s="8"/>
      <c r="KN347" s="8"/>
      <c r="KO347" s="8"/>
      <c r="KP347" s="8"/>
      <c r="KQ347" s="8"/>
      <c r="KR347" s="8"/>
      <c r="KX347" s="8"/>
      <c r="LN347" s="8"/>
      <c r="LO347" s="8"/>
      <c r="LP347" s="8"/>
      <c r="LQ347" s="8"/>
      <c r="MG347" s="8"/>
      <c r="MQ347" s="8"/>
      <c r="MR347" s="8"/>
      <c r="MU347" s="8"/>
    </row>
    <row r="348" spans="1:359" ht="22.5" customHeight="1">
      <c r="A348" s="57">
        <v>2.2000000000000002</v>
      </c>
      <c r="B348" s="58"/>
      <c r="C348" s="62"/>
      <c r="D348" s="201">
        <f t="shared" si="162"/>
        <v>38.918000000000006</v>
      </c>
      <c r="F348" s="59" t="s">
        <v>806</v>
      </c>
      <c r="G348" s="59"/>
      <c r="H348" s="26" t="s">
        <v>304</v>
      </c>
      <c r="I348" s="26" t="s">
        <v>726</v>
      </c>
      <c r="J348" s="26" t="s">
        <v>497</v>
      </c>
      <c r="K348" s="26" t="s">
        <v>1568</v>
      </c>
      <c r="L348" s="66">
        <f t="shared" si="163"/>
        <v>38.918000000000006</v>
      </c>
      <c r="M348" s="66"/>
      <c r="N348" s="1" t="s">
        <v>369</v>
      </c>
      <c r="O348" s="316" t="s">
        <v>369</v>
      </c>
      <c r="P348" s="317">
        <v>6</v>
      </c>
      <c r="Q348" s="317" t="s">
        <v>369</v>
      </c>
      <c r="R348" s="37">
        <v>14.5</v>
      </c>
      <c r="S348" s="38">
        <f t="shared" si="164"/>
        <v>17.690000000000001</v>
      </c>
      <c r="T348" s="20"/>
      <c r="U348" s="10" t="s">
        <v>518</v>
      </c>
      <c r="V348" s="9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V348" s="8"/>
      <c r="HY348" s="8"/>
      <c r="HZ348" s="8"/>
      <c r="IA348" s="8"/>
      <c r="IE348" s="8"/>
      <c r="IF348" s="8"/>
      <c r="IH348" s="8"/>
      <c r="II348" s="8"/>
      <c r="IJ348" s="8"/>
      <c r="IK348" s="8"/>
      <c r="IR348" s="8"/>
      <c r="JB348" s="8"/>
      <c r="JC348" s="8"/>
      <c r="JD348" s="8"/>
      <c r="JE348" s="8"/>
      <c r="JK348" s="8"/>
      <c r="JM348" s="8"/>
      <c r="JO348" s="8"/>
      <c r="JP348" s="8"/>
      <c r="JQ348" s="8"/>
      <c r="JR348" s="8"/>
      <c r="JS348" s="8"/>
      <c r="JT348" s="8"/>
      <c r="JU348" s="8"/>
      <c r="JV348" s="8"/>
      <c r="JW348" s="8"/>
      <c r="JX348" s="8"/>
      <c r="JY348" s="8"/>
      <c r="JZ348" s="8"/>
      <c r="KA348" s="8"/>
      <c r="KB348" s="8"/>
      <c r="KC348" s="8"/>
      <c r="KD348" s="8"/>
      <c r="KE348" s="8"/>
      <c r="KF348" s="8"/>
      <c r="KH348" s="8"/>
      <c r="KI348" s="8"/>
      <c r="KJ348" s="8"/>
      <c r="KK348" s="8"/>
      <c r="KL348" s="8"/>
      <c r="KM348" s="8"/>
      <c r="KN348" s="8"/>
      <c r="KO348" s="8"/>
      <c r="KP348" s="8"/>
      <c r="KQ348" s="8"/>
      <c r="KR348" s="8"/>
      <c r="MH348" s="8"/>
      <c r="MI348" s="8"/>
      <c r="MJ348" s="8"/>
      <c r="MK348" s="8"/>
      <c r="ML348" s="8"/>
      <c r="MM348" s="8"/>
      <c r="MN348" s="8"/>
      <c r="MO348" s="8"/>
      <c r="MP348" s="8"/>
      <c r="MR348" s="8"/>
      <c r="MU348" s="8"/>
    </row>
    <row r="349" spans="1:359" s="8" customFormat="1" ht="22.5" customHeight="1">
      <c r="A349" s="57">
        <v>2.2000000000000002</v>
      </c>
      <c r="B349" s="58"/>
      <c r="C349" s="62"/>
      <c r="D349" s="201">
        <f t="shared" si="162"/>
        <v>33.013200000000005</v>
      </c>
      <c r="E349" s="226"/>
      <c r="F349" s="59" t="s">
        <v>806</v>
      </c>
      <c r="G349" s="59"/>
      <c r="H349" s="26" t="s">
        <v>304</v>
      </c>
      <c r="I349" s="26" t="s">
        <v>61</v>
      </c>
      <c r="J349" s="28" t="s">
        <v>496</v>
      </c>
      <c r="K349" s="26" t="s">
        <v>2209</v>
      </c>
      <c r="L349" s="66">
        <f t="shared" si="163"/>
        <v>33.013200000000005</v>
      </c>
      <c r="M349" s="66"/>
      <c r="N349" s="1" t="s">
        <v>369</v>
      </c>
      <c r="O349" s="316" t="s">
        <v>369</v>
      </c>
      <c r="P349" s="317">
        <v>6</v>
      </c>
      <c r="Q349" s="317" t="s">
        <v>369</v>
      </c>
      <c r="R349" s="37">
        <v>12.3</v>
      </c>
      <c r="S349" s="38">
        <f t="shared" si="164"/>
        <v>15.006</v>
      </c>
      <c r="T349" s="20"/>
      <c r="U349" s="10" t="s">
        <v>629</v>
      </c>
      <c r="V349" s="9"/>
      <c r="W349" s="12"/>
      <c r="HP349" s="12"/>
      <c r="HQ349" s="12"/>
      <c r="HV349" s="12"/>
      <c r="IE349" s="12"/>
      <c r="IF349" s="12"/>
      <c r="IG349" s="12"/>
      <c r="IH349" s="12"/>
      <c r="IL349" s="12"/>
      <c r="IM349" s="12"/>
      <c r="IN349" s="12"/>
      <c r="IR349" s="12"/>
      <c r="JF349" s="12"/>
      <c r="JG349" s="12"/>
      <c r="JH349" s="12"/>
      <c r="JI349" s="12"/>
      <c r="JJ349" s="12"/>
      <c r="JL349" s="12"/>
      <c r="JT349" s="12"/>
      <c r="JU349" s="12"/>
      <c r="JV349" s="12"/>
      <c r="JW349" s="12"/>
      <c r="JX349" s="12"/>
      <c r="JZ349" s="12"/>
      <c r="KA349" s="12"/>
      <c r="KB349" s="12"/>
      <c r="KG349" s="12"/>
      <c r="KH349" s="12"/>
      <c r="KI349" s="12"/>
      <c r="KJ349" s="12"/>
      <c r="KK349" s="12"/>
      <c r="KL349" s="12"/>
      <c r="KS349" s="12"/>
      <c r="KT349" s="12"/>
      <c r="KU349" s="12"/>
      <c r="KV349" s="12"/>
      <c r="KW349" s="12"/>
      <c r="KY349" s="12"/>
      <c r="KZ349" s="12"/>
      <c r="LA349" s="12"/>
      <c r="LB349" s="12"/>
      <c r="LC349" s="12"/>
      <c r="LD349" s="12"/>
      <c r="LE349" s="12"/>
      <c r="LF349" s="12"/>
      <c r="LG349" s="12"/>
      <c r="LH349" s="12"/>
      <c r="LI349" s="12"/>
      <c r="LJ349" s="12"/>
      <c r="LK349" s="12"/>
      <c r="LL349" s="12"/>
      <c r="LM349" s="12"/>
      <c r="LR349" s="12"/>
      <c r="LS349" s="12"/>
      <c r="LT349" s="12"/>
      <c r="LU349" s="12"/>
      <c r="LV349" s="12"/>
      <c r="LW349" s="12"/>
      <c r="LX349" s="12"/>
      <c r="LY349" s="12"/>
      <c r="LZ349" s="12"/>
      <c r="MA349" s="12"/>
      <c r="MB349" s="12"/>
      <c r="MC349" s="12"/>
      <c r="MD349" s="12"/>
      <c r="ME349" s="12"/>
      <c r="MF349" s="12"/>
      <c r="MH349" s="12"/>
      <c r="MI349" s="12"/>
      <c r="MJ349" s="12"/>
      <c r="MK349" s="12"/>
      <c r="ML349" s="12"/>
      <c r="MM349" s="12"/>
      <c r="MN349" s="12"/>
      <c r="MO349" s="12"/>
      <c r="MP349" s="12"/>
      <c r="MQ349" s="12"/>
      <c r="MS349" s="12"/>
    </row>
    <row r="350" spans="1:359" ht="22.5" customHeight="1">
      <c r="A350" s="57">
        <v>1</v>
      </c>
      <c r="B350" s="58">
        <v>20</v>
      </c>
      <c r="C350" s="62"/>
      <c r="D350" s="201">
        <f t="shared" si="162"/>
        <v>39.922600000000003</v>
      </c>
      <c r="E350" s="226"/>
      <c r="F350" s="59" t="s">
        <v>831</v>
      </c>
      <c r="G350" s="59"/>
      <c r="H350" s="26" t="s">
        <v>304</v>
      </c>
      <c r="I350" s="26" t="s">
        <v>1065</v>
      </c>
      <c r="J350" s="28" t="s">
        <v>496</v>
      </c>
      <c r="K350" s="26" t="s">
        <v>1066</v>
      </c>
      <c r="L350" s="66">
        <f t="shared" si="163"/>
        <v>39.922600000000003</v>
      </c>
      <c r="M350" s="66"/>
      <c r="N350" s="1" t="s">
        <v>369</v>
      </c>
      <c r="O350" s="316" t="s">
        <v>369</v>
      </c>
      <c r="P350" s="317">
        <v>1</v>
      </c>
      <c r="Q350" s="317" t="s">
        <v>369</v>
      </c>
      <c r="R350" s="37">
        <v>16.329999999999998</v>
      </c>
      <c r="S350" s="38">
        <f t="shared" si="164"/>
        <v>19.922599999999999</v>
      </c>
      <c r="T350" s="20"/>
      <c r="U350" s="10" t="s">
        <v>1064</v>
      </c>
      <c r="V350" s="9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T350" s="8"/>
      <c r="HU350" s="8"/>
      <c r="HV350" s="8"/>
      <c r="HW350" s="8"/>
      <c r="HX350" s="8"/>
      <c r="HZ350" s="8"/>
      <c r="IA350" s="8"/>
      <c r="IB350" s="8"/>
      <c r="IC350" s="8"/>
      <c r="ID350" s="8"/>
      <c r="IG350" s="8"/>
      <c r="II350" s="8"/>
      <c r="IJ350" s="7"/>
      <c r="IK350" s="7"/>
      <c r="IL350" s="8"/>
      <c r="IM350" s="8"/>
      <c r="IN350" s="8"/>
      <c r="IO350" s="8"/>
      <c r="IP350" s="8"/>
      <c r="IQ350" s="8"/>
      <c r="IR350" s="8"/>
      <c r="JB350" s="8"/>
      <c r="JC350" s="8"/>
      <c r="JD350" s="8"/>
      <c r="JE350" s="8"/>
      <c r="JK350" s="8"/>
      <c r="JL350" s="8"/>
      <c r="JM350" s="8"/>
      <c r="JN350" s="8"/>
      <c r="JP350" s="8"/>
      <c r="JR350" s="8"/>
      <c r="JS350" s="8"/>
      <c r="JT350" s="8"/>
      <c r="JU350" s="8"/>
      <c r="JV350" s="8"/>
      <c r="JW350" s="8"/>
      <c r="JX350" s="8"/>
      <c r="JY350" s="8"/>
      <c r="KH350" s="8"/>
      <c r="KI350" s="8"/>
      <c r="KJ350" s="8"/>
      <c r="KK350" s="8"/>
      <c r="KL350" s="8"/>
      <c r="KY350" s="8"/>
      <c r="KZ350" s="8"/>
      <c r="LA350" s="8"/>
      <c r="LB350" s="8"/>
      <c r="LC350" s="8"/>
      <c r="MK350" s="8"/>
      <c r="ML350" s="8"/>
      <c r="MM350" s="8"/>
      <c r="MN350" s="8"/>
      <c r="MO350" s="8"/>
      <c r="MP350" s="8"/>
      <c r="MR350" s="8"/>
      <c r="MU350" s="8"/>
    </row>
    <row r="351" spans="1:359" ht="22.5" customHeight="1">
      <c r="A351" s="57">
        <v>1</v>
      </c>
      <c r="B351" s="58">
        <v>10</v>
      </c>
      <c r="C351" s="62">
        <v>4</v>
      </c>
      <c r="D351" s="201">
        <f t="shared" si="162"/>
        <v>24.113799999999998</v>
      </c>
      <c r="E351" s="226"/>
      <c r="F351" s="59" t="s">
        <v>818</v>
      </c>
      <c r="G351" s="59"/>
      <c r="H351" s="26" t="s">
        <v>304</v>
      </c>
      <c r="I351" s="26" t="s">
        <v>1623</v>
      </c>
      <c r="J351" s="28" t="s">
        <v>496</v>
      </c>
      <c r="K351" s="26" t="s">
        <v>2390</v>
      </c>
      <c r="L351" s="66">
        <f t="shared" si="163"/>
        <v>24.113799999999998</v>
      </c>
      <c r="M351" s="66"/>
      <c r="N351" s="1" t="s">
        <v>369</v>
      </c>
      <c r="O351" s="316" t="s">
        <v>369</v>
      </c>
      <c r="P351" s="317">
        <v>2</v>
      </c>
      <c r="Q351" s="317" t="s">
        <v>369</v>
      </c>
      <c r="R351" s="37">
        <v>8.2899999999999991</v>
      </c>
      <c r="S351" s="38">
        <f t="shared" si="164"/>
        <v>10.113799999999999</v>
      </c>
      <c r="T351" s="20"/>
      <c r="U351" s="10" t="s">
        <v>622</v>
      </c>
      <c r="V351" s="9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I351" s="6"/>
      <c r="IJ351" s="8"/>
      <c r="IK351" s="8"/>
      <c r="IL351" s="8"/>
      <c r="IM351" s="8"/>
      <c r="IN351" s="8"/>
      <c r="IO351" s="8"/>
      <c r="IP351" s="8"/>
      <c r="IQ351" s="8"/>
      <c r="IS351" s="8"/>
      <c r="IT351" s="8"/>
      <c r="IU351" s="8"/>
      <c r="IV351" s="8"/>
      <c r="IW351" s="8"/>
      <c r="IX351" s="8"/>
      <c r="IY351" s="8"/>
      <c r="IZ351" s="8"/>
      <c r="JA351" s="8"/>
      <c r="JB351" s="8"/>
      <c r="JC351" s="8"/>
      <c r="JD351" s="8"/>
      <c r="JE351" s="8"/>
      <c r="JF351" s="8"/>
      <c r="JG351" s="8"/>
      <c r="JH351" s="8"/>
      <c r="JI351" s="8"/>
      <c r="JJ351" s="8"/>
      <c r="JK351" s="8"/>
      <c r="JL351" s="8"/>
      <c r="JM351" s="8"/>
      <c r="JN351" s="8"/>
      <c r="JO351" s="8"/>
      <c r="JP351" s="8"/>
      <c r="JQ351" s="8"/>
      <c r="JR351" s="8"/>
      <c r="JS351" s="8"/>
      <c r="JT351" s="8"/>
      <c r="JU351" s="8"/>
      <c r="JV351" s="8"/>
      <c r="JW351" s="8"/>
      <c r="JX351" s="8"/>
      <c r="JY351" s="8"/>
      <c r="KE351" s="8"/>
      <c r="KF351" s="8"/>
      <c r="KM351" s="8"/>
      <c r="KN351" s="8"/>
      <c r="KO351" s="8"/>
      <c r="KP351" s="8"/>
      <c r="KQ351" s="8"/>
      <c r="KR351" s="8"/>
      <c r="KS351" s="8"/>
      <c r="KT351" s="8"/>
      <c r="KU351" s="8"/>
      <c r="KV351" s="8"/>
      <c r="KW351" s="8"/>
      <c r="LD351" s="8"/>
      <c r="LE351" s="8"/>
      <c r="LF351" s="8"/>
      <c r="LG351" s="8"/>
      <c r="LH351" s="8"/>
      <c r="LI351" s="8"/>
      <c r="LJ351" s="8"/>
      <c r="LK351" s="8"/>
      <c r="LL351" s="8"/>
      <c r="LM351" s="8"/>
      <c r="LN351" s="8"/>
      <c r="LO351" s="8"/>
      <c r="LP351" s="8"/>
      <c r="LQ351" s="8"/>
      <c r="LR351" s="8"/>
      <c r="LS351" s="8"/>
      <c r="LT351" s="8"/>
      <c r="LU351" s="8"/>
      <c r="LV351" s="8"/>
      <c r="LW351" s="8"/>
      <c r="LX351" s="8"/>
      <c r="LY351" s="8"/>
      <c r="LZ351" s="8"/>
      <c r="MA351" s="8"/>
      <c r="MB351" s="8"/>
      <c r="MC351" s="8"/>
      <c r="MD351" s="8"/>
      <c r="ME351" s="8"/>
      <c r="MF351" s="8"/>
      <c r="MG351" s="8"/>
      <c r="MK351" s="8"/>
      <c r="ML351" s="8"/>
      <c r="MM351" s="8"/>
      <c r="MN351" s="8"/>
      <c r="MO351" s="8"/>
      <c r="MP351" s="8"/>
      <c r="MR351" s="8"/>
      <c r="MU351" s="8"/>
    </row>
    <row r="352" spans="1:359" s="8" customFormat="1" ht="22.5" customHeight="1">
      <c r="A352" s="57">
        <v>1</v>
      </c>
      <c r="B352" s="58">
        <v>15</v>
      </c>
      <c r="C352" s="62"/>
      <c r="D352" s="201">
        <f t="shared" ref="D352" si="165">SUM((S352*A352)+B352+C352)</f>
        <v>24.515999999999998</v>
      </c>
      <c r="E352" s="225"/>
      <c r="F352" s="59" t="s">
        <v>805</v>
      </c>
      <c r="G352" s="59"/>
      <c r="H352" s="26" t="s">
        <v>304</v>
      </c>
      <c r="I352" s="26" t="s">
        <v>65</v>
      </c>
      <c r="J352" s="28" t="s">
        <v>1692</v>
      </c>
      <c r="K352" s="26" t="s">
        <v>2517</v>
      </c>
      <c r="L352" s="66">
        <f t="shared" ref="L352" si="166">SUM(D352)</f>
        <v>24.515999999999998</v>
      </c>
      <c r="M352" s="66"/>
      <c r="N352" s="1" t="s">
        <v>369</v>
      </c>
      <c r="O352" s="316" t="s">
        <v>369</v>
      </c>
      <c r="P352" s="317">
        <v>12</v>
      </c>
      <c r="Q352" s="317" t="s">
        <v>369</v>
      </c>
      <c r="R352" s="37">
        <v>7.8</v>
      </c>
      <c r="S352" s="38">
        <f t="shared" ref="S352" si="167">SUM(R352*1.22)</f>
        <v>9.516</v>
      </c>
      <c r="T352" s="25">
        <v>0.08</v>
      </c>
      <c r="U352" s="10" t="s">
        <v>518</v>
      </c>
      <c r="V352" s="115" t="s">
        <v>1689</v>
      </c>
      <c r="W352" s="12"/>
      <c r="HP352" s="12"/>
      <c r="HQ352" s="12"/>
      <c r="IR352" s="12"/>
      <c r="IS352" s="12"/>
      <c r="IT352" s="12"/>
      <c r="IU352" s="12"/>
      <c r="IV352" s="12"/>
      <c r="IW352" s="12"/>
      <c r="IX352" s="12"/>
      <c r="IY352" s="12"/>
      <c r="IZ352" s="12"/>
      <c r="JA352" s="12"/>
      <c r="JB352" s="12"/>
      <c r="JC352" s="12"/>
      <c r="JD352" s="12"/>
      <c r="JE352" s="12"/>
      <c r="JK352" s="12"/>
      <c r="JP352" s="12"/>
      <c r="JR352" s="12"/>
      <c r="JS352" s="12"/>
      <c r="JT352" s="12"/>
      <c r="JU352" s="12"/>
      <c r="JV352" s="12"/>
      <c r="JW352" s="12"/>
      <c r="JX352" s="12"/>
      <c r="JY352" s="12"/>
      <c r="JZ352" s="12"/>
      <c r="KA352" s="12"/>
      <c r="KE352" s="7"/>
      <c r="KF352" s="7"/>
      <c r="KM352" s="7"/>
      <c r="KN352" s="7"/>
      <c r="KO352" s="7"/>
      <c r="KP352" s="7"/>
      <c r="KQ352" s="7"/>
      <c r="KR352" s="7"/>
      <c r="KS352" s="12"/>
      <c r="KT352" s="12"/>
      <c r="KU352" s="12"/>
      <c r="KV352" s="12"/>
      <c r="KW352" s="12"/>
      <c r="KX352" s="12"/>
      <c r="LD352" s="12"/>
      <c r="LE352" s="12"/>
      <c r="LF352" s="12"/>
      <c r="LG352" s="12"/>
      <c r="LH352" s="12"/>
      <c r="LI352" s="12"/>
      <c r="LJ352" s="12"/>
      <c r="LK352" s="12"/>
      <c r="LL352" s="12"/>
      <c r="LM352" s="12"/>
      <c r="LR352" s="12"/>
      <c r="LS352" s="12"/>
      <c r="LT352" s="12"/>
      <c r="LU352" s="12"/>
      <c r="LV352" s="12"/>
      <c r="LW352" s="12"/>
      <c r="LX352" s="12"/>
      <c r="LY352" s="12"/>
      <c r="LZ352" s="12"/>
      <c r="MA352" s="12"/>
      <c r="MB352" s="12"/>
      <c r="MC352" s="12"/>
      <c r="MD352" s="12"/>
      <c r="ME352" s="12"/>
      <c r="MF352" s="12"/>
      <c r="MH352" s="12"/>
      <c r="MI352" s="12"/>
      <c r="MJ352" s="12"/>
      <c r="MK352" s="12"/>
      <c r="ML352" s="12"/>
      <c r="MM352" s="12"/>
      <c r="MN352" s="12"/>
      <c r="MO352" s="12"/>
      <c r="MP352" s="12"/>
      <c r="MQ352" s="12"/>
      <c r="MR352" s="12"/>
      <c r="MS352" s="12"/>
    </row>
    <row r="353" spans="1:359" s="8" customFormat="1" ht="22.5" customHeight="1">
      <c r="A353" s="57">
        <v>1</v>
      </c>
      <c r="B353" s="58">
        <v>15</v>
      </c>
      <c r="C353" s="62"/>
      <c r="D353" s="201">
        <f>SUM((S353*A353)+B353+C353)</f>
        <v>24.15</v>
      </c>
      <c r="E353" s="225"/>
      <c r="F353" s="59" t="s">
        <v>805</v>
      </c>
      <c r="G353" s="59"/>
      <c r="H353" s="26" t="s">
        <v>304</v>
      </c>
      <c r="I353" s="26" t="s">
        <v>65</v>
      </c>
      <c r="J353" s="28" t="s">
        <v>1692</v>
      </c>
      <c r="K353" s="26" t="s">
        <v>1693</v>
      </c>
      <c r="L353" s="66">
        <f>SUM(D353)</f>
        <v>24.15</v>
      </c>
      <c r="M353" s="66"/>
      <c r="N353" s="1" t="s">
        <v>369</v>
      </c>
      <c r="O353" s="316" t="s">
        <v>369</v>
      </c>
      <c r="P353" s="317">
        <v>9</v>
      </c>
      <c r="Q353" s="317" t="s">
        <v>369</v>
      </c>
      <c r="R353" s="37">
        <v>7.5</v>
      </c>
      <c r="S353" s="38">
        <f>SUM(R353*1.22)</f>
        <v>9.15</v>
      </c>
      <c r="T353" s="25">
        <v>0.08</v>
      </c>
      <c r="U353" s="10" t="s">
        <v>518</v>
      </c>
      <c r="V353" s="115" t="s">
        <v>1689</v>
      </c>
      <c r="W353" s="12"/>
      <c r="HP353" s="12"/>
      <c r="H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  <c r="JD353" s="12"/>
      <c r="JE353" s="12"/>
      <c r="JK353" s="12"/>
      <c r="JP353" s="12"/>
      <c r="JR353" s="12"/>
      <c r="JS353" s="12"/>
      <c r="JT353" s="12"/>
      <c r="JU353" s="12"/>
      <c r="JV353" s="12"/>
      <c r="JW353" s="12"/>
      <c r="JX353" s="12"/>
      <c r="JY353" s="12"/>
      <c r="JZ353" s="12"/>
      <c r="KA353" s="12"/>
      <c r="KE353" s="7"/>
      <c r="KF353" s="7"/>
      <c r="KM353" s="7"/>
      <c r="KN353" s="7"/>
      <c r="KO353" s="7"/>
      <c r="KP353" s="7"/>
      <c r="KQ353" s="7"/>
      <c r="KR353" s="7"/>
      <c r="KS353" s="12"/>
      <c r="KT353" s="12"/>
      <c r="KU353" s="12"/>
      <c r="KV353" s="12"/>
      <c r="KW353" s="12"/>
      <c r="KX353" s="12"/>
      <c r="LD353" s="12"/>
      <c r="LE353" s="12"/>
      <c r="LF353" s="12"/>
      <c r="LG353" s="12"/>
      <c r="LH353" s="12"/>
      <c r="LI353" s="12"/>
      <c r="LJ353" s="12"/>
      <c r="LK353" s="12"/>
      <c r="LL353" s="12"/>
      <c r="LM353" s="12"/>
      <c r="LR353" s="12"/>
      <c r="LS353" s="12"/>
      <c r="LT353" s="12"/>
      <c r="LU353" s="12"/>
      <c r="LV353" s="12"/>
      <c r="LW353" s="12"/>
      <c r="LX353" s="12"/>
      <c r="LY353" s="12"/>
      <c r="LZ353" s="12"/>
      <c r="MA353" s="12"/>
      <c r="MB353" s="12"/>
      <c r="MC353" s="12"/>
      <c r="MD353" s="12"/>
      <c r="ME353" s="12"/>
      <c r="MF353" s="12"/>
      <c r="MH353" s="12"/>
      <c r="MI353" s="12"/>
      <c r="MJ353" s="12"/>
      <c r="MK353" s="12"/>
      <c r="ML353" s="12"/>
      <c r="MM353" s="12"/>
      <c r="MN353" s="12"/>
      <c r="MO353" s="12"/>
      <c r="MP353" s="12"/>
      <c r="MQ353" s="12"/>
      <c r="MR353" s="12"/>
      <c r="MS353" s="12"/>
    </row>
    <row r="354" spans="1:359" s="8" customFormat="1" ht="22.5" customHeight="1">
      <c r="A354" s="57">
        <v>1</v>
      </c>
      <c r="B354" s="58">
        <v>15</v>
      </c>
      <c r="C354" s="62"/>
      <c r="D354" s="201">
        <f t="shared" ref="D354:D356" si="168">SUM((S354*A354)+B354+C354)</f>
        <v>25.613999999999997</v>
      </c>
      <c r="E354" s="225"/>
      <c r="F354" s="59" t="s">
        <v>805</v>
      </c>
      <c r="G354" s="59"/>
      <c r="H354" s="26" t="s">
        <v>304</v>
      </c>
      <c r="I354" s="26" t="s">
        <v>61</v>
      </c>
      <c r="J354" s="28" t="s">
        <v>911</v>
      </c>
      <c r="K354" s="26" t="s">
        <v>2208</v>
      </c>
      <c r="L354" s="66">
        <f t="shared" ref="L354:L356" si="169">SUM(D354)</f>
        <v>25.613999999999997</v>
      </c>
      <c r="M354" s="66"/>
      <c r="N354" s="1" t="s">
        <v>369</v>
      </c>
      <c r="O354" s="316" t="s">
        <v>369</v>
      </c>
      <c r="P354" s="317">
        <v>6</v>
      </c>
      <c r="Q354" s="317" t="s">
        <v>369</v>
      </c>
      <c r="R354" s="37">
        <v>8.6999999999999993</v>
      </c>
      <c r="S354" s="38">
        <f t="shared" ref="S354:S356" si="170">SUM(R354*1.22)</f>
        <v>10.613999999999999</v>
      </c>
      <c r="T354" s="20"/>
      <c r="U354" s="10" t="s">
        <v>629</v>
      </c>
      <c r="V354" s="9"/>
      <c r="W354" s="12"/>
      <c r="HP354" s="12"/>
      <c r="HQ354" s="12"/>
      <c r="HV354" s="12"/>
      <c r="IE354" s="12"/>
      <c r="IF354" s="12"/>
      <c r="IG354" s="12"/>
      <c r="IH354" s="12"/>
      <c r="IL354" s="12"/>
      <c r="IM354" s="12"/>
      <c r="IN354" s="12"/>
      <c r="IR354" s="12"/>
      <c r="JF354" s="12"/>
      <c r="JG354" s="12"/>
      <c r="JH354" s="12"/>
      <c r="JI354" s="12"/>
      <c r="JJ354" s="12"/>
      <c r="JL354" s="12"/>
      <c r="JT354" s="12"/>
      <c r="JU354" s="12"/>
      <c r="JV354" s="12"/>
      <c r="JW354" s="12"/>
      <c r="JX354" s="12"/>
      <c r="JZ354" s="12"/>
      <c r="KA354" s="12"/>
      <c r="KB354" s="12"/>
      <c r="KG354" s="12"/>
      <c r="KH354" s="12"/>
      <c r="KI354" s="12"/>
      <c r="KJ354" s="12"/>
      <c r="KK354" s="12"/>
      <c r="KL354" s="12"/>
      <c r="KS354" s="12"/>
      <c r="KT354" s="12"/>
      <c r="KU354" s="12"/>
      <c r="KV354" s="12"/>
      <c r="KW354" s="12"/>
      <c r="KY354" s="12"/>
      <c r="KZ354" s="12"/>
      <c r="LA354" s="12"/>
      <c r="LB354" s="12"/>
      <c r="LC354" s="12"/>
      <c r="LD354" s="12"/>
      <c r="LE354" s="12"/>
      <c r="LF354" s="12"/>
      <c r="LG354" s="12"/>
      <c r="LH354" s="12"/>
      <c r="LI354" s="12"/>
      <c r="LJ354" s="12"/>
      <c r="LK354" s="12"/>
      <c r="LL354" s="12"/>
      <c r="LM354" s="12"/>
      <c r="LN354" s="12"/>
      <c r="LO354" s="12"/>
      <c r="LP354" s="12"/>
      <c r="LQ354" s="12"/>
      <c r="LR354" s="12"/>
      <c r="LS354" s="12"/>
      <c r="LT354" s="12"/>
      <c r="LU354" s="12"/>
      <c r="LV354" s="12"/>
      <c r="LW354" s="12"/>
      <c r="LX354" s="12"/>
      <c r="LY354" s="12"/>
      <c r="LZ354" s="12"/>
      <c r="MA354" s="12"/>
      <c r="MB354" s="12"/>
      <c r="MC354" s="12"/>
      <c r="MD354" s="12"/>
      <c r="ME354" s="12"/>
      <c r="MF354" s="12"/>
      <c r="MG354" s="12"/>
      <c r="MQ354" s="12"/>
      <c r="MS354" s="12"/>
    </row>
    <row r="355" spans="1:359" ht="22.5" customHeight="1">
      <c r="A355" s="57">
        <v>1</v>
      </c>
      <c r="B355" s="58">
        <v>15</v>
      </c>
      <c r="C355" s="62"/>
      <c r="D355" s="201">
        <f t="shared" si="168"/>
        <v>26.346</v>
      </c>
      <c r="E355" s="226"/>
      <c r="F355" s="59" t="s">
        <v>805</v>
      </c>
      <c r="G355" s="59"/>
      <c r="H355" s="26" t="s">
        <v>304</v>
      </c>
      <c r="I355" s="26" t="s">
        <v>726</v>
      </c>
      <c r="J355" s="28" t="s">
        <v>911</v>
      </c>
      <c r="K355" s="26" t="s">
        <v>1569</v>
      </c>
      <c r="L355" s="66">
        <f t="shared" si="169"/>
        <v>26.346</v>
      </c>
      <c r="M355" s="66"/>
      <c r="N355" s="1" t="s">
        <v>369</v>
      </c>
      <c r="O355" s="316" t="s">
        <v>369</v>
      </c>
      <c r="P355" s="317">
        <v>4</v>
      </c>
      <c r="Q355" s="317" t="s">
        <v>369</v>
      </c>
      <c r="R355" s="37">
        <v>9.3000000000000007</v>
      </c>
      <c r="S355" s="38">
        <f t="shared" si="170"/>
        <v>11.346</v>
      </c>
      <c r="T355" s="20"/>
      <c r="U355" s="10" t="s">
        <v>518</v>
      </c>
      <c r="V355" s="9"/>
      <c r="W355" s="8"/>
      <c r="HR355" s="8"/>
      <c r="HS355" s="8"/>
      <c r="HV355" s="8"/>
      <c r="HZ355" s="8"/>
      <c r="IA355" s="8"/>
      <c r="IB355" s="8"/>
      <c r="IC355" s="8"/>
      <c r="ID355" s="8"/>
      <c r="IG355" s="8"/>
      <c r="II355" s="8"/>
      <c r="IJ355" s="8"/>
      <c r="IK355" s="8"/>
      <c r="IR355" s="8"/>
      <c r="JB355" s="8"/>
      <c r="JC355" s="8"/>
      <c r="JD355" s="8"/>
      <c r="JE355" s="8"/>
      <c r="JK355" s="8"/>
      <c r="JM355" s="8"/>
      <c r="JN355" s="8"/>
      <c r="JP355" s="8"/>
      <c r="JR355" s="8"/>
      <c r="JS355" s="8"/>
      <c r="JT355" s="8"/>
      <c r="JU355" s="8"/>
      <c r="JV355" s="8"/>
      <c r="JW355" s="8"/>
      <c r="JX355" s="8"/>
      <c r="JY355" s="8"/>
      <c r="KB355" s="8"/>
      <c r="KC355" s="8"/>
      <c r="KD355" s="8"/>
      <c r="KE355" s="8"/>
      <c r="KF355" s="8"/>
      <c r="KM355" s="8"/>
      <c r="KN355" s="8"/>
      <c r="KO355" s="8"/>
      <c r="KP355" s="8"/>
      <c r="KQ355" s="8"/>
      <c r="KR355" s="8"/>
      <c r="KZ355" s="8"/>
      <c r="LA355" s="8"/>
      <c r="LB355" s="8"/>
      <c r="LC355" s="8"/>
      <c r="MR355" s="8"/>
      <c r="MU355" s="8"/>
    </row>
    <row r="356" spans="1:359" ht="22.5" customHeight="1">
      <c r="A356" s="57">
        <v>2.2000000000000002</v>
      </c>
      <c r="B356" s="58"/>
      <c r="C356" s="62"/>
      <c r="D356" s="201">
        <f t="shared" si="168"/>
        <v>29.121400000000001</v>
      </c>
      <c r="F356" s="59" t="s">
        <v>806</v>
      </c>
      <c r="G356" s="59"/>
      <c r="H356" s="26" t="s">
        <v>304</v>
      </c>
      <c r="I356" s="26" t="s">
        <v>1556</v>
      </c>
      <c r="J356" s="26" t="s">
        <v>911</v>
      </c>
      <c r="K356" s="26" t="s">
        <v>1569</v>
      </c>
      <c r="L356" s="66">
        <f t="shared" si="169"/>
        <v>29.121400000000001</v>
      </c>
      <c r="M356" s="66"/>
      <c r="N356" s="1" t="s">
        <v>369</v>
      </c>
      <c r="O356" s="316" t="s">
        <v>369</v>
      </c>
      <c r="P356" s="317">
        <v>3</v>
      </c>
      <c r="Q356" s="317" t="s">
        <v>369</v>
      </c>
      <c r="R356" s="92">
        <v>10.85</v>
      </c>
      <c r="S356" s="38">
        <f t="shared" si="170"/>
        <v>13.237</v>
      </c>
      <c r="T356" s="20"/>
      <c r="U356" s="10" t="s">
        <v>774</v>
      </c>
      <c r="V356" s="10" t="s">
        <v>1555</v>
      </c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M356"/>
      <c r="KN356"/>
      <c r="KO356"/>
      <c r="KP356"/>
      <c r="KQ356"/>
      <c r="KR356"/>
      <c r="KU356" s="8"/>
      <c r="KV356" s="8"/>
      <c r="KW356" s="8"/>
      <c r="KY356" s="8"/>
      <c r="LN356" s="8"/>
      <c r="LO356" s="8"/>
      <c r="LP356" s="8"/>
      <c r="LQ356" s="8"/>
      <c r="MG356" s="8"/>
      <c r="MH356" s="8"/>
      <c r="MI356" s="8"/>
      <c r="MJ356" s="8"/>
      <c r="MU356" s="8"/>
    </row>
    <row r="357" spans="1:359" ht="22.5" customHeight="1">
      <c r="A357" s="57">
        <v>2</v>
      </c>
      <c r="B357" s="58"/>
      <c r="C357" s="62"/>
      <c r="D357" s="201">
        <f t="shared" ref="D357" si="171">SUM((S357*A357)+B357+C357)</f>
        <v>63.44</v>
      </c>
      <c r="F357" s="59" t="s">
        <v>808</v>
      </c>
      <c r="G357" s="59"/>
      <c r="H357" s="26" t="s">
        <v>304</v>
      </c>
      <c r="I357" s="26" t="s">
        <v>2467</v>
      </c>
      <c r="J357" s="26" t="s">
        <v>496</v>
      </c>
      <c r="K357" s="26" t="s">
        <v>2654</v>
      </c>
      <c r="L357" s="66">
        <f t="shared" ref="L357" si="172">SUM(D357)</f>
        <v>63.44</v>
      </c>
      <c r="M357" s="66"/>
      <c r="N357" s="1" t="s">
        <v>369</v>
      </c>
      <c r="O357" s="316" t="s">
        <v>369</v>
      </c>
      <c r="P357" s="317" t="s">
        <v>369</v>
      </c>
      <c r="Q357" s="317">
        <v>5</v>
      </c>
      <c r="R357" s="92">
        <v>26</v>
      </c>
      <c r="S357" s="38">
        <f t="shared" ref="S357" si="173">SUM(R357*1.22)</f>
        <v>31.72</v>
      </c>
      <c r="T357" s="20"/>
      <c r="U357" s="10" t="s">
        <v>2655</v>
      </c>
      <c r="V357" s="10" t="s">
        <v>2656</v>
      </c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M357"/>
      <c r="KN357"/>
      <c r="KO357"/>
      <c r="KP357"/>
      <c r="KQ357"/>
      <c r="KR357"/>
      <c r="KU357" s="8"/>
      <c r="KV357" s="8"/>
      <c r="KW357" s="8"/>
      <c r="KY357" s="8"/>
      <c r="LN357" s="8"/>
      <c r="LO357" s="8"/>
      <c r="LP357" s="8"/>
      <c r="LQ357" s="8"/>
      <c r="MG357" s="8"/>
      <c r="MH357" s="8"/>
      <c r="MI357" s="8"/>
      <c r="MJ357" s="8"/>
      <c r="MU357" s="8"/>
    </row>
    <row r="358" spans="1:359" ht="22.5" customHeight="1">
      <c r="A358" s="57">
        <v>2.1</v>
      </c>
      <c r="B358" s="58"/>
      <c r="C358" s="62"/>
      <c r="D358" s="201">
        <f t="shared" ref="D358:D360" si="174">SUM((S358*A358)+B358+C358)</f>
        <v>42.785400000000003</v>
      </c>
      <c r="F358" s="59" t="s">
        <v>807</v>
      </c>
      <c r="G358" s="59"/>
      <c r="H358" s="26" t="s">
        <v>304</v>
      </c>
      <c r="I358" s="26" t="s">
        <v>2467</v>
      </c>
      <c r="J358" s="26" t="s">
        <v>912</v>
      </c>
      <c r="K358" s="26" t="s">
        <v>2657</v>
      </c>
      <c r="L358" s="66">
        <f t="shared" ref="L358:L360" si="175">SUM(D358)</f>
        <v>42.785400000000003</v>
      </c>
      <c r="M358" s="66"/>
      <c r="N358" s="1" t="s">
        <v>369</v>
      </c>
      <c r="O358" s="316" t="s">
        <v>369</v>
      </c>
      <c r="P358" s="317" t="s">
        <v>369</v>
      </c>
      <c r="Q358" s="317">
        <v>3</v>
      </c>
      <c r="R358" s="92">
        <v>16.7</v>
      </c>
      <c r="S358" s="38">
        <f t="shared" ref="S358:S360" si="176">SUM(R358*1.22)</f>
        <v>20.373999999999999</v>
      </c>
      <c r="T358" s="20"/>
      <c r="U358" s="10" t="s">
        <v>2655</v>
      </c>
      <c r="V358" s="10" t="s">
        <v>2656</v>
      </c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M358"/>
      <c r="KN358"/>
      <c r="KO358"/>
      <c r="KP358"/>
      <c r="KQ358"/>
      <c r="KR358"/>
      <c r="KU358" s="8"/>
      <c r="KV358" s="8"/>
      <c r="KW358" s="8"/>
      <c r="KY358" s="8"/>
      <c r="LN358" s="8"/>
      <c r="LO358" s="8"/>
      <c r="LP358" s="8"/>
      <c r="LQ358" s="8"/>
      <c r="MG358" s="8"/>
      <c r="MH358" s="8"/>
      <c r="MI358" s="8"/>
      <c r="MJ358" s="8"/>
      <c r="MU358" s="8"/>
    </row>
    <row r="359" spans="1:359" ht="22.5" customHeight="1">
      <c r="A359" s="57">
        <v>2.2000000000000002</v>
      </c>
      <c r="B359" s="58"/>
      <c r="C359" s="62"/>
      <c r="D359" s="201">
        <f t="shared" si="174"/>
        <v>30.0608</v>
      </c>
      <c r="F359" s="59" t="s">
        <v>806</v>
      </c>
      <c r="G359" s="59"/>
      <c r="H359" s="26" t="s">
        <v>304</v>
      </c>
      <c r="I359" s="26" t="s">
        <v>2467</v>
      </c>
      <c r="J359" s="26" t="s">
        <v>496</v>
      </c>
      <c r="K359" s="26" t="s">
        <v>2658</v>
      </c>
      <c r="L359" s="66">
        <f t="shared" si="175"/>
        <v>30.0608</v>
      </c>
      <c r="M359" s="66"/>
      <c r="N359" s="1" t="s">
        <v>369</v>
      </c>
      <c r="O359" s="316" t="s">
        <v>369</v>
      </c>
      <c r="P359" s="317" t="s">
        <v>369</v>
      </c>
      <c r="Q359" s="317">
        <v>2</v>
      </c>
      <c r="R359" s="92">
        <v>11.2</v>
      </c>
      <c r="S359" s="38">
        <f t="shared" si="176"/>
        <v>13.664</v>
      </c>
      <c r="T359" s="20"/>
      <c r="U359" s="10" t="s">
        <v>2655</v>
      </c>
      <c r="V359" s="10" t="s">
        <v>2656</v>
      </c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M359"/>
      <c r="KN359"/>
      <c r="KO359"/>
      <c r="KP359"/>
      <c r="KQ359"/>
      <c r="KR359"/>
      <c r="KU359" s="8"/>
      <c r="KV359" s="8"/>
      <c r="KW359" s="8"/>
      <c r="KY359" s="8"/>
      <c r="LN359" s="8"/>
      <c r="LO359" s="8"/>
      <c r="LP359" s="8"/>
      <c r="LQ359" s="8"/>
      <c r="MG359" s="8"/>
      <c r="MH359" s="8"/>
      <c r="MI359" s="8"/>
      <c r="MJ359" s="8"/>
      <c r="MU359" s="8"/>
    </row>
    <row r="360" spans="1:359" ht="22.5" customHeight="1">
      <c r="A360" s="57">
        <v>1</v>
      </c>
      <c r="B360" s="58">
        <v>15</v>
      </c>
      <c r="C360" s="62"/>
      <c r="D360" s="201">
        <f t="shared" si="174"/>
        <v>26.834</v>
      </c>
      <c r="F360" s="59" t="s">
        <v>805</v>
      </c>
      <c r="G360" s="59"/>
      <c r="H360" s="26" t="s">
        <v>304</v>
      </c>
      <c r="I360" s="26" t="s">
        <v>2467</v>
      </c>
      <c r="J360" s="26" t="s">
        <v>2659</v>
      </c>
      <c r="K360" s="26" t="s">
        <v>2660</v>
      </c>
      <c r="L360" s="66">
        <f t="shared" si="175"/>
        <v>26.834</v>
      </c>
      <c r="M360" s="66"/>
      <c r="N360" s="1" t="s">
        <v>369</v>
      </c>
      <c r="O360" s="316" t="s">
        <v>369</v>
      </c>
      <c r="P360" s="317" t="s">
        <v>369</v>
      </c>
      <c r="Q360" s="317">
        <v>2</v>
      </c>
      <c r="R360" s="92">
        <v>9.6999999999999993</v>
      </c>
      <c r="S360" s="38">
        <f t="shared" si="176"/>
        <v>11.834</v>
      </c>
      <c r="T360" s="20"/>
      <c r="U360" s="10" t="s">
        <v>2655</v>
      </c>
      <c r="V360" s="10" t="s">
        <v>2656</v>
      </c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M360"/>
      <c r="KN360"/>
      <c r="KO360"/>
      <c r="KP360"/>
      <c r="KQ360"/>
      <c r="KR360"/>
      <c r="KU360" s="8"/>
      <c r="KV360" s="8"/>
      <c r="KW360" s="8"/>
      <c r="KY360" s="8"/>
      <c r="LN360" s="8"/>
      <c r="LO360" s="8"/>
      <c r="LP360" s="8"/>
      <c r="LQ360" s="8"/>
      <c r="MG360" s="8"/>
      <c r="MH360" s="8"/>
      <c r="MI360" s="8"/>
      <c r="MJ360" s="8"/>
      <c r="MU360" s="8"/>
    </row>
    <row r="361" spans="1:359" s="8" customFormat="1" ht="22.5" customHeight="1">
      <c r="A361" s="57">
        <v>2.2000000000000002</v>
      </c>
      <c r="B361" s="58"/>
      <c r="C361" s="62"/>
      <c r="D361" s="201">
        <f>SUM((S361*A361)+B361+C361)</f>
        <v>33.281600000000005</v>
      </c>
      <c r="E361" s="226"/>
      <c r="F361" s="59" t="s">
        <v>806</v>
      </c>
      <c r="G361" s="59"/>
      <c r="H361" s="26" t="s">
        <v>304</v>
      </c>
      <c r="I361" s="26" t="s">
        <v>2706</v>
      </c>
      <c r="J361" s="28" t="s">
        <v>2709</v>
      </c>
      <c r="K361" s="26" t="s">
        <v>2708</v>
      </c>
      <c r="L361" s="66">
        <f>SUM(D361)</f>
        <v>33.281600000000005</v>
      </c>
      <c r="M361" s="66"/>
      <c r="N361" s="1" t="s">
        <v>369</v>
      </c>
      <c r="O361" s="316" t="s">
        <v>369</v>
      </c>
      <c r="P361" s="317">
        <v>6</v>
      </c>
      <c r="Q361" s="4" t="s">
        <v>369</v>
      </c>
      <c r="R361" s="37">
        <v>12.4</v>
      </c>
      <c r="S361" s="38">
        <f>SUM(R361*1.22)</f>
        <v>15.128</v>
      </c>
      <c r="T361" s="25">
        <v>0.08</v>
      </c>
      <c r="U361" s="10" t="s">
        <v>1628</v>
      </c>
      <c r="V361" s="10" t="s">
        <v>1629</v>
      </c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2"/>
      <c r="HL361" s="12"/>
      <c r="HM361" s="12"/>
      <c r="HN361" s="12"/>
      <c r="HO361" s="12"/>
      <c r="HT361" s="12"/>
      <c r="HU361" s="12"/>
      <c r="HW361" s="12"/>
      <c r="HX361" s="12"/>
      <c r="HZ361" s="12"/>
      <c r="IA361" s="12"/>
      <c r="IB361" s="12"/>
      <c r="IC361" s="12"/>
      <c r="ID361" s="12"/>
      <c r="IG361" s="12"/>
      <c r="II361" s="12"/>
      <c r="IJ361" s="12"/>
      <c r="IK361" s="12"/>
      <c r="IO361" s="12"/>
      <c r="IP361" s="12"/>
      <c r="IQ361" s="12"/>
      <c r="IR361" s="12"/>
      <c r="JN361" s="7"/>
      <c r="JO361" s="12"/>
      <c r="JQ361" s="12"/>
      <c r="JT361" s="12"/>
      <c r="JU361" s="12"/>
      <c r="JV361" s="12"/>
      <c r="JW361" s="12"/>
      <c r="JX361" s="12"/>
      <c r="KS361" s="12"/>
      <c r="KT361" s="12"/>
      <c r="KX361" s="12"/>
      <c r="KZ361" s="12"/>
      <c r="LA361" s="12"/>
      <c r="LB361" s="12"/>
      <c r="LC361" s="12"/>
      <c r="LN361" s="12"/>
      <c r="LO361" s="12"/>
      <c r="LP361" s="12"/>
      <c r="LQ361" s="12"/>
      <c r="MG361" s="12"/>
      <c r="MH361" s="12"/>
      <c r="MI361" s="12"/>
      <c r="MJ361" s="12"/>
      <c r="MQ361" s="197"/>
      <c r="MS361" s="197"/>
    </row>
    <row r="362" spans="1:359" s="8" customFormat="1" ht="22.5" customHeight="1">
      <c r="A362" s="57">
        <v>2.2000000000000002</v>
      </c>
      <c r="B362" s="58"/>
      <c r="C362" s="62"/>
      <c r="D362" s="201">
        <f>SUM((S362*A362)+B362+C362)</f>
        <v>30.866</v>
      </c>
      <c r="E362" s="226"/>
      <c r="F362" s="59" t="s">
        <v>806</v>
      </c>
      <c r="G362" s="59"/>
      <c r="H362" s="26" t="s">
        <v>304</v>
      </c>
      <c r="I362" s="26" t="s">
        <v>2706</v>
      </c>
      <c r="J362" s="28" t="s">
        <v>1292</v>
      </c>
      <c r="K362" s="26" t="s">
        <v>2707</v>
      </c>
      <c r="L362" s="66">
        <f>SUM(D362)</f>
        <v>30.866</v>
      </c>
      <c r="M362" s="66"/>
      <c r="N362" s="1" t="s">
        <v>369</v>
      </c>
      <c r="O362" s="316" t="s">
        <v>369</v>
      </c>
      <c r="P362" s="317">
        <v>6</v>
      </c>
      <c r="Q362" s="4" t="s">
        <v>369</v>
      </c>
      <c r="R362" s="37">
        <v>11.5</v>
      </c>
      <c r="S362" s="38">
        <f>SUM(R362*1.22)</f>
        <v>14.03</v>
      </c>
      <c r="T362" s="25">
        <v>0.08</v>
      </c>
      <c r="U362" s="10" t="s">
        <v>1628</v>
      </c>
      <c r="V362" s="10" t="s">
        <v>1629</v>
      </c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2"/>
      <c r="HL362" s="12"/>
      <c r="HM362" s="12"/>
      <c r="HN362" s="12"/>
      <c r="HO362" s="12"/>
      <c r="HT362" s="12"/>
      <c r="HU362" s="12"/>
      <c r="HW362" s="12"/>
      <c r="HX362" s="12"/>
      <c r="HZ362" s="12"/>
      <c r="IA362" s="12"/>
      <c r="IB362" s="12"/>
      <c r="IC362" s="12"/>
      <c r="ID362" s="12"/>
      <c r="IG362" s="12"/>
      <c r="II362" s="12"/>
      <c r="IJ362" s="12"/>
      <c r="IK362" s="12"/>
      <c r="IO362" s="12"/>
      <c r="IP362" s="12"/>
      <c r="IQ362" s="12"/>
      <c r="IR362" s="12"/>
      <c r="JN362" s="7"/>
      <c r="JO362" s="12"/>
      <c r="JQ362" s="12"/>
      <c r="JT362" s="12"/>
      <c r="JU362" s="12"/>
      <c r="JV362" s="12"/>
      <c r="JW362" s="12"/>
      <c r="JX362" s="12"/>
      <c r="KS362" s="12"/>
      <c r="KT362" s="12"/>
      <c r="KX362" s="12"/>
      <c r="KZ362" s="12"/>
      <c r="LA362" s="12"/>
      <c r="LB362" s="12"/>
      <c r="LC362" s="12"/>
      <c r="LN362" s="12"/>
      <c r="LO362" s="12"/>
      <c r="LP362" s="12"/>
      <c r="LQ362" s="12"/>
      <c r="MG362" s="12"/>
      <c r="MH362" s="12"/>
      <c r="MI362" s="12"/>
      <c r="MJ362" s="12"/>
      <c r="MQ362" s="197"/>
      <c r="MS362" s="197"/>
    </row>
    <row r="363" spans="1:359" s="8" customFormat="1" ht="22.5" customHeight="1">
      <c r="A363" s="57">
        <v>2.2000000000000002</v>
      </c>
      <c r="B363" s="58"/>
      <c r="C363" s="62"/>
      <c r="D363" s="201">
        <f>SUM((S363*A363)+B363+C363)</f>
        <v>36.234000000000002</v>
      </c>
      <c r="E363" s="226"/>
      <c r="F363" s="59" t="s">
        <v>806</v>
      </c>
      <c r="G363" s="59"/>
      <c r="H363" s="26" t="s">
        <v>304</v>
      </c>
      <c r="I363" s="26" t="s">
        <v>2706</v>
      </c>
      <c r="J363" s="28" t="s">
        <v>496</v>
      </c>
      <c r="K363" s="26" t="s">
        <v>2710</v>
      </c>
      <c r="L363" s="66">
        <f>SUM(D363)</f>
        <v>36.234000000000002</v>
      </c>
      <c r="M363" s="66"/>
      <c r="N363" s="1" t="s">
        <v>369</v>
      </c>
      <c r="O363" s="316" t="s">
        <v>369</v>
      </c>
      <c r="P363" s="317">
        <v>6</v>
      </c>
      <c r="Q363" s="4" t="s">
        <v>369</v>
      </c>
      <c r="R363" s="37">
        <v>13.5</v>
      </c>
      <c r="S363" s="38">
        <f>SUM(R363*1.22)</f>
        <v>16.47</v>
      </c>
      <c r="T363" s="25">
        <v>0.08</v>
      </c>
      <c r="U363" s="10" t="s">
        <v>1628</v>
      </c>
      <c r="V363" s="10" t="s">
        <v>1629</v>
      </c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T363" s="12"/>
      <c r="HU363" s="12"/>
      <c r="HW363" s="12"/>
      <c r="HX363" s="12"/>
      <c r="HZ363" s="12"/>
      <c r="IA363" s="12"/>
      <c r="IB363" s="12"/>
      <c r="IC363" s="12"/>
      <c r="ID363" s="12"/>
      <c r="IG363" s="12"/>
      <c r="II363" s="12"/>
      <c r="IJ363" s="12"/>
      <c r="IK363" s="12"/>
      <c r="IO363" s="12"/>
      <c r="IP363" s="12"/>
      <c r="IQ363" s="12"/>
      <c r="IR363" s="12"/>
      <c r="JN363" s="7"/>
      <c r="JO363" s="12"/>
      <c r="JQ363" s="12"/>
      <c r="JT363" s="12"/>
      <c r="JU363" s="12"/>
      <c r="JV363" s="12"/>
      <c r="JW363" s="12"/>
      <c r="JX363" s="12"/>
      <c r="KS363" s="12"/>
      <c r="KT363" s="12"/>
      <c r="KX363" s="12"/>
      <c r="KZ363" s="12"/>
      <c r="LA363" s="12"/>
      <c r="LB363" s="12"/>
      <c r="LC363" s="12"/>
      <c r="LN363" s="12"/>
      <c r="LO363" s="12"/>
      <c r="LP363" s="12"/>
      <c r="LQ363" s="12"/>
      <c r="MG363" s="12"/>
      <c r="MH363" s="12"/>
      <c r="MI363" s="12"/>
      <c r="MJ363" s="12"/>
      <c r="MQ363" s="197"/>
      <c r="MS363" s="197"/>
    </row>
    <row r="364" spans="1:359" ht="22.5" customHeight="1">
      <c r="A364" s="56"/>
      <c r="B364" s="55"/>
      <c r="C364" s="63"/>
      <c r="D364" s="201"/>
      <c r="E364" s="226"/>
      <c r="F364" s="60"/>
      <c r="G364" s="60"/>
      <c r="H364" s="26"/>
      <c r="I364" s="26"/>
      <c r="J364" s="9"/>
      <c r="K364" s="26"/>
      <c r="L364" s="66"/>
      <c r="M364" s="66"/>
      <c r="N364" s="17"/>
      <c r="O364" s="318"/>
      <c r="P364" s="318"/>
      <c r="Q364" s="318"/>
      <c r="R364" s="31"/>
      <c r="S364" s="31"/>
      <c r="T364" s="21"/>
      <c r="U364" s="10"/>
      <c r="V364" s="9"/>
      <c r="IR364" s="8"/>
      <c r="IS364" s="8"/>
      <c r="IT364" s="8"/>
      <c r="IU364" s="8"/>
      <c r="IV364" s="8"/>
      <c r="IW364" s="8"/>
      <c r="IX364" s="8"/>
      <c r="IY364" s="8"/>
      <c r="IZ364" s="8"/>
      <c r="JA364" s="8"/>
      <c r="KG364" s="8"/>
      <c r="KH364" s="8"/>
      <c r="KI364" s="8"/>
      <c r="KJ364" s="8"/>
      <c r="KK364" s="8"/>
      <c r="KL364" s="8"/>
      <c r="KX364" s="8"/>
      <c r="KZ364" s="8"/>
      <c r="LA364" s="8"/>
      <c r="LB364" s="8"/>
      <c r="LC364" s="8"/>
      <c r="LN364" s="8"/>
      <c r="LO364" s="8"/>
      <c r="LP364" s="8"/>
      <c r="LQ364" s="8"/>
      <c r="MG364" s="8"/>
      <c r="MH364" s="8"/>
      <c r="MI364" s="8"/>
      <c r="MJ364" s="8"/>
      <c r="MK364" s="8"/>
      <c r="ML364" s="8"/>
      <c r="MM364" s="8"/>
      <c r="MN364" s="8"/>
      <c r="MO364" s="8"/>
      <c r="MP364" s="8"/>
      <c r="MR364" s="8"/>
    </row>
    <row r="365" spans="1:359" ht="22.5" customHeight="1">
      <c r="A365" s="56"/>
      <c r="B365" s="55"/>
      <c r="C365" s="63"/>
      <c r="D365" s="201"/>
      <c r="E365" s="226"/>
      <c r="F365" s="60"/>
      <c r="G365" s="60"/>
      <c r="H365" s="26"/>
      <c r="I365" s="26"/>
      <c r="J365" s="9"/>
      <c r="K365" s="26"/>
      <c r="L365" s="66"/>
      <c r="M365" s="66"/>
      <c r="N365" s="17"/>
      <c r="O365" s="318"/>
      <c r="P365" s="318"/>
      <c r="Q365" s="318"/>
      <c r="R365" s="31"/>
      <c r="S365" s="31"/>
      <c r="T365" s="21"/>
      <c r="U365" s="10"/>
      <c r="V365" s="9"/>
      <c r="IR365" s="8"/>
      <c r="IS365" s="8"/>
      <c r="IT365" s="8"/>
      <c r="IU365" s="8"/>
      <c r="IV365" s="8"/>
      <c r="IW365" s="8"/>
      <c r="IX365" s="8"/>
      <c r="IY365" s="8"/>
      <c r="IZ365" s="8"/>
      <c r="JA365" s="8"/>
      <c r="JZ365" s="8"/>
      <c r="KA365" s="8"/>
      <c r="KG365" s="8"/>
      <c r="KH365" s="8"/>
      <c r="KI365" s="8"/>
      <c r="KJ365" s="8"/>
      <c r="KK365" s="8"/>
      <c r="KL365" s="8"/>
      <c r="KU365" s="8"/>
      <c r="KV365" s="8"/>
      <c r="KW365" s="8"/>
      <c r="KX365" s="8"/>
      <c r="KZ365" s="8"/>
      <c r="LA365" s="8"/>
      <c r="LB365" s="8"/>
      <c r="LC365" s="8"/>
      <c r="LD365" s="8"/>
      <c r="LE365" s="8"/>
      <c r="LF365" s="8"/>
      <c r="LG365" s="8"/>
      <c r="LH365" s="8"/>
      <c r="LI365" s="8"/>
      <c r="LJ365" s="8"/>
      <c r="LK365" s="8"/>
      <c r="LL365" s="8"/>
      <c r="LM365" s="8"/>
      <c r="LN365" s="8"/>
      <c r="LO365" s="8"/>
      <c r="LP365" s="8"/>
      <c r="LQ365" s="8"/>
      <c r="LR365" s="8"/>
      <c r="LS365" s="8"/>
      <c r="LT365" s="8"/>
      <c r="LU365" s="8"/>
      <c r="LV365" s="8"/>
      <c r="LW365" s="8"/>
      <c r="LX365" s="8"/>
      <c r="LY365" s="8"/>
      <c r="LZ365" s="8"/>
      <c r="MA365" s="8"/>
      <c r="MB365" s="8"/>
      <c r="MC365" s="8"/>
      <c r="MD365" s="8"/>
      <c r="ME365" s="8"/>
      <c r="MF365" s="8"/>
      <c r="MG365" s="8"/>
      <c r="MH365" s="8"/>
      <c r="MI365" s="8"/>
      <c r="MJ365" s="8"/>
      <c r="MK365" s="8"/>
      <c r="ML365" s="8"/>
      <c r="MM365" s="8"/>
      <c r="MN365" s="8"/>
      <c r="MO365" s="8"/>
      <c r="MP365" s="8"/>
    </row>
    <row r="366" spans="1:359" ht="22.5" customHeight="1">
      <c r="A366" s="56"/>
      <c r="B366" s="55"/>
      <c r="C366" s="63"/>
      <c r="D366" s="201"/>
      <c r="E366" s="226"/>
      <c r="F366" s="60"/>
      <c r="G366" s="60"/>
      <c r="H366" s="26"/>
      <c r="I366" s="26"/>
      <c r="J366" s="9"/>
      <c r="K366" s="26"/>
      <c r="L366" s="66"/>
      <c r="M366" s="66"/>
      <c r="N366" s="17"/>
      <c r="O366" s="318"/>
      <c r="P366" s="318"/>
      <c r="Q366" s="318"/>
      <c r="R366" s="31"/>
      <c r="S366" s="31"/>
      <c r="T366" s="21"/>
      <c r="U366" s="10"/>
      <c r="V366" s="9"/>
      <c r="IS366" s="8"/>
      <c r="IT366" s="8"/>
      <c r="IU366" s="8"/>
      <c r="IV366" s="8"/>
      <c r="IW366" s="8"/>
      <c r="IX366" s="8"/>
      <c r="IY366" s="8"/>
      <c r="IZ366" s="8"/>
      <c r="JA366" s="8"/>
      <c r="JF366" s="8"/>
      <c r="JG366" s="8"/>
      <c r="JH366" s="8"/>
      <c r="JI366" s="8"/>
      <c r="JJ366" s="8"/>
      <c r="JL366" s="8"/>
      <c r="KG366" s="8"/>
      <c r="KH366" s="8"/>
      <c r="KI366" s="8"/>
      <c r="KJ366" s="8"/>
      <c r="KK366" s="8"/>
      <c r="KL366" s="8"/>
      <c r="KX366" s="8"/>
      <c r="KZ366" s="8"/>
      <c r="LA366" s="8"/>
      <c r="LB366" s="8"/>
      <c r="LC366" s="8"/>
      <c r="LD366" s="8"/>
      <c r="LE366" s="8"/>
      <c r="LF366" s="8"/>
      <c r="LG366" s="8"/>
      <c r="LH366" s="8"/>
      <c r="LI366" s="8"/>
      <c r="LJ366" s="8"/>
      <c r="LK366" s="8"/>
      <c r="LL366" s="8"/>
      <c r="LM366" s="8"/>
      <c r="LN366" s="8"/>
      <c r="LO366" s="8"/>
      <c r="LP366" s="8"/>
      <c r="LQ366" s="8"/>
      <c r="LR366" s="8"/>
      <c r="LS366" s="8"/>
      <c r="LT366" s="8"/>
      <c r="LU366" s="8"/>
      <c r="LV366" s="8"/>
      <c r="LW366" s="8"/>
      <c r="LX366" s="8"/>
      <c r="LY366" s="8"/>
      <c r="LZ366" s="8"/>
      <c r="MA366" s="8"/>
      <c r="MB366" s="8"/>
      <c r="MC366" s="8"/>
      <c r="MD366" s="8"/>
      <c r="ME366" s="8"/>
      <c r="MF366" s="8"/>
      <c r="MG366" s="8"/>
      <c r="MH366" s="8"/>
      <c r="MI366" s="8"/>
      <c r="MJ366" s="8"/>
      <c r="MK366" s="8"/>
      <c r="ML366" s="8"/>
      <c r="MM366" s="8"/>
      <c r="MN366" s="8"/>
      <c r="MO366" s="8"/>
      <c r="MP366" s="8"/>
    </row>
    <row r="367" spans="1:359" ht="22.5" customHeight="1">
      <c r="A367" s="56"/>
      <c r="B367" s="55"/>
      <c r="C367" s="63"/>
      <c r="D367" s="201"/>
      <c r="F367" s="60"/>
      <c r="G367" s="60"/>
      <c r="H367" s="26"/>
      <c r="I367" s="26"/>
      <c r="J367" s="9"/>
      <c r="K367" s="26"/>
      <c r="L367" s="66"/>
      <c r="M367" s="66"/>
      <c r="N367" s="17"/>
      <c r="O367" s="318"/>
      <c r="P367" s="318"/>
      <c r="Q367" s="318"/>
      <c r="R367" s="31"/>
      <c r="S367" s="31"/>
      <c r="T367" s="21"/>
      <c r="U367" s="10"/>
      <c r="V367" s="9"/>
      <c r="IR367" s="8"/>
      <c r="JF367" s="8"/>
      <c r="JG367" s="8"/>
      <c r="JH367" s="8"/>
      <c r="JI367" s="8"/>
      <c r="JJ367" s="8"/>
      <c r="KG367" s="8"/>
      <c r="KH367" s="8"/>
      <c r="KI367" s="8"/>
      <c r="KJ367" s="8"/>
      <c r="KK367" s="8"/>
      <c r="KL367" s="8"/>
      <c r="KX367" s="8"/>
      <c r="KZ367" s="8"/>
      <c r="LA367" s="8"/>
      <c r="LB367" s="8"/>
      <c r="LC367" s="8"/>
      <c r="LN367" s="8"/>
      <c r="LO367" s="8"/>
      <c r="LP367" s="8"/>
      <c r="LQ367" s="8"/>
      <c r="MG367" s="8"/>
      <c r="MH367" s="8"/>
      <c r="MI367" s="8"/>
      <c r="MJ367" s="8"/>
      <c r="MK367" s="8"/>
      <c r="ML367" s="8"/>
      <c r="MM367" s="8"/>
      <c r="MN367" s="8"/>
      <c r="MO367" s="8"/>
      <c r="MP367" s="8"/>
      <c r="MR367" s="8"/>
      <c r="MU367" s="8"/>
    </row>
    <row r="368" spans="1:359" s="8" customFormat="1" ht="22.5" customHeight="1">
      <c r="A368" s="57">
        <v>1</v>
      </c>
      <c r="B368" s="58">
        <v>15</v>
      </c>
      <c r="C368" s="62"/>
      <c r="D368" s="201">
        <f>SUM((S368*A368)+B368+C368)</f>
        <v>24.637999999999998</v>
      </c>
      <c r="E368" s="226"/>
      <c r="F368" s="59" t="s">
        <v>805</v>
      </c>
      <c r="G368" s="59"/>
      <c r="H368" s="26" t="s">
        <v>301</v>
      </c>
      <c r="I368" s="26" t="s">
        <v>1188</v>
      </c>
      <c r="J368" s="28" t="s">
        <v>904</v>
      </c>
      <c r="K368" s="26" t="s">
        <v>1190</v>
      </c>
      <c r="L368" s="66">
        <f>SUM(D368)</f>
        <v>24.637999999999998</v>
      </c>
      <c r="M368" s="66"/>
      <c r="N368" s="1" t="s">
        <v>369</v>
      </c>
      <c r="O368" s="316" t="s">
        <v>369</v>
      </c>
      <c r="P368" s="317">
        <v>2</v>
      </c>
      <c r="Q368" s="317" t="s">
        <v>369</v>
      </c>
      <c r="R368" s="37">
        <v>7.9</v>
      </c>
      <c r="S368" s="38">
        <f>SUM(R368*1.22)</f>
        <v>9.6379999999999999</v>
      </c>
      <c r="T368" s="20"/>
      <c r="U368" s="10" t="s">
        <v>518</v>
      </c>
      <c r="V368" s="9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Y368" s="12"/>
      <c r="HZ368" s="12"/>
      <c r="IA368" s="12"/>
      <c r="IB368" s="12"/>
      <c r="IC368" s="12"/>
      <c r="ID368" s="12"/>
      <c r="IE368" s="12"/>
      <c r="IF368" s="12"/>
      <c r="IH368" s="12"/>
      <c r="II368" s="12"/>
      <c r="IJ368" s="12"/>
      <c r="IK368" s="12"/>
      <c r="IS368" s="12"/>
      <c r="IT368" s="12"/>
      <c r="IU368" s="12"/>
      <c r="IV368" s="12"/>
      <c r="IW368" s="12"/>
      <c r="IX368" s="12"/>
      <c r="IY368" s="12"/>
      <c r="IZ368" s="12"/>
      <c r="JA368" s="12"/>
      <c r="JF368" s="12"/>
      <c r="JG368" s="12"/>
      <c r="JH368" s="12"/>
      <c r="JI368" s="12"/>
      <c r="JJ368" s="12"/>
      <c r="JN368" s="12"/>
      <c r="JT368" s="12"/>
      <c r="JU368" s="12"/>
      <c r="JV368" s="12"/>
      <c r="JW368" s="12"/>
      <c r="JX368" s="12"/>
      <c r="JZ368" s="12"/>
      <c r="KA368" s="12"/>
      <c r="KC368" s="12"/>
      <c r="KD368" s="12"/>
      <c r="KE368" s="12"/>
      <c r="KF368" s="12"/>
      <c r="KM368" s="12"/>
      <c r="KN368" s="12"/>
      <c r="KO368" s="12"/>
      <c r="KP368" s="12"/>
      <c r="KQ368" s="12"/>
      <c r="KR368" s="12"/>
      <c r="KS368" s="12"/>
      <c r="KT368" s="12"/>
      <c r="KU368" s="12"/>
      <c r="KV368" s="12"/>
      <c r="KW368" s="12"/>
      <c r="KX368" s="12"/>
      <c r="KY368" s="12"/>
      <c r="KZ368" s="12"/>
      <c r="LA368" s="12"/>
      <c r="LB368" s="12"/>
      <c r="LC368" s="12"/>
      <c r="LD368" s="12"/>
      <c r="LE368" s="12"/>
      <c r="LF368" s="12"/>
      <c r="LG368" s="12"/>
      <c r="LH368" s="12"/>
      <c r="LI368" s="12"/>
      <c r="LJ368" s="12"/>
      <c r="LK368" s="12"/>
      <c r="LL368" s="12"/>
      <c r="LM368" s="12"/>
      <c r="LN368" s="12"/>
      <c r="LO368" s="12"/>
      <c r="LP368" s="12"/>
      <c r="LQ368" s="12"/>
      <c r="LR368" s="12"/>
      <c r="LS368" s="12"/>
      <c r="LT368" s="12"/>
      <c r="LU368" s="12"/>
      <c r="LV368" s="12"/>
      <c r="LW368" s="12"/>
      <c r="LX368" s="12"/>
      <c r="LY368" s="12"/>
      <c r="LZ368" s="12"/>
      <c r="MA368" s="12"/>
      <c r="MB368" s="12"/>
      <c r="MC368" s="12"/>
      <c r="MD368" s="12"/>
      <c r="ME368" s="12"/>
      <c r="MF368" s="12"/>
      <c r="MG368" s="12"/>
      <c r="MH368" s="12"/>
      <c r="MI368" s="12"/>
      <c r="MJ368" s="12"/>
      <c r="MK368" s="12"/>
      <c r="ML368" s="12"/>
      <c r="MM368" s="12"/>
      <c r="MN368" s="12"/>
      <c r="MO368" s="12"/>
      <c r="MP368" s="12"/>
      <c r="MQ368" s="12"/>
      <c r="MS368" s="12"/>
    </row>
    <row r="369" spans="1:359" s="8" customFormat="1" ht="22.5" customHeight="1">
      <c r="A369" s="57">
        <v>2.2000000000000002</v>
      </c>
      <c r="B369" s="58"/>
      <c r="C369" s="62"/>
      <c r="D369" s="201">
        <f>SUM((S369*A369)+B369+C369)</f>
        <v>31.402799999999999</v>
      </c>
      <c r="E369" s="226"/>
      <c r="F369" s="59" t="s">
        <v>806</v>
      </c>
      <c r="G369" s="59"/>
      <c r="H369" s="26" t="s">
        <v>301</v>
      </c>
      <c r="I369" s="26" t="s">
        <v>1188</v>
      </c>
      <c r="J369" s="28" t="s">
        <v>1292</v>
      </c>
      <c r="K369" s="26" t="s">
        <v>2233</v>
      </c>
      <c r="L369" s="66">
        <f>SUM(D369)</f>
        <v>31.402799999999999</v>
      </c>
      <c r="M369" s="66"/>
      <c r="N369" s="1" t="s">
        <v>369</v>
      </c>
      <c r="O369" s="316" t="s">
        <v>369</v>
      </c>
      <c r="P369" s="317">
        <v>2</v>
      </c>
      <c r="Q369" s="317" t="s">
        <v>369</v>
      </c>
      <c r="R369" s="37">
        <v>11.7</v>
      </c>
      <c r="S369" s="38">
        <f>SUM(R369*1.22)</f>
        <v>14.273999999999999</v>
      </c>
      <c r="T369" s="20"/>
      <c r="U369" s="10" t="s">
        <v>518</v>
      </c>
      <c r="V369" s="9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  <c r="HN369" s="12"/>
      <c r="HO369" s="12"/>
      <c r="HY369" s="12"/>
      <c r="HZ369" s="12"/>
      <c r="IA369" s="12"/>
      <c r="IB369" s="12"/>
      <c r="IC369" s="12"/>
      <c r="ID369" s="12"/>
      <c r="IE369" s="12"/>
      <c r="IF369" s="12"/>
      <c r="IH369" s="12"/>
      <c r="II369" s="12"/>
      <c r="IJ369" s="12"/>
      <c r="IK369" s="12"/>
      <c r="IS369" s="12"/>
      <c r="IT369" s="12"/>
      <c r="IU369" s="12"/>
      <c r="IV369" s="12"/>
      <c r="IW369" s="12"/>
      <c r="IX369" s="12"/>
      <c r="IY369" s="12"/>
      <c r="IZ369" s="12"/>
      <c r="JA369" s="12"/>
      <c r="JF369" s="12"/>
      <c r="JG369" s="12"/>
      <c r="JH369" s="12"/>
      <c r="JI369" s="12"/>
      <c r="JJ369" s="12"/>
      <c r="JM369" s="12"/>
      <c r="JN369" s="12"/>
      <c r="JO369" s="12"/>
      <c r="JQ369" s="12"/>
      <c r="JZ369" s="12"/>
      <c r="KA369" s="12"/>
      <c r="KB369" s="12"/>
      <c r="KE369" s="12"/>
      <c r="KF369" s="12"/>
      <c r="KM369" s="12"/>
      <c r="KN369" s="12"/>
      <c r="KO369" s="12"/>
      <c r="KP369" s="12"/>
      <c r="KQ369" s="12"/>
      <c r="KR369" s="12"/>
      <c r="KS369" s="12"/>
      <c r="KT369" s="12"/>
      <c r="KU369" s="12"/>
      <c r="KV369" s="12"/>
      <c r="KW369" s="12"/>
      <c r="KX369" s="12"/>
      <c r="KY369" s="12"/>
      <c r="KZ369" s="12"/>
      <c r="LA369" s="12"/>
      <c r="LB369" s="12"/>
      <c r="LC369" s="12"/>
      <c r="LD369" s="12"/>
      <c r="LE369" s="12"/>
      <c r="LF369" s="12"/>
      <c r="LG369" s="12"/>
      <c r="LH369" s="12"/>
      <c r="LI369" s="12"/>
      <c r="LJ369" s="12"/>
      <c r="LK369" s="12"/>
      <c r="LL369" s="12"/>
      <c r="LM369" s="12"/>
      <c r="LN369" s="12"/>
      <c r="LO369" s="12"/>
      <c r="LP369" s="12"/>
      <c r="LQ369" s="12"/>
      <c r="LR369" s="12"/>
      <c r="LS369" s="12"/>
      <c r="LT369" s="12"/>
      <c r="LU369" s="12"/>
      <c r="LV369" s="12"/>
      <c r="LW369" s="12"/>
      <c r="LX369" s="12"/>
      <c r="LY369" s="12"/>
      <c r="LZ369" s="12"/>
      <c r="MA369" s="12"/>
      <c r="MB369" s="12"/>
      <c r="MC369" s="12"/>
      <c r="MD369" s="12"/>
      <c r="ME369" s="12"/>
      <c r="MF369" s="12"/>
      <c r="MG369" s="12"/>
      <c r="MH369" s="12"/>
      <c r="MI369" s="12"/>
      <c r="MJ369" s="12"/>
      <c r="MK369" s="12"/>
      <c r="ML369" s="12"/>
      <c r="MM369" s="12"/>
      <c r="MN369" s="12"/>
      <c r="MO369" s="12"/>
      <c r="MP369" s="12"/>
      <c r="MQ369" s="12"/>
    </row>
    <row r="370" spans="1:359" s="8" customFormat="1" ht="22.5" customHeight="1">
      <c r="A370" s="57">
        <v>1</v>
      </c>
      <c r="B370" s="58">
        <v>15</v>
      </c>
      <c r="C370" s="62"/>
      <c r="D370" s="201">
        <f t="shared" ref="D370" si="177">SUM((S370*A370)+B370+C370)</f>
        <v>24.637999999999998</v>
      </c>
      <c r="E370" s="225"/>
      <c r="F370" s="59" t="s">
        <v>805</v>
      </c>
      <c r="G370" s="59"/>
      <c r="H370" s="26" t="s">
        <v>301</v>
      </c>
      <c r="I370" s="26" t="s">
        <v>1188</v>
      </c>
      <c r="J370" s="28" t="s">
        <v>1189</v>
      </c>
      <c r="K370" s="26" t="s">
        <v>2491</v>
      </c>
      <c r="L370" s="66">
        <f t="shared" ref="L370" si="178">SUM(D370)</f>
        <v>24.637999999999998</v>
      </c>
      <c r="M370" s="66"/>
      <c r="N370" s="1" t="s">
        <v>369</v>
      </c>
      <c r="O370" s="316" t="s">
        <v>369</v>
      </c>
      <c r="P370" s="317">
        <v>6</v>
      </c>
      <c r="Q370" s="317" t="s">
        <v>369</v>
      </c>
      <c r="R370" s="37">
        <v>7.9</v>
      </c>
      <c r="S370" s="38">
        <f t="shared" ref="S370" si="179">SUM(R370*1.22)</f>
        <v>9.6379999999999999</v>
      </c>
      <c r="T370" s="20"/>
      <c r="U370" s="10" t="s">
        <v>518</v>
      </c>
      <c r="V370" s="9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2"/>
      <c r="HL370" s="12"/>
      <c r="HM370" s="12"/>
      <c r="HN370" s="12"/>
      <c r="HO370" s="12"/>
      <c r="HY370" s="12"/>
      <c r="HZ370" s="12"/>
      <c r="IA370" s="12"/>
      <c r="IB370" s="12"/>
      <c r="IC370" s="12"/>
      <c r="ID370" s="12"/>
      <c r="IE370" s="12"/>
      <c r="IF370" s="12"/>
      <c r="IH370" s="12"/>
      <c r="II370" s="12"/>
      <c r="IJ370" s="12"/>
      <c r="IK370" s="12"/>
      <c r="IS370" s="12"/>
      <c r="IT370" s="12"/>
      <c r="IU370" s="12"/>
      <c r="IV370" s="12"/>
      <c r="IW370" s="12"/>
      <c r="IX370" s="12"/>
      <c r="IY370" s="12"/>
      <c r="IZ370" s="12"/>
      <c r="JA370" s="12"/>
      <c r="JF370" s="12"/>
      <c r="JG370" s="12"/>
      <c r="JH370" s="12"/>
      <c r="JI370" s="12"/>
      <c r="JJ370" s="12"/>
      <c r="JN370" s="12"/>
      <c r="JZ370" s="12"/>
      <c r="KA370" s="12"/>
      <c r="KB370" s="12"/>
      <c r="KC370" s="12"/>
      <c r="KD370" s="12"/>
      <c r="KG370" s="12"/>
      <c r="KH370" s="12"/>
      <c r="KI370" s="12"/>
      <c r="KJ370" s="12"/>
      <c r="KK370" s="12"/>
      <c r="KL370" s="12"/>
      <c r="KU370" s="12"/>
      <c r="KV370" s="12"/>
      <c r="KW370" s="12"/>
      <c r="KZ370" s="12"/>
      <c r="LA370" s="12"/>
      <c r="LB370" s="12"/>
      <c r="LC370" s="12"/>
      <c r="LD370" s="12"/>
      <c r="LE370" s="12"/>
      <c r="LF370" s="12"/>
      <c r="LG370" s="12"/>
      <c r="LH370" s="12"/>
      <c r="LI370" s="12"/>
      <c r="LJ370" s="12"/>
      <c r="LK370" s="12"/>
      <c r="LL370" s="12"/>
      <c r="LM370" s="12"/>
      <c r="LN370" s="12"/>
      <c r="LO370" s="12"/>
      <c r="LP370" s="12"/>
      <c r="LQ370" s="12"/>
      <c r="LR370" s="12"/>
      <c r="LS370" s="12"/>
      <c r="LT370" s="12"/>
      <c r="LU370" s="12"/>
      <c r="LV370" s="12"/>
      <c r="LW370" s="12"/>
      <c r="LX370" s="12"/>
      <c r="LY370" s="12"/>
      <c r="LZ370" s="12"/>
      <c r="MA370" s="12"/>
      <c r="MB370" s="12"/>
      <c r="MC370" s="12"/>
      <c r="MD370" s="12"/>
      <c r="ME370" s="12"/>
      <c r="MF370" s="12"/>
      <c r="MG370" s="12"/>
      <c r="MH370" s="12"/>
      <c r="MI370" s="12"/>
      <c r="MJ370" s="12"/>
      <c r="MK370" s="12"/>
      <c r="ML370" s="12"/>
      <c r="MM370" s="12"/>
      <c r="MN370" s="12"/>
      <c r="MO370" s="12"/>
      <c r="MP370" s="12"/>
      <c r="MQ370" s="12"/>
      <c r="MS370" s="12"/>
    </row>
    <row r="371" spans="1:359" ht="22.5" customHeight="1">
      <c r="A371" s="57">
        <v>2.2000000000000002</v>
      </c>
      <c r="B371" s="58"/>
      <c r="C371" s="62"/>
      <c r="D371" s="201">
        <f>SUM((S371*A371)+B371+C371)</f>
        <v>31.402799999999999</v>
      </c>
      <c r="E371" s="226"/>
      <c r="F371" s="59" t="s">
        <v>806</v>
      </c>
      <c r="G371" s="59"/>
      <c r="H371" s="26" t="s">
        <v>301</v>
      </c>
      <c r="I371" s="26" t="s">
        <v>1188</v>
      </c>
      <c r="J371" s="28" t="s">
        <v>1189</v>
      </c>
      <c r="K371" s="26" t="s">
        <v>2096</v>
      </c>
      <c r="L371" s="66">
        <f>SUM(D371)</f>
        <v>31.402799999999999</v>
      </c>
      <c r="M371" s="66"/>
      <c r="N371" s="1" t="s">
        <v>369</v>
      </c>
      <c r="O371" s="316" t="s">
        <v>369</v>
      </c>
      <c r="P371" s="317">
        <v>2</v>
      </c>
      <c r="Q371" s="317" t="s">
        <v>369</v>
      </c>
      <c r="R371" s="37">
        <v>11.7</v>
      </c>
      <c r="S371" s="38">
        <f>SUM(R371*1.22)</f>
        <v>14.273999999999999</v>
      </c>
      <c r="T371" s="20"/>
      <c r="U371" s="10" t="s">
        <v>518</v>
      </c>
      <c r="V371" s="9"/>
      <c r="W371" s="8"/>
      <c r="HP371" s="8"/>
      <c r="HQ371" s="8"/>
      <c r="HR371" s="8"/>
      <c r="HS371" s="8"/>
      <c r="HT371" s="8"/>
      <c r="HU371" s="8"/>
      <c r="HV371" s="8"/>
      <c r="HW371" s="8"/>
      <c r="HX371" s="8"/>
      <c r="IG371" s="8"/>
      <c r="IL371" s="8"/>
      <c r="IM371" s="8"/>
      <c r="IN371" s="8"/>
      <c r="IO371" s="8"/>
      <c r="IP371" s="8"/>
      <c r="IQ371" s="8"/>
      <c r="IR371" s="8"/>
      <c r="JB371" s="8"/>
      <c r="JC371" s="8"/>
      <c r="JD371" s="8"/>
      <c r="JE371" s="8"/>
      <c r="JK371" s="8"/>
      <c r="JL371" s="8"/>
      <c r="JP371" s="8"/>
      <c r="JR371" s="8"/>
      <c r="JS371" s="8"/>
      <c r="JT371" s="8"/>
      <c r="JU371" s="8"/>
      <c r="JV371" s="8"/>
      <c r="JW371" s="8"/>
      <c r="JX371" s="8"/>
      <c r="JY371" s="8"/>
      <c r="KC371" s="8"/>
      <c r="KD371" s="8"/>
      <c r="KG371" s="8"/>
      <c r="KH371" s="8"/>
      <c r="KI371" s="8"/>
      <c r="KJ371" s="8"/>
      <c r="KK371" s="8"/>
      <c r="KL371" s="8"/>
      <c r="MR371" s="8"/>
      <c r="MS371" s="8"/>
      <c r="MU371" s="8"/>
    </row>
    <row r="372" spans="1:359" s="8" customFormat="1" ht="22.5" customHeight="1">
      <c r="A372" s="57">
        <v>1</v>
      </c>
      <c r="B372" s="58">
        <v>15</v>
      </c>
      <c r="C372" s="62"/>
      <c r="D372" s="201">
        <f>SUM((S372*A372)+B372+C372)</f>
        <v>24.637999999999998</v>
      </c>
      <c r="E372" s="225"/>
      <c r="F372" s="59" t="s">
        <v>805</v>
      </c>
      <c r="G372" s="59"/>
      <c r="H372" s="26" t="s">
        <v>301</v>
      </c>
      <c r="I372" s="26" t="s">
        <v>1188</v>
      </c>
      <c r="J372" s="28" t="s">
        <v>496</v>
      </c>
      <c r="K372" s="26" t="s">
        <v>1367</v>
      </c>
      <c r="L372" s="66">
        <f>SUM(D372)</f>
        <v>24.637999999999998</v>
      </c>
      <c r="M372" s="66"/>
      <c r="N372" s="1" t="s">
        <v>369</v>
      </c>
      <c r="O372" s="316" t="s">
        <v>369</v>
      </c>
      <c r="P372" s="317">
        <v>4</v>
      </c>
      <c r="Q372" s="317" t="s">
        <v>369</v>
      </c>
      <c r="R372" s="37">
        <v>7.9</v>
      </c>
      <c r="S372" s="38">
        <f>SUM(R372*1.22)</f>
        <v>9.6379999999999999</v>
      </c>
      <c r="T372" s="20"/>
      <c r="U372" s="10" t="s">
        <v>518</v>
      </c>
      <c r="V372" s="9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2"/>
      <c r="HL372" s="12"/>
      <c r="HM372" s="12"/>
      <c r="HN372" s="12"/>
      <c r="HO372" s="12"/>
      <c r="HY372" s="12"/>
      <c r="HZ372" s="12"/>
      <c r="IA372" s="12"/>
      <c r="IB372" s="12"/>
      <c r="IC372" s="12"/>
      <c r="ID372" s="12"/>
      <c r="IE372" s="12"/>
      <c r="IF372" s="12"/>
      <c r="IH372" s="12"/>
      <c r="II372" s="12"/>
      <c r="IJ372" s="12"/>
      <c r="IK372" s="12"/>
      <c r="IS372" s="12"/>
      <c r="IT372" s="12"/>
      <c r="IU372" s="12"/>
      <c r="IV372" s="12"/>
      <c r="IW372" s="12"/>
      <c r="IX372" s="12"/>
      <c r="IY372" s="12"/>
      <c r="IZ372" s="12"/>
      <c r="JA372" s="12"/>
      <c r="JF372" s="12"/>
      <c r="JG372" s="12"/>
      <c r="JH372" s="12"/>
      <c r="JI372" s="12"/>
      <c r="JJ372" s="12"/>
      <c r="JN372" s="12"/>
      <c r="JZ372" s="12"/>
      <c r="KA372" s="12"/>
      <c r="KB372" s="12"/>
      <c r="KC372" s="12"/>
      <c r="KD372" s="12"/>
      <c r="KG372" s="12"/>
      <c r="KH372" s="12"/>
      <c r="KI372" s="12"/>
      <c r="KJ372" s="12"/>
      <c r="KK372" s="12"/>
      <c r="KL372" s="12"/>
      <c r="KU372" s="12"/>
      <c r="KV372" s="12"/>
      <c r="KW372" s="12"/>
      <c r="KZ372" s="12"/>
      <c r="LA372" s="12"/>
      <c r="LB372" s="12"/>
      <c r="LC372" s="12"/>
      <c r="LD372" s="12"/>
      <c r="LE372" s="12"/>
      <c r="LF372" s="12"/>
      <c r="LG372" s="12"/>
      <c r="LH372" s="12"/>
      <c r="LI372" s="12"/>
      <c r="LJ372" s="12"/>
      <c r="LK372" s="12"/>
      <c r="LL372" s="12"/>
      <c r="LM372" s="12"/>
      <c r="LN372" s="12"/>
      <c r="LO372" s="12"/>
      <c r="LP372" s="12"/>
      <c r="LQ372" s="12"/>
      <c r="LR372" s="12"/>
      <c r="LS372" s="12"/>
      <c r="LT372" s="12"/>
      <c r="LU372" s="12"/>
      <c r="LV372" s="12"/>
      <c r="LW372" s="12"/>
      <c r="LX372" s="12"/>
      <c r="LY372" s="12"/>
      <c r="LZ372" s="12"/>
      <c r="MA372" s="12"/>
      <c r="MB372" s="12"/>
      <c r="MC372" s="12"/>
      <c r="MD372" s="12"/>
      <c r="ME372" s="12"/>
      <c r="MF372" s="12"/>
      <c r="MG372" s="12"/>
      <c r="MH372" s="12"/>
      <c r="MI372" s="12"/>
      <c r="MJ372" s="12"/>
      <c r="MK372" s="12"/>
      <c r="ML372" s="12"/>
      <c r="MM372" s="12"/>
      <c r="MN372" s="12"/>
      <c r="MO372" s="12"/>
      <c r="MP372" s="12"/>
      <c r="MQ372" s="12"/>
      <c r="MS372" s="12"/>
    </row>
    <row r="373" spans="1:359" s="8" customFormat="1" ht="22.5" customHeight="1">
      <c r="A373" s="56"/>
      <c r="B373" s="55"/>
      <c r="C373" s="63"/>
      <c r="D373" s="201"/>
      <c r="E373" s="226"/>
      <c r="F373" s="60"/>
      <c r="G373" s="60"/>
      <c r="H373" s="26"/>
      <c r="I373" s="26"/>
      <c r="J373" s="28"/>
      <c r="K373" s="26"/>
      <c r="L373" s="66"/>
      <c r="M373" s="66"/>
      <c r="N373" s="33"/>
      <c r="O373" s="319"/>
      <c r="P373" s="319"/>
      <c r="Q373" s="319"/>
      <c r="R373" s="31"/>
      <c r="S373" s="39"/>
      <c r="T373" s="21"/>
      <c r="U373" s="10"/>
      <c r="V373" s="9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Y373" s="12"/>
      <c r="HZ373" s="12"/>
      <c r="IA373" s="12"/>
      <c r="IB373" s="12"/>
      <c r="IC373" s="12"/>
      <c r="ID373" s="12"/>
      <c r="IE373" s="12"/>
      <c r="IF373" s="12"/>
      <c r="IH373" s="12"/>
      <c r="II373" s="12"/>
      <c r="IJ373" s="12"/>
      <c r="IK373" s="12"/>
      <c r="IS373" s="12"/>
      <c r="IT373" s="12"/>
      <c r="IU373" s="12"/>
      <c r="IV373" s="12"/>
      <c r="IW373" s="12"/>
      <c r="IX373" s="12"/>
      <c r="IY373" s="12"/>
      <c r="IZ373" s="12"/>
      <c r="JA373" s="12"/>
      <c r="JF373" s="12"/>
      <c r="JG373" s="12"/>
      <c r="JH373" s="12"/>
      <c r="JI373" s="12"/>
      <c r="JJ373" s="12"/>
      <c r="JN373" s="12"/>
      <c r="JT373" s="12"/>
      <c r="JU373" s="12"/>
      <c r="JV373" s="12"/>
      <c r="JW373" s="12"/>
      <c r="JX373" s="12"/>
      <c r="JZ373" s="12"/>
      <c r="KA373" s="12"/>
      <c r="KC373" s="12"/>
      <c r="KD373" s="12"/>
      <c r="KE373" s="12"/>
      <c r="KF373" s="12"/>
      <c r="KM373" s="12"/>
      <c r="KN373" s="12"/>
      <c r="KO373" s="12"/>
      <c r="KP373" s="12"/>
      <c r="KQ373" s="12"/>
      <c r="KR373" s="12"/>
      <c r="KS373" s="12"/>
      <c r="KT373" s="12"/>
      <c r="KU373" s="12"/>
      <c r="KV373" s="12"/>
      <c r="KW373" s="12"/>
      <c r="KX373" s="12"/>
      <c r="KY373" s="12"/>
      <c r="KZ373" s="12"/>
      <c r="LA373" s="12"/>
      <c r="LB373" s="12"/>
      <c r="LC373" s="12"/>
      <c r="LD373" s="12"/>
      <c r="LE373" s="12"/>
      <c r="LF373" s="12"/>
      <c r="LG373" s="12"/>
      <c r="LH373" s="12"/>
      <c r="LI373" s="12"/>
      <c r="LJ373" s="12"/>
      <c r="LK373" s="12"/>
      <c r="LL373" s="12"/>
      <c r="LM373" s="12"/>
      <c r="LN373" s="12"/>
      <c r="LO373" s="12"/>
      <c r="LP373" s="12"/>
      <c r="LQ373" s="12"/>
      <c r="LR373" s="12"/>
      <c r="LS373" s="12"/>
      <c r="LT373" s="12"/>
      <c r="LU373" s="12"/>
      <c r="LV373" s="12"/>
      <c r="LW373" s="12"/>
      <c r="LX373" s="12"/>
      <c r="LY373" s="12"/>
      <c r="LZ373" s="12"/>
      <c r="MA373" s="12"/>
      <c r="MB373" s="12"/>
      <c r="MC373" s="12"/>
      <c r="MD373" s="12"/>
      <c r="ME373" s="12"/>
      <c r="MF373" s="12"/>
      <c r="MG373" s="12"/>
      <c r="MH373" s="12"/>
      <c r="MI373" s="12"/>
      <c r="MJ373" s="12"/>
      <c r="MK373" s="12"/>
      <c r="ML373" s="12"/>
      <c r="MM373" s="12"/>
      <c r="MN373" s="12"/>
      <c r="MO373" s="12"/>
      <c r="MP373" s="12"/>
      <c r="MQ373" s="12"/>
      <c r="MS373" s="12"/>
    </row>
    <row r="374" spans="1:359" ht="22.5" customHeight="1">
      <c r="A374" s="57">
        <v>1</v>
      </c>
      <c r="B374" s="58">
        <v>15</v>
      </c>
      <c r="C374" s="62"/>
      <c r="D374" s="201">
        <f>SUM((S374*A374)+B374+C374)</f>
        <v>24.393999999999998</v>
      </c>
      <c r="E374" s="226"/>
      <c r="F374" s="59" t="s">
        <v>805</v>
      </c>
      <c r="G374" s="59"/>
      <c r="H374" s="26" t="s">
        <v>301</v>
      </c>
      <c r="I374" s="26" t="s">
        <v>2067</v>
      </c>
      <c r="J374" s="26" t="s">
        <v>904</v>
      </c>
      <c r="K374" s="26" t="s">
        <v>2069</v>
      </c>
      <c r="L374" s="66">
        <f>SUM(D374)</f>
        <v>24.393999999999998</v>
      </c>
      <c r="M374" s="66"/>
      <c r="N374" s="1" t="s">
        <v>369</v>
      </c>
      <c r="O374" s="316" t="s">
        <v>369</v>
      </c>
      <c r="P374" s="317">
        <v>2</v>
      </c>
      <c r="Q374" s="317" t="s">
        <v>369</v>
      </c>
      <c r="R374" s="37">
        <v>7.7</v>
      </c>
      <c r="S374" s="38">
        <f>SUM(R374*1.22)</f>
        <v>9.3940000000000001</v>
      </c>
      <c r="T374" s="20"/>
      <c r="U374" s="10" t="s">
        <v>2062</v>
      </c>
      <c r="V374" s="9"/>
      <c r="W374" s="8"/>
      <c r="HR374" s="8"/>
      <c r="HS374" s="8"/>
      <c r="HT374" s="8"/>
      <c r="HU374" s="8"/>
      <c r="HV374" s="8"/>
      <c r="HW374" s="8"/>
      <c r="HX374" s="8"/>
      <c r="HY374" s="8"/>
      <c r="IE374" s="8"/>
      <c r="IF374" s="8"/>
      <c r="IH374" s="8"/>
      <c r="II374" s="8"/>
      <c r="IS374" s="8"/>
      <c r="IT374" s="8"/>
      <c r="IU374" s="8"/>
      <c r="IV374" s="8"/>
      <c r="IW374" s="8"/>
      <c r="IX374" s="8"/>
      <c r="IY374" s="8"/>
      <c r="IZ374" s="8"/>
      <c r="JA374" s="8"/>
      <c r="JB374" s="8"/>
      <c r="JC374" s="8"/>
      <c r="JD374" s="8"/>
      <c r="JE374" s="8"/>
      <c r="JK374" s="8"/>
      <c r="JM374" s="8"/>
      <c r="JP374" s="8"/>
      <c r="JQ374" s="8"/>
      <c r="JR374" s="8"/>
      <c r="JS374" s="8"/>
      <c r="JY374" s="8"/>
      <c r="JZ374" s="8"/>
      <c r="KA374" s="8"/>
      <c r="KB374" s="8"/>
      <c r="KC374" s="8"/>
      <c r="KD374" s="8"/>
      <c r="KE374" s="8"/>
      <c r="KF374" s="8"/>
      <c r="KM374" s="8"/>
      <c r="KN374" s="8"/>
      <c r="KO374" s="8"/>
      <c r="KP374" s="8"/>
      <c r="KQ374" s="8"/>
      <c r="KR374" s="8"/>
      <c r="LN374" s="8"/>
      <c r="LO374" s="8"/>
      <c r="LP374" s="8"/>
      <c r="LQ374" s="8"/>
      <c r="MG374" s="8"/>
      <c r="MR374" s="8"/>
      <c r="MS374" s="8"/>
      <c r="MU374" s="8"/>
    </row>
    <row r="375" spans="1:359" ht="22.5" customHeight="1">
      <c r="A375" s="57">
        <v>1</v>
      </c>
      <c r="B375" s="58">
        <v>15</v>
      </c>
      <c r="C375" s="62"/>
      <c r="D375" s="201">
        <f>SUM((S375*A375)+B375+C375)</f>
        <v>26.59</v>
      </c>
      <c r="E375" s="226"/>
      <c r="F375" s="59" t="s">
        <v>805</v>
      </c>
      <c r="G375" s="59"/>
      <c r="H375" s="26" t="s">
        <v>301</v>
      </c>
      <c r="I375" s="26" t="s">
        <v>2535</v>
      </c>
      <c r="J375" s="26" t="s">
        <v>904</v>
      </c>
      <c r="K375" s="26" t="s">
        <v>2536</v>
      </c>
      <c r="L375" s="66">
        <f>SUM(D375)</f>
        <v>26.59</v>
      </c>
      <c r="M375" s="66"/>
      <c r="N375" s="1" t="s">
        <v>369</v>
      </c>
      <c r="O375" s="316" t="s">
        <v>369</v>
      </c>
      <c r="P375" s="317">
        <v>6</v>
      </c>
      <c r="Q375" s="317" t="s">
        <v>369</v>
      </c>
      <c r="R375" s="37">
        <v>9.5</v>
      </c>
      <c r="S375" s="38">
        <f>SUM(R375*1.22)</f>
        <v>11.59</v>
      </c>
      <c r="T375" s="20"/>
      <c r="U375" s="10" t="s">
        <v>2537</v>
      </c>
      <c r="V375" s="9"/>
      <c r="W375" s="8"/>
      <c r="HR375" s="8"/>
      <c r="HS375" s="8"/>
      <c r="HT375" s="8"/>
      <c r="HU375" s="8"/>
      <c r="HV375" s="8"/>
      <c r="HW375" s="8"/>
      <c r="HX375" s="8"/>
      <c r="HY375" s="8"/>
      <c r="IE375" s="8"/>
      <c r="IF375" s="8"/>
      <c r="IH375" s="8"/>
      <c r="II375" s="8"/>
      <c r="IS375" s="8"/>
      <c r="IT375" s="8"/>
      <c r="IU375" s="8"/>
      <c r="IV375" s="8"/>
      <c r="IW375" s="8"/>
      <c r="IX375" s="8"/>
      <c r="IY375" s="8"/>
      <c r="IZ375" s="8"/>
      <c r="JA375" s="8"/>
      <c r="JB375" s="8"/>
      <c r="JC375" s="8"/>
      <c r="JD375" s="8"/>
      <c r="JE375" s="8"/>
      <c r="JK375" s="8"/>
      <c r="JM375" s="8"/>
      <c r="JP375" s="8"/>
      <c r="JQ375" s="8"/>
      <c r="JR375" s="8"/>
      <c r="JS375" s="8"/>
      <c r="JY375" s="8"/>
      <c r="JZ375" s="8"/>
      <c r="KA375" s="8"/>
      <c r="KB375" s="8"/>
      <c r="KC375" s="8"/>
      <c r="KD375" s="8"/>
      <c r="KE375" s="8"/>
      <c r="KF375" s="8"/>
      <c r="KM375" s="8"/>
      <c r="KN375" s="8"/>
      <c r="KO375" s="8"/>
      <c r="KP375" s="8"/>
      <c r="KQ375" s="8"/>
      <c r="KR375" s="8"/>
      <c r="MQ375" s="8"/>
      <c r="MR375" s="8"/>
      <c r="MS375" s="8"/>
      <c r="MU375" s="8"/>
    </row>
    <row r="376" spans="1:359" ht="22.5" customHeight="1">
      <c r="A376" s="57">
        <v>2.2000000000000002</v>
      </c>
      <c r="B376" s="58"/>
      <c r="C376" s="62"/>
      <c r="D376" s="201">
        <f>SUM((S376*A376)+B376+C376)</f>
        <v>29.524000000000001</v>
      </c>
      <c r="F376" s="59" t="s">
        <v>806</v>
      </c>
      <c r="G376" s="59"/>
      <c r="H376" s="26" t="s">
        <v>301</v>
      </c>
      <c r="I376" s="26" t="s">
        <v>2535</v>
      </c>
      <c r="J376" s="26" t="s">
        <v>907</v>
      </c>
      <c r="K376" s="26" t="s">
        <v>2538</v>
      </c>
      <c r="L376" s="66">
        <f t="shared" ref="L376" si="180">SUM(D376)</f>
        <v>29.524000000000001</v>
      </c>
      <c r="M376" s="66"/>
      <c r="N376" s="1" t="s">
        <v>369</v>
      </c>
      <c r="O376" s="316" t="s">
        <v>369</v>
      </c>
      <c r="P376" s="317">
        <v>12</v>
      </c>
      <c r="Q376" s="317" t="s">
        <v>369</v>
      </c>
      <c r="R376" s="37">
        <v>11</v>
      </c>
      <c r="S376" s="38">
        <f t="shared" ref="S376" si="181">SUM(R376*1.22)</f>
        <v>13.42</v>
      </c>
      <c r="T376" s="20" t="s">
        <v>732</v>
      </c>
      <c r="U376" s="10" t="s">
        <v>2537</v>
      </c>
      <c r="V376" s="9"/>
      <c r="W376" s="8"/>
      <c r="HR376" s="8"/>
      <c r="HS376" s="8"/>
      <c r="HT376" s="8"/>
      <c r="HU376" s="8"/>
      <c r="HV376" s="8"/>
      <c r="HW376" s="8"/>
      <c r="HX376" s="8"/>
      <c r="HY376" s="8"/>
      <c r="IE376" s="8"/>
      <c r="IF376" s="8"/>
      <c r="IH376" s="8"/>
      <c r="II376" s="8"/>
      <c r="IS376" s="8"/>
      <c r="IT376" s="8"/>
      <c r="IU376" s="8"/>
      <c r="IV376" s="8"/>
      <c r="IW376" s="8"/>
      <c r="IX376" s="8"/>
      <c r="IY376" s="8"/>
      <c r="IZ376" s="8"/>
      <c r="JA376" s="8"/>
      <c r="JB376" s="8"/>
      <c r="JC376" s="8"/>
      <c r="JD376" s="8"/>
      <c r="JE376" s="8"/>
      <c r="JK376" s="8"/>
      <c r="JM376" s="8"/>
      <c r="JP376" s="8"/>
      <c r="JQ376" s="8"/>
      <c r="JR376" s="8"/>
      <c r="JS376" s="8"/>
      <c r="JY376" s="8"/>
      <c r="JZ376" s="8"/>
      <c r="KA376" s="8"/>
      <c r="KB376" s="8"/>
      <c r="KC376" s="8"/>
      <c r="KD376" s="8"/>
      <c r="KE376" s="8"/>
      <c r="KF376" s="8"/>
      <c r="KM376" s="8"/>
      <c r="KN376" s="8"/>
      <c r="KO376" s="8"/>
      <c r="KP376" s="8"/>
      <c r="KQ376" s="8"/>
      <c r="KR376" s="8"/>
      <c r="MQ376" s="8"/>
      <c r="MR376" s="8"/>
      <c r="MS376" s="8"/>
      <c r="MU376" s="8"/>
    </row>
    <row r="377" spans="1:359" ht="22.5" customHeight="1">
      <c r="A377" s="57">
        <v>1</v>
      </c>
      <c r="B377" s="58">
        <v>10</v>
      </c>
      <c r="C377" s="62"/>
      <c r="D377" s="201">
        <f>SUM((S377*A377)+B377+C377)</f>
        <v>21.834</v>
      </c>
      <c r="F377" s="59" t="s">
        <v>818</v>
      </c>
      <c r="G377" s="59"/>
      <c r="H377" s="26" t="s">
        <v>301</v>
      </c>
      <c r="I377" s="26" t="s">
        <v>528</v>
      </c>
      <c r="J377" s="26" t="s">
        <v>498</v>
      </c>
      <c r="K377" s="26" t="s">
        <v>997</v>
      </c>
      <c r="L377" s="66">
        <f>SUM(D377)</f>
        <v>21.834</v>
      </c>
      <c r="M377" s="66"/>
      <c r="N377" s="1" t="s">
        <v>369</v>
      </c>
      <c r="O377" s="316" t="s">
        <v>369</v>
      </c>
      <c r="P377" s="317">
        <v>2</v>
      </c>
      <c r="Q377" s="317" t="s">
        <v>369</v>
      </c>
      <c r="R377" s="37">
        <v>9.6999999999999993</v>
      </c>
      <c r="S377" s="38">
        <f>SUM(R377*1.22)</f>
        <v>11.834</v>
      </c>
      <c r="T377" s="20"/>
      <c r="U377" s="10" t="s">
        <v>485</v>
      </c>
      <c r="V377" s="9"/>
      <c r="HP377" s="8"/>
      <c r="HQ377" s="8"/>
      <c r="HR377" s="8"/>
      <c r="HS377" s="8"/>
      <c r="HT377" s="8"/>
      <c r="HU377" s="8"/>
      <c r="HV377" s="8"/>
      <c r="HW377" s="8"/>
      <c r="HX377" s="8"/>
      <c r="IE377" s="8"/>
      <c r="IF377" s="8"/>
      <c r="IG377" s="8"/>
      <c r="IH377" s="8"/>
      <c r="II377" s="8"/>
      <c r="IL377" s="8"/>
      <c r="IM377" s="8"/>
      <c r="IN377" s="8"/>
      <c r="IO377" s="8"/>
      <c r="IP377" s="8"/>
      <c r="IQ377" s="8"/>
      <c r="IS377" s="8"/>
      <c r="IT377" s="8"/>
      <c r="IU377" s="8"/>
      <c r="IV377" s="8"/>
      <c r="IW377" s="8"/>
      <c r="IX377" s="8"/>
      <c r="IY377" s="8"/>
      <c r="IZ377" s="8"/>
      <c r="JA377" s="8"/>
      <c r="JB377" s="8"/>
      <c r="JC377" s="8"/>
      <c r="JD377" s="8"/>
      <c r="JE377" s="8"/>
      <c r="JK377" s="8"/>
      <c r="JL377" s="8"/>
      <c r="JP377" s="8"/>
      <c r="JR377" s="8"/>
      <c r="JS377" s="8"/>
      <c r="JT377" s="8"/>
      <c r="JU377" s="8"/>
      <c r="JV377" s="8"/>
      <c r="JW377" s="8"/>
      <c r="JX377" s="8"/>
      <c r="JY377" s="8"/>
      <c r="KE377" s="8"/>
      <c r="KF377" s="8"/>
      <c r="KH377" s="8"/>
      <c r="KI377" s="8"/>
      <c r="KJ377" s="8"/>
      <c r="KK377" s="8"/>
      <c r="KL377" s="8"/>
      <c r="KM377" s="8"/>
      <c r="KN377" s="8"/>
      <c r="KO377" s="8"/>
      <c r="KP377" s="8"/>
      <c r="KQ377" s="8"/>
      <c r="KR377" s="8"/>
      <c r="MR377" s="8"/>
      <c r="MU377" s="8"/>
    </row>
    <row r="378" spans="1:359" ht="22.5" customHeight="1">
      <c r="A378" s="57">
        <v>1</v>
      </c>
      <c r="B378" s="58">
        <v>15</v>
      </c>
      <c r="C378" s="62"/>
      <c r="D378" s="201">
        <f t="shared" ref="D378" si="182">SUM((S378*A378)+B378+C378)</f>
        <v>26.59</v>
      </c>
      <c r="E378" s="226"/>
      <c r="F378" s="59" t="s">
        <v>805</v>
      </c>
      <c r="G378" s="59"/>
      <c r="H378" s="26" t="s">
        <v>301</v>
      </c>
      <c r="I378" s="26" t="s">
        <v>2535</v>
      </c>
      <c r="J378" s="26" t="s">
        <v>2542</v>
      </c>
      <c r="K378" s="26" t="s">
        <v>2543</v>
      </c>
      <c r="L378" s="66">
        <f>SUM(D378)</f>
        <v>26.59</v>
      </c>
      <c r="M378" s="66"/>
      <c r="N378" s="1" t="s">
        <v>369</v>
      </c>
      <c r="O378" s="316" t="s">
        <v>369</v>
      </c>
      <c r="P378" s="317">
        <v>6</v>
      </c>
      <c r="Q378" s="317" t="s">
        <v>369</v>
      </c>
      <c r="R378" s="37">
        <v>9.5</v>
      </c>
      <c r="S378" s="38">
        <f>SUM(R378*1.22)</f>
        <v>11.59</v>
      </c>
      <c r="T378" s="20"/>
      <c r="U378" s="10" t="s">
        <v>2537</v>
      </c>
      <c r="V378" s="9"/>
      <c r="W378" s="8"/>
      <c r="HR378" s="8"/>
      <c r="HS378" s="8"/>
      <c r="HT378" s="8"/>
      <c r="HU378" s="8"/>
      <c r="HV378" s="8"/>
      <c r="HW378" s="8"/>
      <c r="HX378" s="8"/>
      <c r="HY378" s="8"/>
      <c r="IE378" s="8"/>
      <c r="IF378" s="8"/>
      <c r="IH378" s="8"/>
      <c r="II378" s="8"/>
      <c r="IS378" s="8"/>
      <c r="IT378" s="8"/>
      <c r="IU378" s="8"/>
      <c r="IV378" s="8"/>
      <c r="IW378" s="8"/>
      <c r="IX378" s="8"/>
      <c r="IY378" s="8"/>
      <c r="IZ378" s="8"/>
      <c r="JA378" s="8"/>
      <c r="JB378" s="8"/>
      <c r="JC378" s="8"/>
      <c r="JD378" s="8"/>
      <c r="JE378" s="8"/>
      <c r="JK378" s="8"/>
      <c r="JM378" s="8"/>
      <c r="JP378" s="8"/>
      <c r="JQ378" s="8"/>
      <c r="JR378" s="8"/>
      <c r="JS378" s="8"/>
      <c r="JY378" s="8"/>
      <c r="JZ378" s="8"/>
      <c r="KA378" s="8"/>
      <c r="KB378" s="8"/>
      <c r="KC378" s="8"/>
      <c r="KD378" s="8"/>
      <c r="KE378" s="8"/>
      <c r="KF378" s="8"/>
      <c r="KM378" s="8"/>
      <c r="KN378" s="8"/>
      <c r="KO378" s="8"/>
      <c r="KP378" s="8"/>
      <c r="KQ378" s="8"/>
      <c r="KR378" s="8"/>
      <c r="MQ378" s="8"/>
      <c r="MR378" s="8"/>
      <c r="MS378" s="8"/>
      <c r="MU378" s="8"/>
    </row>
    <row r="379" spans="1:359" ht="22.5" customHeight="1">
      <c r="A379" s="57">
        <v>1</v>
      </c>
      <c r="B379" s="58">
        <v>15</v>
      </c>
      <c r="C379" s="62"/>
      <c r="D379" s="201">
        <f>SUM((S379*A379)+B379+C379)</f>
        <v>24.15</v>
      </c>
      <c r="E379" s="226"/>
      <c r="F379" s="59" t="s">
        <v>805</v>
      </c>
      <c r="G379" s="59"/>
      <c r="H379" s="26" t="s">
        <v>301</v>
      </c>
      <c r="I379" s="26" t="s">
        <v>2067</v>
      </c>
      <c r="J379" s="26" t="s">
        <v>496</v>
      </c>
      <c r="K379" s="26" t="s">
        <v>2068</v>
      </c>
      <c r="L379" s="66">
        <f>SUM(D379)</f>
        <v>24.15</v>
      </c>
      <c r="M379" s="66"/>
      <c r="N379" s="1" t="s">
        <v>369</v>
      </c>
      <c r="O379" s="316" t="s">
        <v>369</v>
      </c>
      <c r="P379" s="317">
        <v>3</v>
      </c>
      <c r="Q379" s="317" t="s">
        <v>369</v>
      </c>
      <c r="R379" s="37">
        <v>7.5</v>
      </c>
      <c r="S379" s="38">
        <f>SUM(R379*1.22)</f>
        <v>9.15</v>
      </c>
      <c r="T379" s="20"/>
      <c r="U379" s="10" t="s">
        <v>2062</v>
      </c>
      <c r="V379" s="9"/>
      <c r="W379" s="8"/>
      <c r="HR379" s="8"/>
      <c r="HS379" s="8"/>
      <c r="HT379" s="8"/>
      <c r="HU379" s="8"/>
      <c r="HV379" s="8"/>
      <c r="HW379" s="8"/>
      <c r="HX379" s="8"/>
      <c r="HY379" s="8"/>
      <c r="IE379" s="8"/>
      <c r="IF379" s="8"/>
      <c r="IH379" s="8"/>
      <c r="II379" s="8"/>
      <c r="IS379" s="8"/>
      <c r="IT379" s="8"/>
      <c r="IU379" s="8"/>
      <c r="IV379" s="8"/>
      <c r="IW379" s="8"/>
      <c r="IX379" s="8"/>
      <c r="IY379" s="8"/>
      <c r="IZ379" s="8"/>
      <c r="JA379" s="8"/>
      <c r="JB379" s="8"/>
      <c r="JC379" s="8"/>
      <c r="JD379" s="8"/>
      <c r="JE379" s="8"/>
      <c r="JK379" s="8"/>
      <c r="JM379" s="8"/>
      <c r="JP379" s="8"/>
      <c r="JQ379" s="8"/>
      <c r="JR379" s="8"/>
      <c r="JS379" s="8"/>
      <c r="JY379" s="8"/>
      <c r="JZ379" s="8"/>
      <c r="KA379" s="8"/>
      <c r="KB379" s="8"/>
      <c r="KC379" s="8"/>
      <c r="KD379" s="8"/>
      <c r="KE379" s="8"/>
      <c r="KF379" s="8"/>
      <c r="KM379" s="8"/>
      <c r="KN379" s="8"/>
      <c r="KO379" s="8"/>
      <c r="KP379" s="8"/>
      <c r="KQ379" s="8"/>
      <c r="KR379" s="8"/>
      <c r="MH379" s="8"/>
      <c r="MI379" s="8"/>
      <c r="MJ379" s="8"/>
      <c r="MQ379" s="8"/>
      <c r="MR379" s="8"/>
    </row>
    <row r="380" spans="1:359" ht="22.5" customHeight="1">
      <c r="A380" s="57">
        <v>2.2000000000000002</v>
      </c>
      <c r="B380" s="58"/>
      <c r="C380" s="62"/>
      <c r="D380" s="201">
        <f>SUM((S380*A380)+B380+C380)</f>
        <v>27.376799999999999</v>
      </c>
      <c r="F380" s="59" t="s">
        <v>806</v>
      </c>
      <c r="G380" s="59"/>
      <c r="H380" s="26" t="s">
        <v>301</v>
      </c>
      <c r="I380" s="26" t="s">
        <v>2067</v>
      </c>
      <c r="J380" s="26" t="s">
        <v>2071</v>
      </c>
      <c r="K380" s="26" t="s">
        <v>2070</v>
      </c>
      <c r="L380" s="66">
        <f t="shared" ref="L380" si="183">SUM(D380)</f>
        <v>27.376799999999999</v>
      </c>
      <c r="M380" s="66"/>
      <c r="N380" s="1" t="s">
        <v>369</v>
      </c>
      <c r="O380" s="316" t="s">
        <v>369</v>
      </c>
      <c r="P380" s="317">
        <v>3</v>
      </c>
      <c r="Q380" s="317" t="s">
        <v>369</v>
      </c>
      <c r="R380" s="37">
        <v>10.199999999999999</v>
      </c>
      <c r="S380" s="38">
        <f t="shared" ref="S380" si="184">SUM(R380*1.22)</f>
        <v>12.443999999999999</v>
      </c>
      <c r="T380" s="20"/>
      <c r="U380" s="10" t="s">
        <v>2062</v>
      </c>
      <c r="V380" s="9"/>
      <c r="W380" s="8"/>
      <c r="HR380" s="8"/>
      <c r="HS380" s="8"/>
      <c r="HT380" s="8"/>
      <c r="HU380" s="8"/>
      <c r="HV380" s="8"/>
      <c r="HW380" s="8"/>
      <c r="HX380" s="8"/>
      <c r="HY380" s="8"/>
      <c r="IE380" s="8"/>
      <c r="IF380" s="8"/>
      <c r="IH380" s="8"/>
      <c r="II380" s="8"/>
      <c r="IS380" s="8"/>
      <c r="IT380" s="8"/>
      <c r="IU380" s="8"/>
      <c r="IV380" s="8"/>
      <c r="IW380" s="8"/>
      <c r="IX380" s="8"/>
      <c r="IY380" s="8"/>
      <c r="IZ380" s="8"/>
      <c r="JA380" s="8"/>
      <c r="JB380" s="8"/>
      <c r="JC380" s="8"/>
      <c r="JD380" s="8"/>
      <c r="JE380" s="8"/>
      <c r="JK380" s="8"/>
      <c r="JM380" s="8"/>
      <c r="JP380" s="8"/>
      <c r="JQ380" s="8"/>
      <c r="JR380" s="8"/>
      <c r="JS380" s="8"/>
      <c r="JY380" s="8"/>
      <c r="JZ380" s="8"/>
      <c r="KA380" s="8"/>
      <c r="KB380" s="8"/>
      <c r="KC380" s="8"/>
      <c r="KD380" s="8"/>
      <c r="KE380" s="8"/>
      <c r="KF380" s="8"/>
      <c r="KM380" s="8"/>
      <c r="KN380" s="8"/>
      <c r="KO380" s="8"/>
      <c r="KP380" s="8"/>
      <c r="KQ380" s="8"/>
      <c r="KR380" s="8"/>
      <c r="MQ380" s="8"/>
      <c r="MR380" s="8"/>
      <c r="MS380" s="8"/>
      <c r="MU380" s="8"/>
    </row>
    <row r="381" spans="1:359" ht="22.5" customHeight="1">
      <c r="A381" s="56"/>
      <c r="B381" s="55"/>
      <c r="C381" s="63"/>
      <c r="D381" s="201"/>
      <c r="E381" s="226"/>
      <c r="F381" s="60"/>
      <c r="G381" s="60"/>
      <c r="H381" s="26"/>
      <c r="I381" s="26"/>
      <c r="J381" s="26"/>
      <c r="K381" s="26"/>
      <c r="L381" s="66"/>
      <c r="M381" s="66"/>
      <c r="N381" s="33"/>
      <c r="O381" s="319"/>
      <c r="P381" s="319"/>
      <c r="Q381" s="319"/>
      <c r="R381" s="31"/>
      <c r="S381" s="39"/>
      <c r="T381" s="21"/>
      <c r="U381" s="10"/>
      <c r="V381" s="9"/>
      <c r="W381" s="8"/>
      <c r="HR381" s="8"/>
      <c r="HS381" s="8"/>
      <c r="HT381" s="8"/>
      <c r="HU381" s="8"/>
      <c r="HV381" s="8"/>
      <c r="HW381" s="8"/>
      <c r="HX381" s="8"/>
      <c r="HY381" s="8"/>
      <c r="IE381" s="8"/>
      <c r="IF381" s="8"/>
      <c r="IH381" s="8"/>
      <c r="II381" s="8"/>
      <c r="IS381" s="8"/>
      <c r="IT381" s="8"/>
      <c r="IU381" s="8"/>
      <c r="IV381" s="8"/>
      <c r="IW381" s="8"/>
      <c r="IX381" s="8"/>
      <c r="IY381" s="8"/>
      <c r="IZ381" s="8"/>
      <c r="JA381" s="8"/>
      <c r="JB381" s="8"/>
      <c r="JC381" s="8"/>
      <c r="JD381" s="8"/>
      <c r="JE381" s="8"/>
      <c r="JK381" s="8"/>
      <c r="JM381" s="8"/>
      <c r="JP381" s="8"/>
      <c r="JQ381" s="8"/>
      <c r="JR381" s="8"/>
      <c r="JS381" s="8"/>
      <c r="JY381" s="8"/>
      <c r="JZ381" s="8"/>
      <c r="KA381" s="8"/>
      <c r="KB381" s="8"/>
      <c r="KC381" s="8"/>
      <c r="KD381" s="8"/>
      <c r="KE381" s="8"/>
      <c r="KF381" s="8"/>
      <c r="KM381" s="8"/>
      <c r="KN381" s="8"/>
      <c r="KO381" s="8"/>
      <c r="KP381" s="8"/>
      <c r="KQ381" s="8"/>
      <c r="KR381" s="8"/>
      <c r="LN381" s="8"/>
      <c r="LO381" s="8"/>
      <c r="LP381" s="8"/>
      <c r="LQ381" s="8"/>
      <c r="MG381" s="8"/>
      <c r="MR381" s="8"/>
      <c r="MS381" s="8"/>
      <c r="MU381" s="8"/>
    </row>
    <row r="382" spans="1:359" ht="22.5" customHeight="1">
      <c r="A382" s="57">
        <v>1</v>
      </c>
      <c r="B382" s="58">
        <v>20</v>
      </c>
      <c r="C382" s="62"/>
      <c r="D382" s="201">
        <f t="shared" ref="D382:D387" si="185">SUM((S382*A382)+B382+C382)</f>
        <v>43.997399999999999</v>
      </c>
      <c r="E382" s="226"/>
      <c r="F382" s="59" t="s">
        <v>831</v>
      </c>
      <c r="G382" s="59"/>
      <c r="H382" s="26" t="s">
        <v>533</v>
      </c>
      <c r="I382" s="26" t="s">
        <v>53</v>
      </c>
      <c r="J382" s="28" t="s">
        <v>905</v>
      </c>
      <c r="K382" s="26" t="s">
        <v>1393</v>
      </c>
      <c r="L382" s="66">
        <f t="shared" ref="L382:L387" si="186">SUM(D382)</f>
        <v>43.997399999999999</v>
      </c>
      <c r="M382" s="66"/>
      <c r="N382" s="1" t="s">
        <v>369</v>
      </c>
      <c r="O382" s="316" t="s">
        <v>369</v>
      </c>
      <c r="P382" s="317">
        <v>1</v>
      </c>
      <c r="Q382" s="317" t="s">
        <v>369</v>
      </c>
      <c r="R382" s="37">
        <v>19.670000000000002</v>
      </c>
      <c r="S382" s="38">
        <f t="shared" ref="S382:S387" si="187">SUM(R382*1.22)</f>
        <v>23.997400000000003</v>
      </c>
      <c r="T382" s="20"/>
      <c r="U382" s="10" t="s">
        <v>484</v>
      </c>
      <c r="V382" s="9"/>
      <c r="HP382" s="8"/>
      <c r="HQ382" s="8"/>
      <c r="HR382" s="8"/>
      <c r="HS382" s="8"/>
      <c r="HV382" s="8"/>
      <c r="HZ382" s="8"/>
      <c r="IA382" s="8"/>
      <c r="IB382" s="8"/>
      <c r="IC382" s="8"/>
      <c r="ID382" s="8"/>
      <c r="IE382" s="8"/>
      <c r="IF382" s="8"/>
      <c r="IG382" s="8"/>
      <c r="IH382" s="8"/>
      <c r="IO382" s="8"/>
      <c r="IP382" s="8"/>
      <c r="IQ382" s="8"/>
      <c r="IS382" s="8"/>
      <c r="IT382" s="8"/>
      <c r="IU382" s="8"/>
      <c r="IV382" s="8"/>
      <c r="IW382" s="8"/>
      <c r="IX382" s="8"/>
      <c r="IY382" s="8"/>
      <c r="IZ382" s="8"/>
      <c r="JA382" s="8"/>
      <c r="JB382" s="8"/>
      <c r="JC382" s="8"/>
      <c r="JD382" s="8"/>
      <c r="JE382" s="8"/>
      <c r="JF382" s="8"/>
      <c r="JG382" s="8"/>
      <c r="JH382" s="8"/>
      <c r="JI382" s="8"/>
      <c r="JJ382" s="8"/>
      <c r="JK382" s="8"/>
      <c r="JL382" s="8"/>
      <c r="JM382" s="8"/>
      <c r="JN382" s="8"/>
      <c r="JO382" s="8"/>
      <c r="JP382" s="8"/>
      <c r="JQ382" s="8"/>
      <c r="JR382" s="8"/>
      <c r="JS382" s="8"/>
      <c r="JT382" s="8"/>
      <c r="JU382" s="8"/>
      <c r="JV382" s="8"/>
      <c r="JW382" s="8"/>
      <c r="JX382" s="8"/>
      <c r="JY382" s="8"/>
      <c r="KG382" s="8"/>
      <c r="KX382" s="8"/>
      <c r="LN382" s="8"/>
      <c r="LO382" s="8"/>
      <c r="LP382" s="8"/>
      <c r="LQ382" s="8"/>
      <c r="MG382" s="8"/>
      <c r="MK382" s="8"/>
      <c r="ML382" s="8"/>
      <c r="MM382" s="8"/>
      <c r="MN382" s="8"/>
      <c r="MO382" s="8"/>
      <c r="MP382" s="8"/>
      <c r="MQ382" s="8"/>
      <c r="MR382" s="8"/>
      <c r="MS382" s="8"/>
      <c r="MU382" s="8"/>
    </row>
    <row r="383" spans="1:359" ht="22.5" customHeight="1">
      <c r="A383" s="57">
        <v>1</v>
      </c>
      <c r="B383" s="58">
        <v>15</v>
      </c>
      <c r="C383" s="62"/>
      <c r="D383" s="201">
        <f t="shared" si="185"/>
        <v>24.637999999999998</v>
      </c>
      <c r="F383" s="59" t="s">
        <v>805</v>
      </c>
      <c r="G383" s="59"/>
      <c r="H383" s="26" t="s">
        <v>301</v>
      </c>
      <c r="I383" s="26" t="s">
        <v>54</v>
      </c>
      <c r="J383" s="26" t="s">
        <v>492</v>
      </c>
      <c r="K383" s="26" t="s">
        <v>1008</v>
      </c>
      <c r="L383" s="66">
        <f t="shared" si="186"/>
        <v>24.637999999999998</v>
      </c>
      <c r="M383" s="66"/>
      <c r="N383" s="1" t="s">
        <v>369</v>
      </c>
      <c r="O383" s="316" t="s">
        <v>369</v>
      </c>
      <c r="P383" s="317">
        <v>2</v>
      </c>
      <c r="Q383" s="317" t="s">
        <v>369</v>
      </c>
      <c r="R383" s="37">
        <v>7.9</v>
      </c>
      <c r="S383" s="38">
        <f t="shared" si="187"/>
        <v>9.6379999999999999</v>
      </c>
      <c r="T383" s="20"/>
      <c r="U383" s="10" t="s">
        <v>629</v>
      </c>
      <c r="V383" s="9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T383" s="8"/>
      <c r="HU383" s="8"/>
      <c r="HW383" s="8"/>
      <c r="HX383" s="8"/>
      <c r="IG383" s="8"/>
      <c r="IL383" s="8"/>
      <c r="IM383" s="8"/>
      <c r="IN383" s="8"/>
      <c r="IO383" s="8"/>
      <c r="IP383" s="8"/>
      <c r="IQ383" s="8"/>
      <c r="IX383" s="8"/>
      <c r="IY383" s="8"/>
      <c r="IZ383" s="8"/>
      <c r="JA383" s="8"/>
      <c r="JF383" s="8"/>
      <c r="JG383" s="8"/>
      <c r="JH383" s="8"/>
      <c r="JI383" s="8"/>
      <c r="JJ383" s="8"/>
      <c r="JL383" s="8"/>
      <c r="JM383" s="8"/>
      <c r="JO383" s="8"/>
      <c r="JQ383" s="8"/>
      <c r="JZ383" s="8"/>
      <c r="KA383" s="8"/>
      <c r="KE383" s="8"/>
      <c r="KF383" s="8"/>
      <c r="KH383" s="8"/>
      <c r="KI383" s="8"/>
      <c r="KJ383" s="8"/>
      <c r="KK383" s="8"/>
      <c r="KL383" s="8"/>
      <c r="KM383" s="8"/>
      <c r="KN383" s="8"/>
      <c r="KO383" s="8"/>
      <c r="KP383" s="8"/>
      <c r="KQ383" s="8"/>
      <c r="KR383" s="8"/>
      <c r="LD383" s="8"/>
      <c r="LE383" s="8"/>
      <c r="LF383" s="8"/>
      <c r="LG383" s="8"/>
      <c r="LH383" s="8"/>
      <c r="LI383" s="8"/>
      <c r="LJ383" s="8"/>
      <c r="LK383" s="8"/>
      <c r="LL383" s="8"/>
      <c r="LM383" s="8"/>
      <c r="LR383" s="8"/>
      <c r="LS383" s="8"/>
      <c r="LT383" s="8"/>
      <c r="LU383" s="8"/>
      <c r="LV383" s="8"/>
      <c r="LW383" s="8"/>
      <c r="LX383" s="8"/>
      <c r="LY383" s="8"/>
      <c r="LZ383" s="8"/>
      <c r="MA383" s="8"/>
      <c r="MB383" s="8"/>
      <c r="MC383" s="8"/>
      <c r="MD383" s="8"/>
      <c r="ME383" s="8"/>
      <c r="MF383" s="8"/>
      <c r="MR383" s="8"/>
    </row>
    <row r="384" spans="1:359" ht="22.5" customHeight="1">
      <c r="A384" s="57">
        <v>1</v>
      </c>
      <c r="B384" s="58">
        <v>15</v>
      </c>
      <c r="C384" s="62"/>
      <c r="D384" s="201">
        <f t="shared" si="185"/>
        <v>24.576999999999998</v>
      </c>
      <c r="E384" s="226"/>
      <c r="F384" s="59" t="s">
        <v>829</v>
      </c>
      <c r="G384" s="59"/>
      <c r="H384" s="26" t="s">
        <v>301</v>
      </c>
      <c r="I384" s="26" t="s">
        <v>1023</v>
      </c>
      <c r="J384" s="26" t="s">
        <v>904</v>
      </c>
      <c r="K384" s="26" t="s">
        <v>1007</v>
      </c>
      <c r="L384" s="66">
        <f t="shared" si="186"/>
        <v>24.576999999999998</v>
      </c>
      <c r="M384" s="66"/>
      <c r="N384" s="1" t="s">
        <v>369</v>
      </c>
      <c r="O384" s="316" t="s">
        <v>369</v>
      </c>
      <c r="P384" s="317">
        <v>1</v>
      </c>
      <c r="Q384" s="317" t="s">
        <v>369</v>
      </c>
      <c r="R384" s="37">
        <v>7.85</v>
      </c>
      <c r="S384" s="38">
        <f t="shared" si="187"/>
        <v>9.577</v>
      </c>
      <c r="T384" s="20"/>
      <c r="U384" s="10" t="s">
        <v>1020</v>
      </c>
      <c r="V384" s="9"/>
      <c r="W384" s="8"/>
      <c r="HP384" s="8"/>
      <c r="HQ384" s="8"/>
      <c r="HR384" s="8"/>
      <c r="HS384" s="8"/>
      <c r="HV384" s="8"/>
      <c r="HY384" s="8"/>
      <c r="HZ384" s="8"/>
      <c r="IA384" s="8"/>
      <c r="IB384" s="8"/>
      <c r="IC384" s="8"/>
      <c r="ID384" s="8"/>
      <c r="IG384" s="8"/>
      <c r="II384" s="8"/>
      <c r="IJ384" s="8"/>
      <c r="IK384" s="8"/>
      <c r="IR384" s="8"/>
      <c r="IS384" s="7"/>
      <c r="IT384" s="7"/>
      <c r="IU384" s="7"/>
      <c r="IV384" s="7"/>
      <c r="IW384" s="7"/>
      <c r="IX384" s="8"/>
      <c r="IY384" s="8"/>
      <c r="IZ384" s="8"/>
      <c r="JA384" s="8"/>
      <c r="JB384" s="8"/>
      <c r="JC384" s="8"/>
      <c r="JD384" s="8"/>
      <c r="JE384" s="8"/>
      <c r="JF384" s="7"/>
      <c r="JG384" s="7"/>
      <c r="JH384" s="7"/>
      <c r="JI384" s="7"/>
      <c r="JJ384" s="7"/>
      <c r="JK384" s="8"/>
      <c r="JM384" s="8"/>
      <c r="JN384" s="8"/>
      <c r="JO384" s="8"/>
      <c r="JP384" s="8"/>
      <c r="JQ384" s="8"/>
      <c r="JR384" s="8"/>
      <c r="JS384" s="8"/>
      <c r="JT384" s="8"/>
      <c r="JU384" s="8"/>
      <c r="JV384" s="8"/>
      <c r="JW384" s="8"/>
      <c r="JX384" s="8"/>
      <c r="JY384" s="8"/>
      <c r="JZ384" s="8"/>
      <c r="KA384" s="8"/>
      <c r="KB384" s="8"/>
      <c r="KG384" s="8"/>
      <c r="KH384" s="8"/>
      <c r="KI384" s="8"/>
      <c r="KJ384" s="8"/>
      <c r="KK384" s="8"/>
      <c r="KL384" s="8"/>
      <c r="KY384" s="8"/>
      <c r="LN384" s="8"/>
      <c r="LO384" s="8"/>
      <c r="LP384" s="8"/>
      <c r="LQ384" s="8"/>
      <c r="MG384" s="8"/>
      <c r="MK384" s="8"/>
      <c r="ML384" s="8"/>
      <c r="MM384" s="8"/>
      <c r="MN384" s="8"/>
      <c r="MO384" s="8"/>
      <c r="MP384" s="8"/>
      <c r="MR384" s="8"/>
      <c r="MS384" s="8"/>
      <c r="MU384" s="8"/>
    </row>
    <row r="385" spans="1:359" ht="22.5" customHeight="1">
      <c r="A385" s="57">
        <v>1</v>
      </c>
      <c r="B385" s="58">
        <v>15</v>
      </c>
      <c r="C385" s="62"/>
      <c r="D385" s="201">
        <f t="shared" si="185"/>
        <v>24.637999999999998</v>
      </c>
      <c r="E385" s="226"/>
      <c r="F385" s="59" t="s">
        <v>805</v>
      </c>
      <c r="G385" s="59"/>
      <c r="H385" s="26" t="s">
        <v>301</v>
      </c>
      <c r="I385" s="26" t="s">
        <v>54</v>
      </c>
      <c r="J385" s="26" t="s">
        <v>904</v>
      </c>
      <c r="K385" s="26" t="s">
        <v>1007</v>
      </c>
      <c r="L385" s="66">
        <f t="shared" si="186"/>
        <v>24.637999999999998</v>
      </c>
      <c r="M385" s="66"/>
      <c r="N385" s="1" t="s">
        <v>369</v>
      </c>
      <c r="O385" s="316" t="s">
        <v>369</v>
      </c>
      <c r="P385" s="317">
        <v>2</v>
      </c>
      <c r="Q385" s="317" t="s">
        <v>369</v>
      </c>
      <c r="R385" s="37">
        <v>7.9</v>
      </c>
      <c r="S385" s="38">
        <f t="shared" si="187"/>
        <v>9.6379999999999999</v>
      </c>
      <c r="T385" s="20"/>
      <c r="U385" s="10" t="s">
        <v>629</v>
      </c>
      <c r="V385" s="9"/>
      <c r="HR385" s="8"/>
      <c r="HS385" s="8"/>
      <c r="HT385" s="8"/>
      <c r="HU385" s="8"/>
      <c r="HV385" s="8"/>
      <c r="HW385" s="8"/>
      <c r="HX385" s="8"/>
      <c r="HZ385" s="8"/>
      <c r="IA385" s="8"/>
      <c r="IE385" s="8"/>
      <c r="IF385" s="8"/>
      <c r="IG385" s="8"/>
      <c r="IH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  <c r="IW385" s="8"/>
      <c r="IX385" s="8"/>
      <c r="IY385" s="8"/>
      <c r="IZ385" s="8"/>
      <c r="JA385" s="8"/>
      <c r="JF385" s="8"/>
      <c r="JG385" s="8"/>
      <c r="JH385" s="8"/>
      <c r="JI385" s="8"/>
      <c r="JJ385" s="8"/>
      <c r="JL385" s="8"/>
      <c r="JM385" s="8"/>
      <c r="JO385" s="8"/>
      <c r="JQ385" s="8"/>
      <c r="KB385" s="8"/>
      <c r="KH385" s="8"/>
      <c r="KI385" s="8"/>
      <c r="KJ385" s="8"/>
      <c r="KK385" s="8"/>
      <c r="KL385" s="8"/>
      <c r="KS385" s="8"/>
      <c r="KT385" s="8"/>
      <c r="MQ385" s="8"/>
      <c r="MR385" s="8"/>
      <c r="MS385" s="8"/>
      <c r="MU385" s="8"/>
    </row>
    <row r="386" spans="1:359" ht="22.5" customHeight="1">
      <c r="A386" s="57">
        <v>2.2000000000000002</v>
      </c>
      <c r="B386" s="58"/>
      <c r="C386" s="62"/>
      <c r="D386" s="201">
        <f t="shared" si="185"/>
        <v>28.182000000000002</v>
      </c>
      <c r="F386" s="59" t="s">
        <v>806</v>
      </c>
      <c r="G386" s="59"/>
      <c r="H386" s="26" t="s">
        <v>301</v>
      </c>
      <c r="I386" s="26" t="s">
        <v>56</v>
      </c>
      <c r="J386" s="26" t="s">
        <v>907</v>
      </c>
      <c r="K386" s="26" t="s">
        <v>1365</v>
      </c>
      <c r="L386" s="66">
        <f t="shared" si="186"/>
        <v>28.182000000000002</v>
      </c>
      <c r="M386" s="66"/>
      <c r="N386" s="1" t="s">
        <v>369</v>
      </c>
      <c r="O386" s="316" t="s">
        <v>369</v>
      </c>
      <c r="P386" s="317">
        <v>6</v>
      </c>
      <c r="Q386" s="317" t="s">
        <v>369</v>
      </c>
      <c r="R386" s="37">
        <v>10.5</v>
      </c>
      <c r="S386" s="38">
        <f t="shared" si="187"/>
        <v>12.81</v>
      </c>
      <c r="T386" s="20"/>
      <c r="U386" s="10" t="s">
        <v>518</v>
      </c>
      <c r="V386" s="9"/>
      <c r="HP386" s="8"/>
      <c r="HQ386" s="8"/>
      <c r="HR386" s="8"/>
      <c r="HS386" s="8"/>
      <c r="HV386" s="8"/>
      <c r="HY386" s="8"/>
      <c r="IB386" s="8"/>
      <c r="IC386" s="8"/>
      <c r="ID386" s="8"/>
      <c r="IE386" s="8"/>
      <c r="IF386" s="8"/>
      <c r="IH386" s="8"/>
      <c r="II386" s="8"/>
      <c r="IJ386" s="8"/>
      <c r="IK386" s="8"/>
      <c r="IR386" s="8"/>
      <c r="JL386" s="8"/>
      <c r="JM386" s="8"/>
      <c r="JO386" s="8"/>
      <c r="JQ386" s="8"/>
      <c r="KH386" s="8"/>
      <c r="KI386" s="8"/>
      <c r="KJ386" s="8"/>
      <c r="KK386" s="8"/>
      <c r="KL386" s="8"/>
      <c r="KY386" s="8"/>
      <c r="LN386" s="8"/>
      <c r="LO386" s="8"/>
      <c r="LP386" s="8"/>
      <c r="LQ386" s="8"/>
      <c r="MG386" s="8"/>
      <c r="MH386" s="8"/>
      <c r="MI386" s="8"/>
      <c r="MJ386" s="8"/>
      <c r="MK386" s="8"/>
      <c r="ML386" s="8"/>
      <c r="MM386" s="8"/>
      <c r="MN386" s="8"/>
      <c r="MO386" s="8"/>
      <c r="MP386" s="8"/>
      <c r="MQ386" s="8"/>
      <c r="MR386" s="8"/>
      <c r="MS386" s="8"/>
    </row>
    <row r="387" spans="1:359" ht="22.5" customHeight="1">
      <c r="A387" s="57">
        <v>1</v>
      </c>
      <c r="B387" s="58">
        <v>15</v>
      </c>
      <c r="C387" s="62"/>
      <c r="D387" s="201">
        <f t="shared" si="185"/>
        <v>24.637999999999998</v>
      </c>
      <c r="E387" s="226"/>
      <c r="F387" s="59" t="s">
        <v>805</v>
      </c>
      <c r="G387" s="59"/>
      <c r="H387" s="26" t="s">
        <v>301</v>
      </c>
      <c r="I387" s="26" t="s">
        <v>54</v>
      </c>
      <c r="J387" s="26" t="s">
        <v>496</v>
      </c>
      <c r="K387" s="26" t="s">
        <v>1006</v>
      </c>
      <c r="L387" s="66">
        <f t="shared" si="186"/>
        <v>24.637999999999998</v>
      </c>
      <c r="M387" s="66"/>
      <c r="N387" s="1" t="s">
        <v>369</v>
      </c>
      <c r="O387" s="316" t="s">
        <v>369</v>
      </c>
      <c r="P387" s="317">
        <v>1</v>
      </c>
      <c r="Q387" s="317" t="s">
        <v>369</v>
      </c>
      <c r="R387" s="37">
        <v>7.9</v>
      </c>
      <c r="S387" s="38">
        <f t="shared" si="187"/>
        <v>9.6379999999999999</v>
      </c>
      <c r="T387" s="19"/>
      <c r="U387" s="10" t="s">
        <v>629</v>
      </c>
      <c r="V387" s="9"/>
      <c r="W387" s="8"/>
      <c r="HP387" s="8"/>
      <c r="HQ387" s="8"/>
      <c r="HR387" s="8"/>
      <c r="HS387" s="8"/>
      <c r="HV387" s="8"/>
      <c r="IE387" s="8"/>
      <c r="IF387" s="8"/>
      <c r="IH387" s="8"/>
      <c r="IJ387" s="8"/>
      <c r="IK387" s="8"/>
      <c r="IR387" s="8"/>
      <c r="IS387" s="8"/>
      <c r="IT387" s="8"/>
      <c r="IU387" s="8"/>
      <c r="IV387" s="8"/>
      <c r="IW387" s="8"/>
      <c r="IX387" s="8"/>
      <c r="IY387" s="8"/>
      <c r="IZ387" s="8"/>
      <c r="JA387" s="8"/>
      <c r="JF387" s="8"/>
      <c r="JG387" s="8"/>
      <c r="JH387" s="8"/>
      <c r="JI387" s="8"/>
      <c r="JJ387" s="8"/>
      <c r="JL387" s="8"/>
      <c r="JT387" s="8"/>
      <c r="JU387" s="8"/>
      <c r="JV387" s="8"/>
      <c r="JW387" s="8"/>
      <c r="JX387" s="8"/>
      <c r="KC387" s="8"/>
      <c r="KD387" s="8"/>
      <c r="KE387" s="8"/>
      <c r="KF387" s="8"/>
      <c r="KM387" s="8"/>
      <c r="KN387" s="8"/>
      <c r="KO387" s="8"/>
      <c r="KP387" s="8"/>
      <c r="KQ387" s="8"/>
      <c r="KR387" s="8"/>
      <c r="KS387" s="8"/>
      <c r="KT387" s="8"/>
      <c r="KU387" s="8"/>
      <c r="KV387" s="8"/>
      <c r="KW387" s="8"/>
      <c r="KX387" s="8"/>
      <c r="KZ387" s="8"/>
      <c r="LA387" s="8"/>
      <c r="LB387" s="8"/>
      <c r="LC387" s="8"/>
      <c r="LN387" s="8"/>
      <c r="LO387" s="8"/>
      <c r="LP387" s="8"/>
      <c r="LQ387" s="8"/>
      <c r="MG387" s="8"/>
      <c r="MQ387" s="8"/>
      <c r="MR387" s="8"/>
      <c r="MU387" s="8"/>
    </row>
    <row r="388" spans="1:359" ht="22.5" customHeight="1">
      <c r="A388" s="56"/>
      <c r="B388" s="55"/>
      <c r="C388" s="63"/>
      <c r="D388" s="201"/>
      <c r="F388" s="60"/>
      <c r="G388" s="60"/>
      <c r="H388" s="26"/>
      <c r="I388" s="26"/>
      <c r="J388" s="26"/>
      <c r="K388" s="26"/>
      <c r="L388" s="66"/>
      <c r="M388" s="66"/>
      <c r="N388" s="33"/>
      <c r="O388" s="319"/>
      <c r="P388" s="319"/>
      <c r="Q388" s="319"/>
      <c r="R388" s="31"/>
      <c r="S388" s="39"/>
      <c r="T388" s="21"/>
      <c r="U388" s="10"/>
      <c r="V388" s="9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T388" s="8"/>
      <c r="HU388" s="8"/>
      <c r="HW388" s="8"/>
      <c r="HX388" s="8"/>
      <c r="IG388" s="8"/>
      <c r="IL388" s="8"/>
      <c r="IM388" s="8"/>
      <c r="IN388" s="8"/>
      <c r="IO388" s="8"/>
      <c r="IP388" s="8"/>
      <c r="IQ388" s="8"/>
      <c r="IX388" s="8"/>
      <c r="IY388" s="8"/>
      <c r="IZ388" s="8"/>
      <c r="JA388" s="8"/>
      <c r="JF388" s="8"/>
      <c r="JG388" s="8"/>
      <c r="JH388" s="8"/>
      <c r="JI388" s="8"/>
      <c r="JJ388" s="8"/>
      <c r="JL388" s="8"/>
      <c r="JM388" s="8"/>
      <c r="JO388" s="8"/>
      <c r="JQ388" s="8"/>
      <c r="JZ388" s="8"/>
      <c r="KA388" s="8"/>
      <c r="KE388" s="8"/>
      <c r="KF388" s="8"/>
      <c r="KH388" s="8"/>
      <c r="KI388" s="8"/>
      <c r="KJ388" s="8"/>
      <c r="KK388" s="8"/>
      <c r="KL388" s="8"/>
      <c r="KM388" s="8"/>
      <c r="KN388" s="8"/>
      <c r="KO388" s="8"/>
      <c r="KP388" s="8"/>
      <c r="KQ388" s="8"/>
      <c r="KR388" s="8"/>
      <c r="LD388" s="8"/>
      <c r="LE388" s="8"/>
      <c r="LF388" s="8"/>
      <c r="LG388" s="8"/>
      <c r="LH388" s="8"/>
      <c r="LI388" s="8"/>
      <c r="LJ388" s="8"/>
      <c r="LK388" s="8"/>
      <c r="LL388" s="8"/>
      <c r="LM388" s="8"/>
      <c r="LR388" s="8"/>
      <c r="LS388" s="8"/>
      <c r="LT388" s="8"/>
      <c r="LU388" s="8"/>
      <c r="LV388" s="8"/>
      <c r="LW388" s="8"/>
      <c r="LX388" s="8"/>
      <c r="LY388" s="8"/>
      <c r="LZ388" s="8"/>
      <c r="MA388" s="8"/>
      <c r="MB388" s="8"/>
      <c r="MC388" s="8"/>
      <c r="MD388" s="8"/>
      <c r="ME388" s="8"/>
      <c r="MF388" s="8"/>
      <c r="MR388" s="8"/>
    </row>
    <row r="389" spans="1:359" s="8" customFormat="1" ht="22.5" customHeight="1">
      <c r="A389" s="57">
        <v>1</v>
      </c>
      <c r="B389" s="58">
        <v>15</v>
      </c>
      <c r="C389" s="62"/>
      <c r="D389" s="201">
        <f t="shared" ref="D389" si="188">SUM((S389*A389)+B389+C389)</f>
        <v>26.346</v>
      </c>
      <c r="E389" s="226"/>
      <c r="F389" s="59" t="s">
        <v>805</v>
      </c>
      <c r="G389" s="59"/>
      <c r="H389" s="26" t="s">
        <v>301</v>
      </c>
      <c r="I389" s="26" t="s">
        <v>2555</v>
      </c>
      <c r="J389" s="28" t="s">
        <v>1692</v>
      </c>
      <c r="K389" s="26" t="s">
        <v>2558</v>
      </c>
      <c r="L389" s="66">
        <f t="shared" ref="L389" si="189">SUM(D389)</f>
        <v>26.346</v>
      </c>
      <c r="M389" s="66"/>
      <c r="N389" s="1" t="s">
        <v>369</v>
      </c>
      <c r="O389" s="316" t="s">
        <v>369</v>
      </c>
      <c r="P389" s="317">
        <v>12</v>
      </c>
      <c r="Q389" s="317" t="s">
        <v>369</v>
      </c>
      <c r="R389" s="37">
        <v>9.3000000000000007</v>
      </c>
      <c r="S389" s="38">
        <f t="shared" ref="S389" si="190">SUM(R389*1.22)</f>
        <v>11.346</v>
      </c>
      <c r="T389" s="20" t="s">
        <v>2550</v>
      </c>
      <c r="U389" s="10" t="s">
        <v>2551</v>
      </c>
      <c r="V389" s="9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Z389" s="12"/>
      <c r="IA389" s="12"/>
      <c r="IB389" s="12"/>
      <c r="IC389" s="12"/>
      <c r="ID389" s="12"/>
      <c r="IG389" s="12"/>
      <c r="IJ389" s="12"/>
      <c r="IK389" s="12"/>
      <c r="IL389" s="12"/>
      <c r="IM389" s="12"/>
      <c r="IN389" s="12"/>
      <c r="IO389" s="12"/>
      <c r="IP389" s="12"/>
      <c r="IQ389" s="12"/>
      <c r="IR389" s="12"/>
      <c r="JF389" s="12"/>
      <c r="JG389" s="12"/>
      <c r="JH389" s="12"/>
      <c r="JI389" s="12"/>
      <c r="JJ389" s="12"/>
      <c r="JL389" s="12"/>
      <c r="JN389" s="12"/>
      <c r="KG389" s="12"/>
      <c r="KH389" s="12"/>
      <c r="KI389" s="12"/>
      <c r="KJ389" s="12"/>
      <c r="KK389" s="12"/>
      <c r="KL389" s="12"/>
      <c r="KS389" s="12"/>
      <c r="KT389" s="12"/>
      <c r="KU389" s="12"/>
      <c r="KV389" s="12"/>
      <c r="KW389" s="12"/>
      <c r="KY389" s="12"/>
      <c r="KZ389" s="12"/>
      <c r="LA389" s="12"/>
      <c r="LB389" s="12"/>
      <c r="LC389" s="12"/>
      <c r="LD389" s="12"/>
      <c r="LE389" s="12"/>
      <c r="LF389" s="12"/>
      <c r="LG389" s="12"/>
      <c r="LH389" s="12"/>
      <c r="LI389" s="12"/>
      <c r="LJ389" s="12"/>
      <c r="LK389" s="12"/>
      <c r="LL389" s="12"/>
      <c r="LM389" s="12"/>
      <c r="LR389" s="12"/>
      <c r="LS389" s="12"/>
      <c r="LT389" s="12"/>
      <c r="LU389" s="12"/>
      <c r="LV389" s="12"/>
      <c r="LW389" s="12"/>
      <c r="LX389" s="12"/>
      <c r="LY389" s="12"/>
      <c r="LZ389" s="12"/>
      <c r="MA389" s="12"/>
      <c r="MB389" s="12"/>
      <c r="MC389" s="12"/>
      <c r="MD389" s="12"/>
      <c r="ME389" s="12"/>
      <c r="MF389" s="12"/>
      <c r="MH389" s="12"/>
      <c r="MI389" s="12"/>
      <c r="MJ389" s="12"/>
      <c r="MK389" s="12"/>
      <c r="ML389" s="12"/>
      <c r="MM389" s="12"/>
      <c r="MN389" s="12"/>
      <c r="MO389" s="12"/>
      <c r="MP389" s="12"/>
    </row>
    <row r="390" spans="1:359" s="8" customFormat="1" ht="22.5" customHeight="1">
      <c r="A390" s="57">
        <v>1</v>
      </c>
      <c r="B390" s="58">
        <v>15</v>
      </c>
      <c r="C390" s="62"/>
      <c r="D390" s="201">
        <f t="shared" ref="D390" si="191">SUM((S390*A390)+B390+C390)</f>
        <v>24.15</v>
      </c>
      <c r="E390" s="226"/>
      <c r="F390" s="59" t="s">
        <v>805</v>
      </c>
      <c r="G390" s="59"/>
      <c r="H390" s="26" t="s">
        <v>301</v>
      </c>
      <c r="I390" s="26" t="s">
        <v>2555</v>
      </c>
      <c r="J390" s="28" t="s">
        <v>498</v>
      </c>
      <c r="K390" s="26" t="s">
        <v>2557</v>
      </c>
      <c r="L390" s="66">
        <f t="shared" ref="L390" si="192">SUM(D390)</f>
        <v>24.15</v>
      </c>
      <c r="M390" s="66"/>
      <c r="N390" s="1" t="s">
        <v>369</v>
      </c>
      <c r="O390" s="316" t="s">
        <v>369</v>
      </c>
      <c r="P390" s="317">
        <v>6</v>
      </c>
      <c r="Q390" s="317" t="s">
        <v>369</v>
      </c>
      <c r="R390" s="37">
        <v>7.5</v>
      </c>
      <c r="S390" s="38">
        <f t="shared" ref="S390" si="193">SUM(R390*1.22)</f>
        <v>9.15</v>
      </c>
      <c r="T390" s="20" t="s">
        <v>2550</v>
      </c>
      <c r="U390" s="10" t="s">
        <v>2551</v>
      </c>
      <c r="V390" s="9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Z390" s="12"/>
      <c r="IA390" s="12"/>
      <c r="IB390" s="12"/>
      <c r="IC390" s="12"/>
      <c r="ID390" s="12"/>
      <c r="IG390" s="12"/>
      <c r="IJ390" s="12"/>
      <c r="IK390" s="12"/>
      <c r="IL390" s="12"/>
      <c r="IM390" s="12"/>
      <c r="IN390" s="12"/>
      <c r="IO390" s="12"/>
      <c r="IP390" s="12"/>
      <c r="IQ390" s="12"/>
      <c r="IR390" s="12"/>
      <c r="JF390" s="12"/>
      <c r="JG390" s="12"/>
      <c r="JH390" s="12"/>
      <c r="JI390" s="12"/>
      <c r="JJ390" s="12"/>
      <c r="JL390" s="12"/>
      <c r="JN390" s="12"/>
      <c r="KG390" s="12"/>
      <c r="KH390" s="12"/>
      <c r="KI390" s="12"/>
      <c r="KJ390" s="12"/>
      <c r="KK390" s="12"/>
      <c r="KL390" s="12"/>
      <c r="KS390" s="12"/>
      <c r="KT390" s="12"/>
      <c r="KU390" s="12"/>
      <c r="KV390" s="12"/>
      <c r="KW390" s="12"/>
      <c r="KY390" s="12"/>
      <c r="KZ390" s="12"/>
      <c r="LA390" s="12"/>
      <c r="LB390" s="12"/>
      <c r="LC390" s="12"/>
      <c r="LD390" s="12"/>
      <c r="LE390" s="12"/>
      <c r="LF390" s="12"/>
      <c r="LG390" s="12"/>
      <c r="LH390" s="12"/>
      <c r="LI390" s="12"/>
      <c r="LJ390" s="12"/>
      <c r="LK390" s="12"/>
      <c r="LL390" s="12"/>
      <c r="LM390" s="12"/>
      <c r="LR390" s="12"/>
      <c r="LS390" s="12"/>
      <c r="LT390" s="12"/>
      <c r="LU390" s="12"/>
      <c r="LV390" s="12"/>
      <c r="LW390" s="12"/>
      <c r="LX390" s="12"/>
      <c r="LY390" s="12"/>
      <c r="LZ390" s="12"/>
      <c r="MA390" s="12"/>
      <c r="MB390" s="12"/>
      <c r="MC390" s="12"/>
      <c r="MD390" s="12"/>
      <c r="ME390" s="12"/>
      <c r="MF390" s="12"/>
      <c r="MH390" s="12"/>
      <c r="MI390" s="12"/>
      <c r="MJ390" s="12"/>
      <c r="MK390" s="12"/>
      <c r="ML390" s="12"/>
      <c r="MM390" s="12"/>
      <c r="MN390" s="12"/>
      <c r="MO390" s="12"/>
      <c r="MP390" s="12"/>
    </row>
    <row r="391" spans="1:359" ht="22.5" customHeight="1">
      <c r="A391" s="57">
        <v>2.2000000000000002</v>
      </c>
      <c r="B391" s="58"/>
      <c r="C391" s="62"/>
      <c r="D391" s="201">
        <f t="shared" ref="D391:D392" si="194">SUM((S391*A391)+B391+C391)</f>
        <v>40.260000000000005</v>
      </c>
      <c r="E391" s="226"/>
      <c r="F391" s="59" t="s">
        <v>806</v>
      </c>
      <c r="G391" s="59"/>
      <c r="H391" s="26" t="s">
        <v>301</v>
      </c>
      <c r="I391" s="26" t="s">
        <v>55</v>
      </c>
      <c r="J391" s="26" t="s">
        <v>2219</v>
      </c>
      <c r="K391" s="26" t="s">
        <v>2225</v>
      </c>
      <c r="L391" s="66">
        <f t="shared" ref="L391:L392" si="195">SUM(D391)</f>
        <v>40.260000000000005</v>
      </c>
      <c r="M391" s="66"/>
      <c r="N391" s="1" t="s">
        <v>369</v>
      </c>
      <c r="O391" s="316" t="s">
        <v>369</v>
      </c>
      <c r="P391" s="317">
        <v>6</v>
      </c>
      <c r="Q391" s="317" t="s">
        <v>369</v>
      </c>
      <c r="R391" s="37">
        <v>15</v>
      </c>
      <c r="S391" s="38">
        <f t="shared" ref="S391:S392" si="196">SUM(R391*1.22)</f>
        <v>18.3</v>
      </c>
      <c r="T391" s="20"/>
      <c r="U391" s="10" t="s">
        <v>518</v>
      </c>
      <c r="V391" s="9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IB391" s="8"/>
      <c r="IC391" s="8"/>
      <c r="ID391" s="8"/>
      <c r="IG391" s="8"/>
      <c r="IL391" s="8"/>
      <c r="IM391" s="8"/>
      <c r="IN391" s="8"/>
      <c r="IO391" s="8"/>
      <c r="IP391" s="8"/>
      <c r="IQ391" s="8"/>
      <c r="IS391" s="8"/>
      <c r="IT391" s="8"/>
      <c r="IU391" s="8"/>
      <c r="IV391" s="8"/>
      <c r="IW391" s="8"/>
      <c r="IX391" s="8"/>
      <c r="IY391" s="8"/>
      <c r="IZ391" s="8"/>
      <c r="JA391" s="8"/>
      <c r="JF391" s="8"/>
      <c r="JG391" s="8"/>
      <c r="JH391" s="8"/>
      <c r="JI391" s="8"/>
      <c r="JJ391" s="8"/>
      <c r="JL391" s="8"/>
      <c r="JT391" s="8"/>
      <c r="JU391" s="8"/>
      <c r="JV391" s="8"/>
      <c r="JW391" s="8"/>
      <c r="JX391" s="8"/>
      <c r="JZ391" s="8"/>
      <c r="KA391" s="8"/>
      <c r="KB391" s="8"/>
      <c r="KG391" s="8"/>
      <c r="KH391" s="8"/>
      <c r="KI391" s="8"/>
      <c r="KJ391" s="8"/>
      <c r="KK391" s="8"/>
      <c r="KL391" s="8"/>
      <c r="LN391" s="8"/>
      <c r="LO391" s="8"/>
      <c r="LP391" s="8"/>
      <c r="LQ391" s="8"/>
      <c r="MG391" s="8"/>
      <c r="MH391" s="8"/>
      <c r="MI391" s="8"/>
      <c r="MJ391" s="8"/>
      <c r="MK391" s="8"/>
      <c r="ML391" s="8"/>
      <c r="MM391" s="8"/>
      <c r="MN391" s="8"/>
      <c r="MO391" s="8"/>
      <c r="MP391" s="8"/>
      <c r="MR391" s="8"/>
      <c r="MU391" s="8"/>
    </row>
    <row r="392" spans="1:359" ht="22.5" customHeight="1">
      <c r="A392" s="57">
        <v>1</v>
      </c>
      <c r="B392" s="58">
        <v>15</v>
      </c>
      <c r="C392" s="62"/>
      <c r="D392" s="201">
        <f t="shared" si="194"/>
        <v>25.858000000000001</v>
      </c>
      <c r="E392" s="226"/>
      <c r="F392" s="59" t="s">
        <v>805</v>
      </c>
      <c r="G392" s="59"/>
      <c r="H392" s="26" t="s">
        <v>301</v>
      </c>
      <c r="I392" s="26" t="s">
        <v>55</v>
      </c>
      <c r="J392" s="26" t="s">
        <v>906</v>
      </c>
      <c r="K392" s="26" t="s">
        <v>2218</v>
      </c>
      <c r="L392" s="66">
        <f t="shared" si="195"/>
        <v>25.858000000000001</v>
      </c>
      <c r="M392" s="66"/>
      <c r="N392" s="1" t="s">
        <v>369</v>
      </c>
      <c r="O392" s="316" t="s">
        <v>369</v>
      </c>
      <c r="P392" s="317">
        <v>4</v>
      </c>
      <c r="Q392" s="317" t="s">
        <v>369</v>
      </c>
      <c r="R392" s="37">
        <v>8.9</v>
      </c>
      <c r="S392" s="38">
        <f t="shared" si="196"/>
        <v>10.858000000000001</v>
      </c>
      <c r="T392" s="20"/>
      <c r="U392" s="10" t="s">
        <v>518</v>
      </c>
      <c r="V392" s="9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IB392" s="8"/>
      <c r="IC392" s="8"/>
      <c r="ID392" s="8"/>
      <c r="IG392" s="8"/>
      <c r="IL392" s="8"/>
      <c r="IM392" s="8"/>
      <c r="IN392" s="8"/>
      <c r="IO392" s="8"/>
      <c r="IP392" s="8"/>
      <c r="IQ392" s="8"/>
      <c r="IS392" s="8"/>
      <c r="IT392" s="8"/>
      <c r="IU392" s="8"/>
      <c r="IV392" s="8"/>
      <c r="IW392" s="8"/>
      <c r="IX392" s="8"/>
      <c r="IY392" s="8"/>
      <c r="IZ392" s="8"/>
      <c r="JA392" s="8"/>
      <c r="JF392" s="8"/>
      <c r="JG392" s="8"/>
      <c r="JH392" s="8"/>
      <c r="JI392" s="8"/>
      <c r="JJ392" s="8"/>
      <c r="JL392" s="8"/>
      <c r="JT392" s="8"/>
      <c r="JU392" s="8"/>
      <c r="JV392" s="8"/>
      <c r="JW392" s="8"/>
      <c r="JX392" s="8"/>
      <c r="JZ392" s="8"/>
      <c r="KA392" s="8"/>
      <c r="KB392" s="8"/>
      <c r="KG392" s="8"/>
      <c r="KH392" s="8"/>
      <c r="KI392" s="8"/>
      <c r="KJ392" s="8"/>
      <c r="KK392" s="8"/>
      <c r="KL392" s="8"/>
      <c r="MQ392" s="8"/>
      <c r="MR392" s="8"/>
      <c r="MU392" s="8"/>
    </row>
    <row r="393" spans="1:359" s="8" customFormat="1" ht="22.5" customHeight="1">
      <c r="A393" s="56"/>
      <c r="B393" s="55"/>
      <c r="C393" s="63"/>
      <c r="D393" s="201"/>
      <c r="E393" s="225"/>
      <c r="F393" s="60"/>
      <c r="G393" s="60"/>
      <c r="H393" s="26"/>
      <c r="I393" s="26"/>
      <c r="J393" s="9"/>
      <c r="K393" s="26"/>
      <c r="L393" s="66"/>
      <c r="M393" s="66"/>
      <c r="N393" s="17"/>
      <c r="O393" s="318"/>
      <c r="P393" s="318"/>
      <c r="Q393" s="318"/>
      <c r="R393" s="31"/>
      <c r="S393" s="31"/>
      <c r="T393" s="21"/>
      <c r="U393" s="10"/>
      <c r="V393" s="9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W393" s="12"/>
      <c r="HX393" s="12"/>
      <c r="IG393" s="12"/>
      <c r="II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  <c r="JD393" s="12"/>
      <c r="JE393" s="12"/>
      <c r="JF393" s="12"/>
      <c r="JG393" s="12"/>
      <c r="JH393" s="12"/>
      <c r="JI393" s="12"/>
      <c r="JJ393" s="12"/>
      <c r="JK393" s="12"/>
      <c r="JL393" s="12"/>
      <c r="JM393" s="12"/>
      <c r="JN393" s="12"/>
      <c r="JO393" s="12"/>
      <c r="JP393" s="12"/>
      <c r="JQ393" s="12"/>
      <c r="JR393" s="12"/>
      <c r="JS393" s="12"/>
      <c r="JT393" s="12"/>
      <c r="JU393" s="12"/>
      <c r="JV393" s="12"/>
      <c r="JW393" s="12"/>
      <c r="JX393" s="12"/>
      <c r="JY393" s="12"/>
      <c r="JZ393" s="12"/>
      <c r="KA393" s="12"/>
      <c r="KB393" s="12"/>
      <c r="KC393" s="12"/>
      <c r="KD393" s="12"/>
      <c r="KS393" s="12"/>
      <c r="KT393" s="12"/>
      <c r="KU393" s="12"/>
      <c r="KV393" s="12"/>
      <c r="KW393" s="12"/>
      <c r="KY393" s="12"/>
      <c r="LD393" s="12"/>
      <c r="LE393" s="12"/>
      <c r="LF393" s="12"/>
      <c r="LG393" s="12"/>
      <c r="LH393" s="12"/>
      <c r="LI393" s="12"/>
      <c r="LJ393" s="12"/>
      <c r="LK393" s="12"/>
      <c r="LL393" s="12"/>
      <c r="LM393" s="12"/>
      <c r="LR393" s="12"/>
      <c r="LS393" s="12"/>
      <c r="LT393" s="12"/>
      <c r="LU393" s="12"/>
      <c r="LV393" s="12"/>
      <c r="LW393" s="12"/>
      <c r="LX393" s="12"/>
      <c r="LY393" s="12"/>
      <c r="LZ393" s="12"/>
      <c r="MA393" s="12"/>
      <c r="MB393" s="12"/>
      <c r="MC393" s="12"/>
      <c r="MD393" s="12"/>
      <c r="ME393" s="12"/>
      <c r="MF393" s="12"/>
      <c r="MQ393" s="12"/>
      <c r="MS393" s="12"/>
      <c r="MU393" s="12"/>
    </row>
    <row r="394" spans="1:359" ht="22.5" customHeight="1">
      <c r="A394" s="56"/>
      <c r="B394" s="55"/>
      <c r="C394" s="63"/>
      <c r="D394" s="201"/>
      <c r="E394" s="226"/>
      <c r="F394" s="60"/>
      <c r="G394" s="60"/>
      <c r="H394" s="26"/>
      <c r="I394" s="26"/>
      <c r="J394" s="9"/>
      <c r="K394" s="26"/>
      <c r="L394" s="66"/>
      <c r="M394" s="66"/>
      <c r="N394" s="17"/>
      <c r="O394" s="318"/>
      <c r="P394" s="318"/>
      <c r="Q394" s="318"/>
      <c r="R394" s="31"/>
      <c r="S394" s="31"/>
      <c r="T394" s="21"/>
      <c r="U394" s="10"/>
      <c r="V394" s="9"/>
      <c r="HV394" s="8"/>
      <c r="HY394" s="8"/>
      <c r="HZ394" s="8"/>
      <c r="IA394" s="8"/>
      <c r="IB394" s="8"/>
      <c r="IC394" s="8"/>
      <c r="ID394" s="8"/>
      <c r="IE394" s="8"/>
      <c r="IF394" s="8"/>
      <c r="IH394" s="8"/>
      <c r="JM394" s="8"/>
      <c r="JN394" s="8"/>
      <c r="JO394" s="8"/>
      <c r="KB394" s="8"/>
      <c r="KE394" s="8"/>
      <c r="KF394" s="8"/>
      <c r="KG394" s="8"/>
      <c r="KH394" s="8"/>
      <c r="KI394" s="8"/>
      <c r="KJ394" s="8"/>
      <c r="KK394" s="8"/>
      <c r="KL394" s="8"/>
      <c r="KM394" s="8"/>
      <c r="KN394" s="8"/>
      <c r="KO394" s="8"/>
      <c r="KP394" s="8"/>
      <c r="KQ394" s="8"/>
      <c r="KR394" s="8"/>
      <c r="KX394" s="8"/>
      <c r="KZ394" s="8"/>
      <c r="LA394" s="8"/>
      <c r="LB394" s="8"/>
      <c r="LC394" s="8"/>
      <c r="LN394" s="8"/>
      <c r="LO394" s="8"/>
      <c r="LP394" s="8"/>
      <c r="LQ394" s="8"/>
      <c r="MG394" s="8"/>
      <c r="MH394" s="8"/>
      <c r="MI394" s="8"/>
      <c r="MJ394" s="8"/>
      <c r="MK394" s="8"/>
      <c r="ML394" s="8"/>
      <c r="MM394" s="8"/>
      <c r="MN394" s="8"/>
      <c r="MO394" s="8"/>
      <c r="MP394" s="8"/>
      <c r="MQ394" s="8"/>
    </row>
    <row r="395" spans="1:359" ht="22.5" customHeight="1">
      <c r="A395" s="56"/>
      <c r="B395" s="55"/>
      <c r="C395" s="63"/>
      <c r="D395" s="201"/>
      <c r="E395" s="226"/>
      <c r="F395" s="60"/>
      <c r="G395" s="60"/>
      <c r="H395" s="26"/>
      <c r="I395" s="26"/>
      <c r="J395" s="9"/>
      <c r="K395" s="26"/>
      <c r="L395" s="66"/>
      <c r="M395" s="66"/>
      <c r="N395" s="17"/>
      <c r="O395" s="318"/>
      <c r="P395" s="318"/>
      <c r="Q395" s="318"/>
      <c r="R395" s="31"/>
      <c r="S395" s="31"/>
      <c r="T395" s="21"/>
      <c r="U395" s="10"/>
      <c r="V395" s="9"/>
      <c r="HV395" s="8"/>
      <c r="HY395" s="8"/>
      <c r="HZ395" s="8"/>
      <c r="IA395" s="8"/>
      <c r="IB395" s="8"/>
      <c r="IC395" s="8"/>
      <c r="ID395" s="8"/>
      <c r="IE395" s="8"/>
      <c r="IF395" s="8"/>
      <c r="IH395" s="8"/>
      <c r="KB395" s="8"/>
      <c r="KC395" s="8"/>
      <c r="KD395" s="8"/>
      <c r="KG395" s="8"/>
      <c r="KH395" s="8"/>
      <c r="KI395" s="8"/>
      <c r="KJ395" s="8"/>
      <c r="KK395" s="8"/>
      <c r="KL395" s="8"/>
      <c r="KX395" s="8"/>
      <c r="KY395" s="7"/>
      <c r="KZ395" s="8"/>
      <c r="LA395" s="8"/>
      <c r="LB395" s="8"/>
      <c r="LC395" s="8"/>
      <c r="LN395" s="8"/>
      <c r="LO395" s="8"/>
      <c r="LP395" s="8"/>
      <c r="LQ395" s="8"/>
      <c r="MG395" s="8"/>
      <c r="MH395" s="8"/>
      <c r="MI395" s="8"/>
      <c r="MJ395" s="8"/>
      <c r="MK395" s="8"/>
      <c r="ML395" s="8"/>
      <c r="MM395" s="8"/>
      <c r="MN395" s="8"/>
      <c r="MO395" s="8"/>
      <c r="MP395" s="8"/>
      <c r="MU395" s="8"/>
    </row>
    <row r="396" spans="1:359" s="8" customFormat="1" ht="22.5" customHeight="1">
      <c r="A396" s="56"/>
      <c r="B396" s="55"/>
      <c r="C396" s="63"/>
      <c r="D396" s="201"/>
      <c r="E396" s="225"/>
      <c r="F396" s="60"/>
      <c r="G396" s="60"/>
      <c r="H396" s="26"/>
      <c r="I396" s="26"/>
      <c r="J396" s="9"/>
      <c r="K396" s="26"/>
      <c r="L396" s="66"/>
      <c r="M396" s="66"/>
      <c r="N396" s="17"/>
      <c r="O396" s="318"/>
      <c r="P396" s="318"/>
      <c r="Q396" s="318"/>
      <c r="R396" s="31"/>
      <c r="S396" s="31"/>
      <c r="T396" s="21"/>
      <c r="U396" s="10"/>
      <c r="V396" s="9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W396" s="12"/>
      <c r="HX396" s="12"/>
      <c r="IG396" s="12"/>
      <c r="II396" s="12"/>
      <c r="IO396" s="12"/>
      <c r="IP396" s="12"/>
      <c r="IQ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  <c r="JD396" s="12"/>
      <c r="JE396" s="12"/>
      <c r="JF396" s="12"/>
      <c r="JG396" s="12"/>
      <c r="JH396" s="12"/>
      <c r="JI396" s="12"/>
      <c r="JJ396" s="12"/>
      <c r="JK396" s="12"/>
      <c r="JL396" s="12"/>
      <c r="JM396" s="12"/>
      <c r="JN396" s="12"/>
      <c r="JO396" s="12"/>
      <c r="JP396" s="12"/>
      <c r="JQ396" s="12"/>
      <c r="JR396" s="12"/>
      <c r="JS396" s="12"/>
      <c r="JT396" s="12"/>
      <c r="JU396" s="12"/>
      <c r="JV396" s="12"/>
      <c r="JW396" s="12"/>
      <c r="JX396" s="12"/>
      <c r="JY396" s="12"/>
      <c r="KB396" s="12"/>
      <c r="KE396" s="12"/>
      <c r="KF396" s="12"/>
      <c r="KM396" s="12"/>
      <c r="KN396" s="12"/>
      <c r="KO396" s="12"/>
      <c r="KP396" s="12"/>
      <c r="KQ396" s="12"/>
      <c r="KR396" s="12"/>
      <c r="KS396" s="12"/>
      <c r="KT396" s="12"/>
      <c r="KU396" s="12"/>
      <c r="KV396" s="12"/>
      <c r="KW396" s="12"/>
      <c r="LD396" s="12"/>
      <c r="LE396" s="12"/>
      <c r="LF396" s="12"/>
      <c r="LG396" s="12"/>
      <c r="LH396" s="12"/>
      <c r="LI396" s="12"/>
      <c r="LJ396" s="12"/>
      <c r="LK396" s="12"/>
      <c r="LL396" s="12"/>
      <c r="LM396" s="12"/>
      <c r="LR396" s="12"/>
      <c r="LS396" s="12"/>
      <c r="LT396" s="12"/>
      <c r="LU396" s="12"/>
      <c r="LV396" s="12"/>
      <c r="LW396" s="12"/>
      <c r="LX396" s="12"/>
      <c r="LY396" s="12"/>
      <c r="LZ396" s="12"/>
      <c r="MA396" s="12"/>
      <c r="MB396" s="12"/>
      <c r="MC396" s="12"/>
      <c r="MD396" s="12"/>
      <c r="ME396" s="12"/>
      <c r="MF396" s="12"/>
      <c r="MQ396" s="12"/>
      <c r="MR396" s="12"/>
      <c r="MS396" s="12"/>
    </row>
    <row r="397" spans="1:359" s="8" customFormat="1" ht="22.5" customHeight="1">
      <c r="A397" s="57">
        <v>1</v>
      </c>
      <c r="B397" s="58">
        <v>15</v>
      </c>
      <c r="C397" s="62"/>
      <c r="D397" s="201">
        <f t="shared" ref="D397:D406" si="197">SUM((S397*A397)+B397+C397)</f>
        <v>22.32</v>
      </c>
      <c r="E397" s="226"/>
      <c r="F397" s="59" t="s">
        <v>805</v>
      </c>
      <c r="G397" s="59"/>
      <c r="H397" s="26" t="s">
        <v>300</v>
      </c>
      <c r="I397" s="26" t="s">
        <v>49</v>
      </c>
      <c r="J397" s="26" t="s">
        <v>902</v>
      </c>
      <c r="K397" s="26" t="s">
        <v>50</v>
      </c>
      <c r="L397" s="66">
        <f t="shared" ref="L397:L406" si="198">SUM(D397)</f>
        <v>22.32</v>
      </c>
      <c r="M397" s="66"/>
      <c r="N397" s="1" t="s">
        <v>369</v>
      </c>
      <c r="O397" s="316" t="s">
        <v>369</v>
      </c>
      <c r="P397" s="317">
        <v>1</v>
      </c>
      <c r="Q397" s="317" t="s">
        <v>369</v>
      </c>
      <c r="R397" s="37">
        <v>6</v>
      </c>
      <c r="S397" s="38">
        <f t="shared" ref="S397:S406" si="199">SUM(R397*1.22)</f>
        <v>7.32</v>
      </c>
      <c r="T397" s="20"/>
      <c r="U397" s="10" t="s">
        <v>522</v>
      </c>
      <c r="V397" s="9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T397" s="12"/>
      <c r="HU397" s="12"/>
      <c r="HW397" s="12"/>
      <c r="HX397" s="12"/>
      <c r="HY397" s="12"/>
      <c r="IB397" s="12"/>
      <c r="IC397" s="12"/>
      <c r="ID397" s="12"/>
      <c r="IS397" s="12"/>
      <c r="IT397" s="12"/>
      <c r="IU397" s="12"/>
      <c r="IV397" s="12"/>
      <c r="IW397" s="12"/>
      <c r="IX397" s="12"/>
      <c r="IY397" s="12"/>
      <c r="IZ397" s="12"/>
      <c r="JA397" s="12"/>
      <c r="JO397" s="12"/>
      <c r="JQ397" s="12"/>
      <c r="JZ397" s="12"/>
      <c r="KA397" s="12"/>
      <c r="KB397" s="12"/>
      <c r="KE397" s="12"/>
      <c r="KF397" s="12"/>
      <c r="KG397" s="12"/>
      <c r="KM397" s="12"/>
      <c r="KN397" s="12"/>
      <c r="KO397" s="12"/>
      <c r="KP397" s="12"/>
      <c r="KQ397" s="12"/>
      <c r="KR397" s="12"/>
      <c r="KS397" s="12"/>
      <c r="KT397" s="12"/>
      <c r="KU397" s="12"/>
      <c r="KV397" s="12"/>
      <c r="KW397" s="12"/>
      <c r="KX397" s="12"/>
      <c r="KY397" s="12"/>
      <c r="KZ397" s="12"/>
      <c r="LA397" s="12"/>
      <c r="LB397" s="12"/>
      <c r="LC397" s="12"/>
      <c r="LD397" s="12"/>
      <c r="LE397" s="12"/>
      <c r="LF397" s="12"/>
      <c r="LG397" s="12"/>
      <c r="LH397" s="12"/>
      <c r="LI397" s="12"/>
      <c r="LJ397" s="12"/>
      <c r="LK397" s="12"/>
      <c r="LL397" s="12"/>
      <c r="LM397" s="12"/>
      <c r="LR397" s="12"/>
      <c r="LS397" s="12"/>
      <c r="LT397" s="12"/>
      <c r="LU397" s="12"/>
      <c r="LV397" s="12"/>
      <c r="LW397" s="12"/>
      <c r="LX397" s="12"/>
      <c r="LY397" s="12"/>
      <c r="LZ397" s="12"/>
      <c r="MA397" s="12"/>
      <c r="MB397" s="12"/>
      <c r="MC397" s="12"/>
      <c r="MD397" s="12"/>
      <c r="ME397" s="12"/>
      <c r="MF397" s="12"/>
      <c r="MH397" s="12"/>
      <c r="MI397" s="12"/>
      <c r="MJ397" s="12"/>
      <c r="MK397" s="12"/>
      <c r="ML397" s="12"/>
      <c r="MM397" s="12"/>
      <c r="MN397" s="12"/>
      <c r="MO397" s="12"/>
      <c r="MP397" s="12"/>
      <c r="MQ397" s="12"/>
      <c r="MR397" s="12"/>
      <c r="MS397" s="12"/>
    </row>
    <row r="398" spans="1:359" s="8" customFormat="1" ht="22.5" customHeight="1">
      <c r="A398" s="57">
        <v>2.2000000000000002</v>
      </c>
      <c r="B398" s="58"/>
      <c r="C398" s="62"/>
      <c r="D398" s="201">
        <f t="shared" si="197"/>
        <v>26.84</v>
      </c>
      <c r="E398" s="226"/>
      <c r="F398" s="59" t="s">
        <v>806</v>
      </c>
      <c r="G398" s="59"/>
      <c r="H398" s="26" t="s">
        <v>300</v>
      </c>
      <c r="I398" s="26" t="s">
        <v>52</v>
      </c>
      <c r="J398" s="26" t="s">
        <v>902</v>
      </c>
      <c r="K398" s="26" t="s">
        <v>1548</v>
      </c>
      <c r="L398" s="66">
        <f t="shared" si="198"/>
        <v>26.84</v>
      </c>
      <c r="M398" s="66"/>
      <c r="N398" s="1" t="s">
        <v>369</v>
      </c>
      <c r="O398" s="316" t="s">
        <v>369</v>
      </c>
      <c r="P398" s="317">
        <v>5</v>
      </c>
      <c r="Q398" s="317" t="s">
        <v>369</v>
      </c>
      <c r="R398" s="37">
        <v>10</v>
      </c>
      <c r="S398" s="38">
        <f t="shared" si="199"/>
        <v>12.2</v>
      </c>
      <c r="T398" s="20"/>
      <c r="U398" s="10" t="s">
        <v>1546</v>
      </c>
      <c r="V398" s="9"/>
      <c r="HP398" s="12"/>
      <c r="HQ398" s="12"/>
      <c r="IR398" s="12"/>
      <c r="IS398" s="12"/>
      <c r="IT398" s="12"/>
      <c r="IU398" s="12"/>
      <c r="IV398" s="12"/>
      <c r="IW398" s="12"/>
      <c r="IX398" s="12"/>
      <c r="IY398" s="12"/>
      <c r="IZ398" s="12"/>
      <c r="JA398" s="12"/>
      <c r="JM398" s="12"/>
      <c r="JN398" s="12"/>
      <c r="JO398" s="12"/>
      <c r="JZ398" s="12"/>
      <c r="KA398" s="12"/>
      <c r="KB398" s="12"/>
      <c r="KC398" s="12"/>
      <c r="KD398" s="12"/>
      <c r="KH398" s="12"/>
      <c r="KI398" s="12"/>
      <c r="KJ398" s="12"/>
      <c r="KK398" s="12"/>
      <c r="KL398" s="12"/>
      <c r="KS398" s="12"/>
      <c r="KT398" s="12"/>
      <c r="KU398" s="12"/>
      <c r="KV398" s="12"/>
      <c r="KW398" s="12"/>
      <c r="KX398" s="12"/>
      <c r="KY398" s="12"/>
      <c r="KZ398" s="12"/>
      <c r="LA398" s="12"/>
      <c r="LB398" s="12"/>
      <c r="LC398" s="12"/>
      <c r="LN398" s="12"/>
      <c r="LO398" s="12"/>
      <c r="LP398" s="12"/>
      <c r="LQ398" s="12"/>
      <c r="MG398" s="12"/>
      <c r="MQ398" s="12"/>
    </row>
    <row r="399" spans="1:359" ht="22.5" customHeight="1">
      <c r="A399" s="57">
        <v>2.2000000000000002</v>
      </c>
      <c r="B399" s="58"/>
      <c r="C399" s="62"/>
      <c r="D399" s="201">
        <f t="shared" si="197"/>
        <v>32.208000000000006</v>
      </c>
      <c r="F399" s="59" t="s">
        <v>806</v>
      </c>
      <c r="G399" s="59"/>
      <c r="H399" s="26" t="s">
        <v>300</v>
      </c>
      <c r="I399" s="26" t="s">
        <v>52</v>
      </c>
      <c r="J399" s="26" t="s">
        <v>902</v>
      </c>
      <c r="K399" s="26" t="s">
        <v>1547</v>
      </c>
      <c r="L399" s="66">
        <f t="shared" si="198"/>
        <v>32.208000000000006</v>
      </c>
      <c r="M399" s="66"/>
      <c r="N399" s="1" t="s">
        <v>369</v>
      </c>
      <c r="O399" s="316" t="s">
        <v>369</v>
      </c>
      <c r="P399" s="317">
        <v>2</v>
      </c>
      <c r="Q399" s="317" t="s">
        <v>369</v>
      </c>
      <c r="R399" s="37">
        <v>12</v>
      </c>
      <c r="S399" s="38">
        <f t="shared" si="199"/>
        <v>14.64</v>
      </c>
      <c r="T399" s="20"/>
      <c r="U399" s="10" t="s">
        <v>1546</v>
      </c>
      <c r="V399" s="9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P399" s="8"/>
      <c r="JQ399" s="8"/>
      <c r="JR399" s="8"/>
      <c r="JS399" s="8"/>
      <c r="JT399" s="8"/>
      <c r="JU399" s="8"/>
      <c r="JV399" s="8"/>
      <c r="JW399" s="8"/>
      <c r="JX399" s="8"/>
      <c r="JY399" s="8"/>
      <c r="KE399" s="8"/>
      <c r="KF399" s="8"/>
      <c r="KG399" s="8"/>
      <c r="KM399" s="8"/>
      <c r="KN399" s="8"/>
      <c r="KO399" s="8"/>
      <c r="KP399" s="8"/>
      <c r="KQ399" s="8"/>
      <c r="KR399" s="8"/>
      <c r="LD399" s="8"/>
      <c r="LE399" s="8"/>
      <c r="LF399" s="8"/>
      <c r="LG399" s="8"/>
      <c r="LH399" s="8"/>
      <c r="LI399" s="8"/>
      <c r="LJ399" s="8"/>
      <c r="LK399" s="8"/>
      <c r="LL399" s="8"/>
      <c r="LM399" s="8"/>
      <c r="LR399" s="8"/>
      <c r="LS399" s="8"/>
      <c r="LT399" s="8"/>
      <c r="LU399" s="8"/>
      <c r="LV399" s="8"/>
      <c r="LW399" s="8"/>
      <c r="LX399" s="8"/>
      <c r="LY399" s="8"/>
      <c r="LZ399" s="8"/>
      <c r="MA399" s="8"/>
      <c r="MB399" s="8"/>
      <c r="MC399" s="8"/>
      <c r="MD399" s="8"/>
      <c r="ME399" s="8"/>
      <c r="MF399" s="8"/>
      <c r="MU399" s="8"/>
    </row>
    <row r="400" spans="1:359" ht="22.5" customHeight="1">
      <c r="A400" s="57">
        <v>1</v>
      </c>
      <c r="B400" s="58">
        <v>15</v>
      </c>
      <c r="C400" s="62"/>
      <c r="D400" s="201">
        <f t="shared" si="197"/>
        <v>23.54</v>
      </c>
      <c r="E400" s="226"/>
      <c r="F400" s="59" t="s">
        <v>805</v>
      </c>
      <c r="G400" s="59"/>
      <c r="H400" s="26" t="s">
        <v>300</v>
      </c>
      <c r="I400" s="26" t="s">
        <v>51</v>
      </c>
      <c r="J400" s="26" t="s">
        <v>903</v>
      </c>
      <c r="K400" s="26" t="s">
        <v>880</v>
      </c>
      <c r="L400" s="66">
        <f t="shared" si="198"/>
        <v>23.54</v>
      </c>
      <c r="M400" s="66"/>
      <c r="N400" s="1" t="s">
        <v>369</v>
      </c>
      <c r="O400" s="316" t="s">
        <v>369</v>
      </c>
      <c r="P400" s="317">
        <v>1</v>
      </c>
      <c r="Q400" s="317" t="s">
        <v>369</v>
      </c>
      <c r="R400" s="37">
        <v>7</v>
      </c>
      <c r="S400" s="38">
        <f t="shared" si="199"/>
        <v>8.5399999999999991</v>
      </c>
      <c r="T400" s="20"/>
      <c r="U400" s="10" t="s">
        <v>518</v>
      </c>
      <c r="V400" s="9"/>
      <c r="W400" s="8"/>
      <c r="HP400" s="8"/>
      <c r="HQ400" s="8"/>
      <c r="HR400" s="8"/>
      <c r="HS400" s="8"/>
      <c r="HT400" s="8"/>
      <c r="HU400" s="8"/>
      <c r="HV400" s="8"/>
      <c r="HW400" s="8"/>
      <c r="HX400" s="8"/>
      <c r="IG400" s="8"/>
      <c r="IL400" s="8"/>
      <c r="IM400" s="8"/>
      <c r="IN400" s="8"/>
      <c r="IO400" s="8"/>
      <c r="IP400" s="8"/>
      <c r="IQ400" s="8"/>
      <c r="IR400" s="8"/>
      <c r="JB400" s="8"/>
      <c r="JC400" s="8"/>
      <c r="JD400" s="8"/>
      <c r="JE400" s="8"/>
      <c r="JK400" s="8"/>
      <c r="JL400" s="8"/>
      <c r="JO400" s="8"/>
      <c r="JP400" s="8"/>
      <c r="JR400" s="8"/>
      <c r="JS400" s="8"/>
      <c r="JT400" s="8"/>
      <c r="JU400" s="8"/>
      <c r="JV400" s="8"/>
      <c r="JW400" s="8"/>
      <c r="JX400" s="8"/>
      <c r="JY400" s="8"/>
      <c r="KE400" s="8"/>
      <c r="KF400" s="8"/>
      <c r="KG400" s="8"/>
      <c r="KM400" s="8"/>
      <c r="KN400" s="8"/>
      <c r="KO400" s="8"/>
      <c r="KP400" s="8"/>
      <c r="KQ400" s="8"/>
      <c r="KR400" s="8"/>
      <c r="KY400" s="8"/>
      <c r="LD400" s="8"/>
      <c r="LE400" s="8"/>
      <c r="LF400" s="8"/>
      <c r="LG400" s="8"/>
      <c r="LH400" s="8"/>
      <c r="LI400" s="8"/>
      <c r="LJ400" s="8"/>
      <c r="LK400" s="8"/>
      <c r="LL400" s="8"/>
      <c r="LM400" s="8"/>
      <c r="LN400" s="8"/>
      <c r="LO400" s="8"/>
      <c r="LP400" s="8"/>
      <c r="LQ400" s="8"/>
      <c r="LR400" s="8"/>
      <c r="LS400" s="8"/>
      <c r="LT400" s="8"/>
      <c r="LU400" s="8"/>
      <c r="LV400" s="8"/>
      <c r="LW400" s="8"/>
      <c r="LX400" s="8"/>
      <c r="LY400" s="8"/>
      <c r="LZ400" s="8"/>
      <c r="MA400" s="8"/>
      <c r="MB400" s="8"/>
      <c r="MC400" s="8"/>
      <c r="MD400" s="8"/>
      <c r="ME400" s="8"/>
      <c r="MF400" s="8"/>
      <c r="MG400" s="8"/>
      <c r="MR400" s="8"/>
      <c r="MU400" s="8"/>
    </row>
    <row r="401" spans="1:359" ht="22.5" customHeight="1">
      <c r="A401" s="57">
        <v>2.1</v>
      </c>
      <c r="B401" s="58"/>
      <c r="C401" s="62"/>
      <c r="D401" s="201">
        <f t="shared" si="197"/>
        <v>28.182000000000002</v>
      </c>
      <c r="E401" s="226"/>
      <c r="F401" s="59" t="s">
        <v>807</v>
      </c>
      <c r="G401" s="59"/>
      <c r="H401" s="26" t="s">
        <v>300</v>
      </c>
      <c r="I401" s="26" t="s">
        <v>51</v>
      </c>
      <c r="J401" s="26" t="s">
        <v>903</v>
      </c>
      <c r="K401" s="26" t="s">
        <v>881</v>
      </c>
      <c r="L401" s="66">
        <f t="shared" si="198"/>
        <v>28.182000000000002</v>
      </c>
      <c r="M401" s="66"/>
      <c r="N401" s="1" t="s">
        <v>369</v>
      </c>
      <c r="O401" s="316" t="s">
        <v>369</v>
      </c>
      <c r="P401" s="317">
        <v>2</v>
      </c>
      <c r="Q401" s="317" t="s">
        <v>369</v>
      </c>
      <c r="R401" s="37">
        <v>11</v>
      </c>
      <c r="S401" s="38">
        <f t="shared" si="199"/>
        <v>13.42</v>
      </c>
      <c r="T401" s="20"/>
      <c r="U401" s="10" t="s">
        <v>518</v>
      </c>
      <c r="V401" s="9"/>
      <c r="W401" s="8"/>
      <c r="HP401" s="8"/>
      <c r="HQ401" s="8"/>
      <c r="HR401" s="8"/>
      <c r="HS401" s="8"/>
      <c r="HT401" s="8"/>
      <c r="HU401" s="8"/>
      <c r="HV401" s="8"/>
      <c r="HW401" s="8"/>
      <c r="HX401" s="8"/>
      <c r="IG401" s="8"/>
      <c r="IL401" s="8"/>
      <c r="IM401" s="8"/>
      <c r="IN401" s="8"/>
      <c r="IO401" s="8"/>
      <c r="IP401" s="8"/>
      <c r="IQ401" s="8"/>
      <c r="IR401" s="8"/>
      <c r="JB401" s="8"/>
      <c r="JC401" s="8"/>
      <c r="JD401" s="8"/>
      <c r="JE401" s="8"/>
      <c r="JK401" s="8"/>
      <c r="JM401" s="8"/>
      <c r="JO401" s="8"/>
      <c r="JP401" s="8"/>
      <c r="JQ401" s="8"/>
      <c r="JR401" s="8"/>
      <c r="JS401" s="8"/>
      <c r="JY401" s="8"/>
      <c r="KE401" s="8"/>
      <c r="KF401" s="8"/>
      <c r="KG401" s="8"/>
      <c r="KM401" s="8"/>
      <c r="KN401" s="8"/>
      <c r="KO401" s="8"/>
      <c r="KP401" s="8"/>
      <c r="KQ401" s="8"/>
      <c r="KR401" s="8"/>
      <c r="KX401" s="8"/>
      <c r="KY401" s="8"/>
      <c r="MR401" s="8"/>
      <c r="MS401" s="8"/>
      <c r="MU401" s="8"/>
    </row>
    <row r="402" spans="1:359" s="8" customFormat="1" ht="22.5" customHeight="1">
      <c r="A402" s="57">
        <v>1</v>
      </c>
      <c r="B402" s="58">
        <v>15</v>
      </c>
      <c r="C402" s="62"/>
      <c r="D402" s="201">
        <f t="shared" si="197"/>
        <v>23.54</v>
      </c>
      <c r="E402" s="226"/>
      <c r="F402" s="59" t="s">
        <v>805</v>
      </c>
      <c r="G402" s="59"/>
      <c r="H402" s="26" t="s">
        <v>300</v>
      </c>
      <c r="I402" s="26" t="s">
        <v>2555</v>
      </c>
      <c r="J402" s="28" t="s">
        <v>492</v>
      </c>
      <c r="K402" s="26" t="s">
        <v>2556</v>
      </c>
      <c r="L402" s="66">
        <f t="shared" si="198"/>
        <v>23.54</v>
      </c>
      <c r="M402" s="66"/>
      <c r="N402" s="1" t="s">
        <v>369</v>
      </c>
      <c r="O402" s="316" t="s">
        <v>369</v>
      </c>
      <c r="P402" s="317">
        <v>12</v>
      </c>
      <c r="Q402" s="317" t="s">
        <v>369</v>
      </c>
      <c r="R402" s="37">
        <v>7</v>
      </c>
      <c r="S402" s="38">
        <f t="shared" si="199"/>
        <v>8.5399999999999991</v>
      </c>
      <c r="T402" s="20" t="s">
        <v>2550</v>
      </c>
      <c r="U402" s="10" t="s">
        <v>2551</v>
      </c>
      <c r="V402" s="9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Z402" s="12"/>
      <c r="IA402" s="12"/>
      <c r="IB402" s="12"/>
      <c r="IC402" s="12"/>
      <c r="ID402" s="12"/>
      <c r="IG402" s="12"/>
      <c r="IJ402" s="12"/>
      <c r="IK402" s="12"/>
      <c r="IL402" s="12"/>
      <c r="IM402" s="12"/>
      <c r="IN402" s="12"/>
      <c r="IO402" s="12"/>
      <c r="IP402" s="12"/>
      <c r="IQ402" s="12"/>
      <c r="IR402" s="12"/>
      <c r="JF402" s="12"/>
      <c r="JG402" s="12"/>
      <c r="JH402" s="12"/>
      <c r="JI402" s="12"/>
      <c r="JJ402" s="12"/>
      <c r="JL402" s="12"/>
      <c r="JN402" s="12"/>
      <c r="KG402" s="12"/>
      <c r="KH402" s="12"/>
      <c r="KI402" s="12"/>
      <c r="KJ402" s="12"/>
      <c r="KK402" s="12"/>
      <c r="KL402" s="12"/>
      <c r="KS402" s="12"/>
      <c r="KT402" s="12"/>
      <c r="KU402" s="12"/>
      <c r="KV402" s="12"/>
      <c r="KW402" s="12"/>
      <c r="KY402" s="12"/>
      <c r="KZ402" s="12"/>
      <c r="LA402" s="12"/>
      <c r="LB402" s="12"/>
      <c r="LC402" s="12"/>
      <c r="LD402" s="12"/>
      <c r="LE402" s="12"/>
      <c r="LF402" s="12"/>
      <c r="LG402" s="12"/>
      <c r="LH402" s="12"/>
      <c r="LI402" s="12"/>
      <c r="LJ402" s="12"/>
      <c r="LK402" s="12"/>
      <c r="LL402" s="12"/>
      <c r="LM402" s="12"/>
      <c r="LR402" s="12"/>
      <c r="LS402" s="12"/>
      <c r="LT402" s="12"/>
      <c r="LU402" s="12"/>
      <c r="LV402" s="12"/>
      <c r="LW402" s="12"/>
      <c r="LX402" s="12"/>
      <c r="LY402" s="12"/>
      <c r="LZ402" s="12"/>
      <c r="MA402" s="12"/>
      <c r="MB402" s="12"/>
      <c r="MC402" s="12"/>
      <c r="MD402" s="12"/>
      <c r="ME402" s="12"/>
      <c r="MF402" s="12"/>
      <c r="MH402" s="12"/>
      <c r="MI402" s="12"/>
      <c r="MJ402" s="12"/>
      <c r="MK402" s="12"/>
      <c r="ML402" s="12"/>
      <c r="MM402" s="12"/>
      <c r="MN402" s="12"/>
      <c r="MO402" s="12"/>
      <c r="MP402" s="12"/>
    </row>
    <row r="403" spans="1:359" s="8" customFormat="1" ht="22.5" customHeight="1">
      <c r="A403" s="57">
        <v>1</v>
      </c>
      <c r="B403" s="58">
        <v>10</v>
      </c>
      <c r="C403" s="62"/>
      <c r="D403" s="201">
        <f t="shared" si="197"/>
        <v>20.894599999999997</v>
      </c>
      <c r="E403" s="225"/>
      <c r="F403" s="59" t="s">
        <v>818</v>
      </c>
      <c r="G403" s="59"/>
      <c r="H403" s="26" t="s">
        <v>300</v>
      </c>
      <c r="I403" s="26" t="s">
        <v>52</v>
      </c>
      <c r="J403" s="28" t="s">
        <v>492</v>
      </c>
      <c r="K403" s="26" t="s">
        <v>860</v>
      </c>
      <c r="L403" s="66">
        <f t="shared" si="198"/>
        <v>20.894599999999997</v>
      </c>
      <c r="M403" s="66"/>
      <c r="N403" s="1" t="s">
        <v>369</v>
      </c>
      <c r="O403" s="316" t="s">
        <v>369</v>
      </c>
      <c r="P403" s="317">
        <v>1</v>
      </c>
      <c r="Q403" s="317" t="s">
        <v>369</v>
      </c>
      <c r="R403" s="37">
        <v>8.93</v>
      </c>
      <c r="S403" s="38">
        <f t="shared" si="199"/>
        <v>10.894599999999999</v>
      </c>
      <c r="T403" s="20"/>
      <c r="U403" s="10" t="s">
        <v>486</v>
      </c>
      <c r="V403" s="9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2"/>
      <c r="HL403" s="12"/>
      <c r="HM403" s="12"/>
      <c r="HN403" s="12"/>
      <c r="HO403" s="12"/>
      <c r="HT403" s="12"/>
      <c r="HU403" s="12"/>
      <c r="HW403" s="12"/>
      <c r="HX403" s="12"/>
      <c r="HY403" s="12"/>
      <c r="HZ403" s="12"/>
      <c r="IA403" s="12"/>
      <c r="IE403" s="12"/>
      <c r="IF403" s="12"/>
      <c r="IG403" s="12"/>
      <c r="IH403" s="12"/>
      <c r="IJ403" s="12"/>
      <c r="IK403" s="12"/>
      <c r="IO403" s="12"/>
      <c r="IP403" s="12"/>
      <c r="IQ403" s="12"/>
      <c r="IR403" s="12"/>
      <c r="JO403" s="12"/>
      <c r="JQ403" s="12"/>
      <c r="JZ403" s="12"/>
      <c r="KA403" s="12"/>
      <c r="KB403" s="12"/>
      <c r="KC403" s="12"/>
      <c r="KD403" s="12"/>
      <c r="KG403" s="12"/>
      <c r="KH403" s="12"/>
      <c r="KI403" s="12"/>
      <c r="KJ403" s="12"/>
      <c r="KK403" s="12"/>
      <c r="KL403" s="12"/>
      <c r="KS403" s="12"/>
      <c r="KT403" s="12"/>
      <c r="KX403" s="12"/>
      <c r="KY403" s="12"/>
      <c r="KZ403" s="12"/>
      <c r="LA403" s="12"/>
      <c r="LB403" s="12"/>
      <c r="LC403" s="12"/>
      <c r="LD403" s="12"/>
      <c r="LE403" s="12"/>
      <c r="LF403" s="12"/>
      <c r="LG403" s="12"/>
      <c r="LH403" s="12"/>
      <c r="LI403" s="12"/>
      <c r="LJ403" s="12"/>
      <c r="LK403" s="12"/>
      <c r="LL403" s="12"/>
      <c r="LM403" s="12"/>
      <c r="LR403" s="12"/>
      <c r="LS403" s="12"/>
      <c r="LT403" s="12"/>
      <c r="LU403" s="12"/>
      <c r="LV403" s="12"/>
      <c r="LW403" s="12"/>
      <c r="LX403" s="12"/>
      <c r="LY403" s="12"/>
      <c r="LZ403" s="12"/>
      <c r="MA403" s="12"/>
      <c r="MB403" s="12"/>
      <c r="MC403" s="12"/>
      <c r="MD403" s="12"/>
      <c r="ME403" s="12"/>
      <c r="MF403" s="12"/>
      <c r="MH403" s="12"/>
      <c r="MI403" s="12"/>
      <c r="MJ403" s="12"/>
      <c r="MR403" s="12"/>
      <c r="MS403" s="12"/>
    </row>
    <row r="404" spans="1:359" s="8" customFormat="1" ht="22.5" customHeight="1">
      <c r="A404" s="57">
        <v>1</v>
      </c>
      <c r="B404" s="58">
        <v>15</v>
      </c>
      <c r="C404" s="62"/>
      <c r="D404" s="201">
        <f t="shared" ref="D404" si="200">SUM((S404*A404)+B404+C404)</f>
        <v>24.15</v>
      </c>
      <c r="E404" s="225"/>
      <c r="F404" s="59" t="s">
        <v>805</v>
      </c>
      <c r="G404" s="59"/>
      <c r="H404" s="26" t="s">
        <v>300</v>
      </c>
      <c r="I404" s="26" t="s">
        <v>2632</v>
      </c>
      <c r="J404" s="26" t="s">
        <v>498</v>
      </c>
      <c r="K404" s="26" t="s">
        <v>2633</v>
      </c>
      <c r="L404" s="66">
        <f>SUM(D404)</f>
        <v>24.15</v>
      </c>
      <c r="M404" s="66"/>
      <c r="N404" s="1" t="s">
        <v>369</v>
      </c>
      <c r="O404" s="316" t="s">
        <v>369</v>
      </c>
      <c r="P404" s="317" t="s">
        <v>369</v>
      </c>
      <c r="Q404" s="317">
        <v>12</v>
      </c>
      <c r="R404" s="37">
        <v>7.5</v>
      </c>
      <c r="S404" s="38">
        <f>SUM(R404*1.22)</f>
        <v>9.15</v>
      </c>
      <c r="T404" s="20"/>
      <c r="U404" s="10" t="s">
        <v>517</v>
      </c>
      <c r="V404" s="9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2"/>
      <c r="HL404" s="12"/>
      <c r="HM404" s="12"/>
      <c r="HN404" s="12"/>
      <c r="HQ404" s="7"/>
      <c r="HR404" s="7"/>
      <c r="HX404" s="12"/>
      <c r="HY404" s="12"/>
      <c r="HZ404" s="12"/>
      <c r="IA404" s="12"/>
      <c r="IB404" s="12"/>
      <c r="IC404" s="12"/>
      <c r="ID404" s="12"/>
      <c r="IE404" s="12"/>
      <c r="IG404" s="12"/>
      <c r="IH404" s="12"/>
      <c r="II404" s="12"/>
      <c r="IJ404" s="12"/>
      <c r="IQ404" s="12"/>
      <c r="IR404" s="12"/>
      <c r="IS404" s="12"/>
      <c r="IT404" s="12"/>
      <c r="IU404" s="12"/>
      <c r="IV404" s="12"/>
      <c r="IW404" s="12"/>
      <c r="IX404" s="12"/>
      <c r="IY404" s="12"/>
      <c r="IZ404" s="12"/>
      <c r="JB404" s="12"/>
      <c r="JC404" s="12"/>
      <c r="JD404" s="12"/>
      <c r="JE404" s="12"/>
      <c r="JK404" s="12"/>
      <c r="JL404" s="12"/>
      <c r="JM404" s="12"/>
      <c r="JN404" s="12"/>
      <c r="JO404" s="12"/>
      <c r="JP404" s="12"/>
      <c r="JR404" s="12"/>
      <c r="JS404" s="12"/>
      <c r="JT404" s="12"/>
      <c r="JU404" s="12"/>
      <c r="JV404" s="12"/>
      <c r="JW404" s="12"/>
      <c r="JX404" s="12"/>
      <c r="JY404" s="12"/>
      <c r="KC404" s="12"/>
      <c r="KD404" s="12"/>
      <c r="KE404" s="12"/>
      <c r="KF404" s="12"/>
      <c r="KM404" s="12"/>
      <c r="KN404" s="12"/>
      <c r="KO404" s="12"/>
      <c r="KP404" s="12"/>
      <c r="KQ404" s="12"/>
      <c r="KR404" s="12"/>
      <c r="KS404" s="12"/>
      <c r="KT404" s="12"/>
      <c r="KZ404" s="12"/>
      <c r="LA404" s="12"/>
      <c r="LB404" s="12"/>
      <c r="LC404" s="12"/>
      <c r="MH404" s="12"/>
      <c r="MI404" s="12"/>
      <c r="MJ404" s="12"/>
      <c r="MK404" s="12"/>
      <c r="ML404" s="12"/>
      <c r="MM404" s="12"/>
      <c r="MN404" s="12"/>
      <c r="MO404" s="12"/>
      <c r="MP404" s="12"/>
      <c r="MQ404" s="12"/>
      <c r="MR404" s="12"/>
    </row>
    <row r="405" spans="1:359" ht="22.5" customHeight="1">
      <c r="A405" s="57">
        <v>1</v>
      </c>
      <c r="B405" s="58">
        <v>10</v>
      </c>
      <c r="C405" s="62"/>
      <c r="D405" s="201">
        <f t="shared" si="197"/>
        <v>21.895</v>
      </c>
      <c r="E405" s="226"/>
      <c r="F405" s="59" t="s">
        <v>818</v>
      </c>
      <c r="G405" s="59"/>
      <c r="H405" s="26" t="s">
        <v>300</v>
      </c>
      <c r="I405" s="26" t="s">
        <v>52</v>
      </c>
      <c r="J405" s="26" t="s">
        <v>496</v>
      </c>
      <c r="K405" s="26" t="s">
        <v>995</v>
      </c>
      <c r="L405" s="66">
        <f t="shared" si="198"/>
        <v>21.895</v>
      </c>
      <c r="M405" s="66"/>
      <c r="N405" s="1" t="s">
        <v>369</v>
      </c>
      <c r="O405" s="316" t="s">
        <v>369</v>
      </c>
      <c r="P405" s="317">
        <v>1</v>
      </c>
      <c r="Q405" s="317" t="s">
        <v>369</v>
      </c>
      <c r="R405" s="37">
        <v>9.75</v>
      </c>
      <c r="S405" s="38">
        <f t="shared" si="199"/>
        <v>11.895</v>
      </c>
      <c r="T405" s="20"/>
      <c r="U405" s="10" t="s">
        <v>486</v>
      </c>
      <c r="V405" s="9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I405" s="6"/>
      <c r="IJ405" s="8"/>
      <c r="IK405" s="8"/>
      <c r="IL405" s="8"/>
      <c r="IM405" s="8"/>
      <c r="IN405" s="8"/>
      <c r="IO405" s="8"/>
      <c r="IP405" s="8"/>
      <c r="IQ405" s="8"/>
      <c r="IS405" s="8"/>
      <c r="IT405" s="8"/>
      <c r="IU405" s="8"/>
      <c r="IV405" s="8"/>
      <c r="IW405" s="8"/>
      <c r="IX405" s="8"/>
      <c r="IY405" s="8"/>
      <c r="IZ405" s="8"/>
      <c r="JA405" s="8"/>
      <c r="JB405" s="8"/>
      <c r="JC405" s="8"/>
      <c r="JD405" s="8"/>
      <c r="JE405" s="8"/>
      <c r="JF405" s="8"/>
      <c r="JG405" s="8"/>
      <c r="JH405" s="8"/>
      <c r="JI405" s="8"/>
      <c r="JJ405" s="8"/>
      <c r="JK405" s="8"/>
      <c r="JL405" s="8"/>
      <c r="JM405" s="8"/>
      <c r="JN405" s="8"/>
      <c r="JO405" s="8"/>
      <c r="JP405" s="8"/>
      <c r="JQ405" s="8"/>
      <c r="JR405" s="8"/>
      <c r="JS405" s="8"/>
      <c r="JT405" s="8"/>
      <c r="JU405" s="8"/>
      <c r="JV405" s="8"/>
      <c r="JW405" s="8"/>
      <c r="JX405" s="8"/>
      <c r="JY405" s="8"/>
      <c r="KE405" s="8"/>
      <c r="KF405" s="8"/>
      <c r="KM405" s="8"/>
      <c r="KN405" s="8"/>
      <c r="KO405" s="8"/>
      <c r="KP405" s="8"/>
      <c r="KQ405" s="8"/>
      <c r="KR405" s="8"/>
      <c r="KS405" s="8"/>
      <c r="KT405" s="8"/>
      <c r="KU405" s="8"/>
      <c r="KV405" s="8"/>
      <c r="KW405" s="8"/>
      <c r="LD405" s="8"/>
      <c r="LE405" s="8"/>
      <c r="LF405" s="8"/>
      <c r="LG405" s="8"/>
      <c r="LH405" s="8"/>
      <c r="LI405" s="8"/>
      <c r="LJ405" s="8"/>
      <c r="LK405" s="8"/>
      <c r="LL405" s="8"/>
      <c r="LM405" s="8"/>
      <c r="LN405" s="8"/>
      <c r="LO405" s="8"/>
      <c r="LP405" s="8"/>
      <c r="LQ405" s="8"/>
      <c r="LR405" s="8"/>
      <c r="LS405" s="8"/>
      <c r="LT405" s="8"/>
      <c r="LU405" s="8"/>
      <c r="LV405" s="8"/>
      <c r="LW405" s="8"/>
      <c r="LX405" s="8"/>
      <c r="LY405" s="8"/>
      <c r="LZ405" s="8"/>
      <c r="MA405" s="8"/>
      <c r="MB405" s="8"/>
      <c r="MC405" s="8"/>
      <c r="MD405" s="8"/>
      <c r="ME405" s="8"/>
      <c r="MF405" s="8"/>
      <c r="MG405" s="8"/>
      <c r="MK405" s="8"/>
      <c r="ML405" s="8"/>
      <c r="MM405" s="8"/>
      <c r="MN405" s="8"/>
      <c r="MO405" s="8"/>
      <c r="MP405" s="8"/>
      <c r="MR405" s="8"/>
      <c r="MU405" s="8"/>
    </row>
    <row r="406" spans="1:359" ht="22.5" customHeight="1">
      <c r="A406" s="57">
        <v>2.1</v>
      </c>
      <c r="B406" s="58"/>
      <c r="C406" s="62"/>
      <c r="D406" s="201">
        <f t="shared" si="197"/>
        <v>40.991999999999997</v>
      </c>
      <c r="E406" s="226"/>
      <c r="F406" s="59" t="s">
        <v>807</v>
      </c>
      <c r="G406" s="59"/>
      <c r="H406" s="26" t="s">
        <v>300</v>
      </c>
      <c r="I406" s="26" t="s">
        <v>52</v>
      </c>
      <c r="J406" s="26" t="s">
        <v>496</v>
      </c>
      <c r="K406" s="26" t="s">
        <v>1545</v>
      </c>
      <c r="L406" s="66">
        <f t="shared" si="198"/>
        <v>40.991999999999997</v>
      </c>
      <c r="M406" s="66"/>
      <c r="N406" s="1" t="s">
        <v>369</v>
      </c>
      <c r="O406" s="316" t="s">
        <v>369</v>
      </c>
      <c r="P406" s="317">
        <v>1</v>
      </c>
      <c r="Q406" s="317" t="s">
        <v>369</v>
      </c>
      <c r="R406" s="37">
        <v>16</v>
      </c>
      <c r="S406" s="38">
        <f t="shared" si="199"/>
        <v>19.52</v>
      </c>
      <c r="T406" s="20"/>
      <c r="U406" s="10" t="s">
        <v>1546</v>
      </c>
      <c r="V406" s="9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JB406" s="8"/>
      <c r="JC406" s="8"/>
      <c r="JD406" s="8"/>
      <c r="JE406" s="8"/>
      <c r="JF406" s="8"/>
      <c r="JG406" s="8"/>
      <c r="JH406" s="8"/>
      <c r="JI406" s="8"/>
      <c r="JJ406" s="8"/>
      <c r="JK406" s="8"/>
      <c r="JL406" s="8"/>
      <c r="JP406" s="8"/>
      <c r="JQ406" s="8"/>
      <c r="JR406" s="8"/>
      <c r="JS406" s="8"/>
      <c r="JT406" s="8"/>
      <c r="JU406" s="8"/>
      <c r="JV406" s="8"/>
      <c r="JW406" s="8"/>
      <c r="JX406" s="8"/>
      <c r="JY406" s="8"/>
      <c r="KE406" s="8"/>
      <c r="KF406" s="8"/>
      <c r="KM406" s="8"/>
      <c r="KN406" s="8"/>
      <c r="KO406" s="8"/>
      <c r="KP406" s="8"/>
      <c r="KQ406" s="8"/>
      <c r="KR406" s="8"/>
      <c r="LN406" s="8"/>
      <c r="LO406" s="8"/>
      <c r="LP406" s="8"/>
      <c r="LQ406" s="8"/>
      <c r="MG406" s="8"/>
      <c r="MR406" s="8"/>
      <c r="MS406" s="8"/>
      <c r="MU406" s="8"/>
    </row>
    <row r="407" spans="1:359" s="8" customFormat="1" ht="22.5" customHeight="1">
      <c r="A407" s="57">
        <v>1</v>
      </c>
      <c r="B407" s="58">
        <v>15</v>
      </c>
      <c r="C407" s="62"/>
      <c r="D407" s="201">
        <f t="shared" ref="D407" si="201">SUM((S407*A407)+B407+C407)</f>
        <v>24.15</v>
      </c>
      <c r="E407" s="226"/>
      <c r="F407" s="59" t="s">
        <v>805</v>
      </c>
      <c r="G407" s="59"/>
      <c r="H407" s="26" t="s">
        <v>300</v>
      </c>
      <c r="I407" s="26" t="s">
        <v>2806</v>
      </c>
      <c r="J407" s="28" t="s">
        <v>2807</v>
      </c>
      <c r="K407" s="26" t="s">
        <v>2760</v>
      </c>
      <c r="L407" s="66">
        <f t="shared" ref="L407" si="202">SUM(D407)</f>
        <v>24.15</v>
      </c>
      <c r="M407" s="66"/>
      <c r="N407" s="1" t="s">
        <v>369</v>
      </c>
      <c r="O407" s="316" t="s">
        <v>369</v>
      </c>
      <c r="P407" s="317">
        <v>12</v>
      </c>
      <c r="Q407" s="317" t="s">
        <v>369</v>
      </c>
      <c r="R407" s="37">
        <v>7.5</v>
      </c>
      <c r="S407" s="38">
        <f t="shared" ref="S407" si="203">SUM(R407*1.22)</f>
        <v>9.15</v>
      </c>
      <c r="T407" s="20" t="s">
        <v>2550</v>
      </c>
      <c r="U407" s="10" t="s">
        <v>2551</v>
      </c>
      <c r="V407" s="9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Z407" s="12"/>
      <c r="IA407" s="12"/>
      <c r="IB407" s="12"/>
      <c r="IC407" s="12"/>
      <c r="ID407" s="12"/>
      <c r="IG407" s="12"/>
      <c r="IJ407" s="12"/>
      <c r="IK407" s="12"/>
      <c r="IL407" s="12"/>
      <c r="IM407" s="12"/>
      <c r="IN407" s="12"/>
      <c r="IO407" s="12"/>
      <c r="IP407" s="12"/>
      <c r="IQ407" s="12"/>
      <c r="IR407" s="12"/>
      <c r="JF407" s="12"/>
      <c r="JG407" s="12"/>
      <c r="JH407" s="12"/>
      <c r="JI407" s="12"/>
      <c r="JJ407" s="12"/>
      <c r="JL407" s="12"/>
      <c r="JN407" s="12"/>
      <c r="KG407" s="12"/>
      <c r="KH407" s="12"/>
      <c r="KI407" s="12"/>
      <c r="KJ407" s="12"/>
      <c r="KK407" s="12"/>
      <c r="KL407" s="12"/>
      <c r="KS407" s="12"/>
      <c r="KT407" s="12"/>
      <c r="KU407" s="12"/>
      <c r="KV407" s="12"/>
      <c r="KW407" s="12"/>
      <c r="KY407" s="12"/>
      <c r="KZ407" s="12"/>
      <c r="LA407" s="12"/>
      <c r="LB407" s="12"/>
      <c r="LC407" s="12"/>
      <c r="LD407" s="12"/>
      <c r="LE407" s="12"/>
      <c r="LF407" s="12"/>
      <c r="LG407" s="12"/>
      <c r="LH407" s="12"/>
      <c r="LI407" s="12"/>
      <c r="LJ407" s="12"/>
      <c r="LK407" s="12"/>
      <c r="LL407" s="12"/>
      <c r="LM407" s="12"/>
      <c r="LR407" s="12"/>
      <c r="LS407" s="12"/>
      <c r="LT407" s="12"/>
      <c r="LU407" s="12"/>
      <c r="LV407" s="12"/>
      <c r="LW407" s="12"/>
      <c r="LX407" s="12"/>
      <c r="LY407" s="12"/>
      <c r="LZ407" s="12"/>
      <c r="MA407" s="12"/>
      <c r="MB407" s="12"/>
      <c r="MC407" s="12"/>
      <c r="MD407" s="12"/>
      <c r="ME407" s="12"/>
      <c r="MF407" s="12"/>
      <c r="MH407" s="12"/>
      <c r="MI407" s="12"/>
      <c r="MJ407" s="12"/>
      <c r="MK407" s="12"/>
      <c r="ML407" s="12"/>
      <c r="MM407" s="12"/>
      <c r="MN407" s="12"/>
      <c r="MO407" s="12"/>
      <c r="MP407" s="12"/>
    </row>
    <row r="408" spans="1:359" ht="22.5" customHeight="1">
      <c r="A408" s="56"/>
      <c r="B408" s="55"/>
      <c r="C408" s="63"/>
      <c r="D408" s="201"/>
      <c r="F408" s="60"/>
      <c r="G408" s="60"/>
      <c r="H408" s="26"/>
      <c r="I408" s="26"/>
      <c r="J408" s="9"/>
      <c r="K408" s="26"/>
      <c r="L408" s="66"/>
      <c r="M408" s="66"/>
      <c r="N408" s="17"/>
      <c r="O408" s="318"/>
      <c r="P408" s="318"/>
      <c r="Q408" s="318"/>
      <c r="R408" s="31"/>
      <c r="S408" s="31"/>
      <c r="T408" s="21"/>
      <c r="U408" s="10"/>
      <c r="V408" s="9"/>
      <c r="IG408" s="8"/>
      <c r="IL408" s="8"/>
      <c r="IM408" s="8"/>
      <c r="IN408" s="8"/>
      <c r="IO408" s="8"/>
      <c r="IP408" s="8"/>
      <c r="IQ408" s="8"/>
      <c r="JB408" s="8"/>
      <c r="JC408" s="8"/>
      <c r="JD408" s="8"/>
      <c r="JE408" s="8"/>
      <c r="JK408" s="8"/>
      <c r="JM408" s="8"/>
      <c r="JN408" s="8"/>
      <c r="JO408" s="8"/>
      <c r="JP408" s="8"/>
      <c r="JR408" s="8"/>
      <c r="JS408" s="8"/>
      <c r="JY408" s="8"/>
      <c r="KE408" s="8"/>
      <c r="KF408" s="8"/>
      <c r="KG408" s="8"/>
      <c r="KH408" s="8"/>
      <c r="KI408" s="8"/>
      <c r="KJ408" s="8"/>
      <c r="KK408" s="8"/>
      <c r="KL408" s="8"/>
      <c r="KM408" s="8"/>
      <c r="KN408" s="8"/>
      <c r="KO408" s="8"/>
      <c r="KP408" s="8"/>
      <c r="KQ408" s="8"/>
      <c r="KR408" s="8"/>
      <c r="KS408" s="8"/>
      <c r="KT408" s="8"/>
      <c r="KX408" s="8"/>
      <c r="KY408" s="8"/>
      <c r="KZ408" s="8"/>
      <c r="LA408" s="8"/>
      <c r="LB408" s="8"/>
      <c r="LC408" s="8"/>
      <c r="LN408" s="8"/>
      <c r="LO408" s="8"/>
      <c r="LP408" s="8"/>
      <c r="LQ408" s="8"/>
      <c r="MG408" s="8"/>
      <c r="MH408" s="8"/>
      <c r="MI408" s="8"/>
      <c r="MJ408" s="8"/>
      <c r="MK408" s="8"/>
      <c r="ML408" s="8"/>
      <c r="MM408" s="8"/>
      <c r="MN408" s="8"/>
      <c r="MO408" s="8"/>
      <c r="MP408" s="8"/>
      <c r="MQ408" s="8"/>
      <c r="MR408" s="8"/>
    </row>
    <row r="409" spans="1:359" ht="22.5" customHeight="1">
      <c r="A409" s="56"/>
      <c r="B409" s="55"/>
      <c r="C409" s="63"/>
      <c r="D409" s="201"/>
      <c r="E409" s="226"/>
      <c r="F409" s="60"/>
      <c r="G409" s="60"/>
      <c r="H409" s="26"/>
      <c r="I409" s="26"/>
      <c r="J409" s="9"/>
      <c r="K409" s="26"/>
      <c r="L409" s="66"/>
      <c r="M409" s="66"/>
      <c r="N409" s="17"/>
      <c r="O409" s="318"/>
      <c r="P409" s="318"/>
      <c r="Q409" s="318"/>
      <c r="R409" s="31"/>
      <c r="S409" s="31"/>
      <c r="T409" s="21"/>
      <c r="U409" s="10"/>
      <c r="V409" s="9"/>
      <c r="IG409" s="8"/>
      <c r="IO409" s="8"/>
      <c r="IP409" s="8"/>
      <c r="IQ409" s="8"/>
      <c r="JB409" s="8"/>
      <c r="JC409" s="8"/>
      <c r="JD409" s="8"/>
      <c r="JE409" s="8"/>
      <c r="JK409" s="8"/>
      <c r="JP409" s="8"/>
      <c r="JR409" s="8"/>
      <c r="JS409" s="8"/>
      <c r="JY409" s="8"/>
      <c r="KE409" s="8"/>
      <c r="KF409" s="8"/>
      <c r="KG409" s="8"/>
      <c r="KH409" s="8"/>
      <c r="KI409" s="8"/>
      <c r="KJ409" s="8"/>
      <c r="KK409" s="8"/>
      <c r="KL409" s="8"/>
      <c r="KM409" s="8"/>
      <c r="KN409" s="8"/>
      <c r="KO409" s="8"/>
      <c r="KP409" s="8"/>
      <c r="KQ409" s="8"/>
      <c r="KR409" s="8"/>
      <c r="KS409" s="8"/>
      <c r="KT409" s="8"/>
      <c r="KX409" s="8"/>
      <c r="KY409" s="8"/>
      <c r="KZ409" s="8"/>
      <c r="LA409" s="8"/>
      <c r="LB409" s="8"/>
      <c r="LC409" s="8"/>
      <c r="LD409" s="8"/>
      <c r="LE409" s="8"/>
      <c r="LF409" s="8"/>
      <c r="LG409" s="8"/>
      <c r="LH409" s="8"/>
      <c r="LI409" s="8"/>
      <c r="LJ409" s="8"/>
      <c r="LK409" s="8"/>
      <c r="LL409" s="8"/>
      <c r="LM409" s="8"/>
      <c r="LN409" s="8"/>
      <c r="LO409" s="8"/>
      <c r="LP409" s="8"/>
      <c r="LQ409" s="8"/>
      <c r="LR409" s="8"/>
      <c r="LS409" s="8"/>
      <c r="LT409" s="8"/>
      <c r="LU409" s="8"/>
      <c r="LV409" s="8"/>
      <c r="LW409" s="8"/>
      <c r="LX409" s="8"/>
      <c r="LY409" s="8"/>
      <c r="LZ409" s="8"/>
      <c r="MA409" s="8"/>
      <c r="MB409" s="8"/>
      <c r="MC409" s="8"/>
      <c r="MD409" s="8"/>
      <c r="ME409" s="8"/>
      <c r="MF409" s="8"/>
      <c r="MG409" s="8"/>
      <c r="MH409" s="8"/>
      <c r="MI409" s="8"/>
      <c r="MJ409" s="8"/>
      <c r="MK409" s="8"/>
      <c r="ML409" s="8"/>
      <c r="MM409" s="8"/>
      <c r="MN409" s="8"/>
      <c r="MO409" s="8"/>
      <c r="MP409" s="8"/>
    </row>
    <row r="410" spans="1:359" ht="22.5" customHeight="1">
      <c r="A410" s="56"/>
      <c r="B410" s="55"/>
      <c r="C410" s="63"/>
      <c r="D410" s="201"/>
      <c r="E410" s="226"/>
      <c r="F410" s="60"/>
      <c r="G410" s="60"/>
      <c r="H410" s="26"/>
      <c r="I410" s="26"/>
      <c r="J410" s="9"/>
      <c r="K410" s="26"/>
      <c r="L410" s="66"/>
      <c r="M410" s="66"/>
      <c r="N410" s="17"/>
      <c r="O410" s="318"/>
      <c r="P410" s="318"/>
      <c r="Q410" s="318"/>
      <c r="R410" s="31"/>
      <c r="S410" s="31"/>
      <c r="T410" s="21"/>
      <c r="U410" s="10"/>
      <c r="V410" s="9"/>
      <c r="IG410" s="8"/>
      <c r="IO410" s="8"/>
      <c r="IP410" s="8"/>
      <c r="IQ410" s="8"/>
      <c r="JB410" s="8"/>
      <c r="JC410" s="8"/>
      <c r="JD410" s="8"/>
      <c r="JE410" s="8"/>
      <c r="JK410" s="8"/>
      <c r="JP410" s="8"/>
      <c r="JR410" s="8"/>
      <c r="JS410" s="8"/>
      <c r="JT410" s="8"/>
      <c r="JU410" s="8"/>
      <c r="JV410" s="8"/>
      <c r="JW410" s="8"/>
      <c r="JX410" s="8"/>
      <c r="JY410" s="8"/>
      <c r="KE410" s="8"/>
      <c r="KF410" s="8"/>
      <c r="KG410" s="8"/>
      <c r="KH410" s="8"/>
      <c r="KI410" s="8"/>
      <c r="KJ410" s="8"/>
      <c r="KK410" s="8"/>
      <c r="KL410" s="8"/>
      <c r="KM410" s="8"/>
      <c r="KN410" s="8"/>
      <c r="KO410" s="8"/>
      <c r="KP410" s="8"/>
      <c r="KQ410" s="8"/>
      <c r="KR410" s="8"/>
      <c r="KS410" s="8"/>
      <c r="KT410" s="8"/>
      <c r="KX410" s="8"/>
      <c r="KY410" s="8"/>
      <c r="KZ410" s="8"/>
      <c r="LA410" s="8"/>
      <c r="LB410" s="8"/>
      <c r="LC410" s="8"/>
      <c r="LN410" s="8"/>
      <c r="LO410" s="8"/>
      <c r="LP410" s="8"/>
      <c r="LQ410" s="8"/>
      <c r="MG410" s="8"/>
      <c r="MH410" s="8"/>
      <c r="MI410" s="8"/>
      <c r="MJ410" s="8"/>
      <c r="MK410" s="8"/>
      <c r="ML410" s="8"/>
      <c r="MM410" s="8"/>
      <c r="MN410" s="8"/>
      <c r="MO410" s="8"/>
      <c r="MP410" s="8"/>
    </row>
    <row r="411" spans="1:359" ht="22.5" customHeight="1">
      <c r="A411" s="56"/>
      <c r="B411" s="55"/>
      <c r="C411" s="63"/>
      <c r="D411" s="201"/>
      <c r="F411" s="60"/>
      <c r="G411" s="60"/>
      <c r="H411" s="26"/>
      <c r="I411" s="26"/>
      <c r="J411" s="9"/>
      <c r="K411" s="26"/>
      <c r="L411" s="66"/>
      <c r="M411" s="66"/>
      <c r="N411" s="17"/>
      <c r="O411" s="318"/>
      <c r="P411" s="318"/>
      <c r="Q411" s="318"/>
      <c r="R411" s="31"/>
      <c r="S411" s="31"/>
      <c r="T411" s="21"/>
      <c r="U411" s="10"/>
      <c r="V411" s="9"/>
      <c r="IG411" s="8"/>
      <c r="IL411" s="8"/>
      <c r="IM411" s="8"/>
      <c r="IN411" s="8"/>
      <c r="IO411" s="8"/>
      <c r="IP411" s="8"/>
      <c r="IQ411" s="8"/>
      <c r="JB411" s="8"/>
      <c r="JC411" s="8"/>
      <c r="JD411" s="8"/>
      <c r="JE411" s="8"/>
      <c r="JK411" s="8"/>
      <c r="JP411" s="8"/>
      <c r="JR411" s="8"/>
      <c r="JS411" s="8"/>
      <c r="JT411" s="8"/>
      <c r="JU411" s="8"/>
      <c r="JV411" s="8"/>
      <c r="JW411" s="8"/>
      <c r="JX411" s="8"/>
      <c r="JY411" s="8"/>
      <c r="KE411" s="8"/>
      <c r="KF411" s="8"/>
      <c r="KG411" s="8"/>
      <c r="KH411" s="8"/>
      <c r="KI411" s="8"/>
      <c r="KJ411" s="8"/>
      <c r="KK411" s="8"/>
      <c r="KL411" s="8"/>
      <c r="KM411" s="8"/>
      <c r="KN411" s="8"/>
      <c r="KO411" s="8"/>
      <c r="KP411" s="8"/>
      <c r="KQ411" s="8"/>
      <c r="KR411" s="8"/>
      <c r="KS411" s="8"/>
      <c r="KT411" s="8"/>
      <c r="KX411" s="8"/>
      <c r="KZ411" s="8"/>
      <c r="LA411" s="8"/>
      <c r="LB411" s="8"/>
      <c r="LC411" s="8"/>
      <c r="LN411" s="8"/>
      <c r="LO411" s="8"/>
      <c r="LP411" s="8"/>
      <c r="LQ411" s="8"/>
      <c r="MG411" s="8"/>
      <c r="MH411" s="8"/>
      <c r="MI411" s="8"/>
      <c r="MJ411" s="8"/>
      <c r="MK411" s="8"/>
      <c r="ML411" s="8"/>
      <c r="MM411" s="8"/>
      <c r="MN411" s="8"/>
      <c r="MO411" s="8"/>
      <c r="MP411" s="8"/>
      <c r="MQ411" s="8"/>
      <c r="MU411" s="8"/>
    </row>
    <row r="412" spans="1:359" ht="22.5" customHeight="1">
      <c r="A412" s="57">
        <v>1</v>
      </c>
      <c r="B412" s="58">
        <v>15</v>
      </c>
      <c r="C412" s="62"/>
      <c r="D412" s="201">
        <f t="shared" ref="D412" si="204">SUM((S412*A412)+B412+C412)</f>
        <v>25.369999999999997</v>
      </c>
      <c r="E412" s="226"/>
      <c r="F412" s="59" t="s">
        <v>805</v>
      </c>
      <c r="G412" s="59"/>
      <c r="H412" s="26" t="s">
        <v>305</v>
      </c>
      <c r="I412" s="26" t="s">
        <v>2747</v>
      </c>
      <c r="J412" s="26" t="s">
        <v>895</v>
      </c>
      <c r="K412" s="26" t="s">
        <v>2748</v>
      </c>
      <c r="L412" s="66">
        <f t="shared" ref="L412" si="205">SUM(D412)</f>
        <v>25.369999999999997</v>
      </c>
      <c r="M412" s="66"/>
      <c r="N412" s="1" t="s">
        <v>369</v>
      </c>
      <c r="O412" s="316" t="s">
        <v>369</v>
      </c>
      <c r="P412" s="317">
        <v>6</v>
      </c>
      <c r="Q412" s="317" t="s">
        <v>369</v>
      </c>
      <c r="R412" s="37">
        <v>8.5</v>
      </c>
      <c r="S412" s="38">
        <f t="shared" ref="S412" si="206">SUM(R412*1.22)</f>
        <v>10.37</v>
      </c>
      <c r="T412" s="25"/>
      <c r="U412" s="10" t="s">
        <v>518</v>
      </c>
      <c r="V412" s="115" t="s">
        <v>1689</v>
      </c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JF412" s="8"/>
      <c r="JG412" s="8"/>
      <c r="JH412" s="8"/>
      <c r="JI412" s="8"/>
      <c r="JJ412" s="8"/>
      <c r="JL412" s="8"/>
      <c r="JM412" s="8"/>
      <c r="JN412" s="8"/>
      <c r="JO412" s="8"/>
      <c r="JQ412" s="8"/>
      <c r="KB412" s="8"/>
      <c r="KC412" s="8"/>
      <c r="KD412" s="8"/>
      <c r="KE412" s="7"/>
      <c r="KF412" s="7"/>
      <c r="KG412" s="8"/>
      <c r="KH412" s="8"/>
      <c r="KI412" s="8"/>
      <c r="KJ412" s="8"/>
      <c r="KK412" s="8"/>
      <c r="KL412" s="8"/>
      <c r="KM412" s="7"/>
      <c r="KN412" s="7"/>
      <c r="KO412" s="7"/>
      <c r="KP412" s="7"/>
      <c r="KQ412" s="7"/>
      <c r="KR412" s="7"/>
      <c r="LD412" s="8"/>
      <c r="LE412" s="8"/>
      <c r="LF412" s="8"/>
      <c r="LG412" s="8"/>
      <c r="LH412" s="8"/>
      <c r="LI412" s="8"/>
      <c r="LJ412" s="8"/>
      <c r="LK412" s="8"/>
      <c r="LL412" s="8"/>
      <c r="LM412" s="8"/>
      <c r="LR412" s="8"/>
      <c r="LS412" s="8"/>
      <c r="LT412" s="8"/>
      <c r="LU412" s="8"/>
      <c r="LV412" s="8"/>
      <c r="LW412" s="8"/>
      <c r="LX412" s="8"/>
      <c r="LY412" s="8"/>
      <c r="LZ412" s="8"/>
      <c r="MA412" s="8"/>
      <c r="MB412" s="8"/>
      <c r="MC412" s="8"/>
      <c r="MD412" s="8"/>
      <c r="ME412" s="8"/>
      <c r="MF412" s="8"/>
      <c r="MH412" s="8"/>
      <c r="MI412" s="8"/>
      <c r="MJ412" s="8"/>
      <c r="MK412" s="8"/>
      <c r="ML412" s="8"/>
      <c r="MM412" s="8"/>
      <c r="MN412" s="8"/>
      <c r="MO412" s="8"/>
      <c r="MP412" s="8"/>
      <c r="MQ412" s="8"/>
      <c r="MU412" s="8"/>
    </row>
    <row r="413" spans="1:359" ht="22.5" customHeight="1">
      <c r="A413" s="57">
        <v>1</v>
      </c>
      <c r="B413" s="58">
        <v>15</v>
      </c>
      <c r="C413" s="62"/>
      <c r="D413" s="201">
        <f>SUM((S413*A413)+B413+C413)</f>
        <v>23.783999999999999</v>
      </c>
      <c r="E413" s="226"/>
      <c r="F413" s="59" t="s">
        <v>805</v>
      </c>
      <c r="G413" s="59"/>
      <c r="H413" s="26" t="s">
        <v>305</v>
      </c>
      <c r="I413" s="26" t="s">
        <v>66</v>
      </c>
      <c r="J413" s="26" t="s">
        <v>895</v>
      </c>
      <c r="K413" s="26" t="s">
        <v>871</v>
      </c>
      <c r="L413" s="66">
        <f>SUM(D413)</f>
        <v>23.783999999999999</v>
      </c>
      <c r="M413" s="66"/>
      <c r="N413" s="1" t="s">
        <v>369</v>
      </c>
      <c r="O413" s="316" t="s">
        <v>369</v>
      </c>
      <c r="P413" s="317" t="s">
        <v>369</v>
      </c>
      <c r="Q413" s="317">
        <v>1</v>
      </c>
      <c r="R413" s="37">
        <v>7.2</v>
      </c>
      <c r="S413" s="38">
        <f>SUM(R413*1.22)</f>
        <v>8.7840000000000007</v>
      </c>
      <c r="T413" s="20"/>
      <c r="U413" s="10" t="s">
        <v>486</v>
      </c>
      <c r="V413" s="9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I413" s="8"/>
      <c r="IJ413" s="8"/>
      <c r="IK413" s="8"/>
      <c r="IL413" s="8"/>
      <c r="IM413" s="8"/>
      <c r="IN413" s="8"/>
      <c r="IR413" s="8"/>
      <c r="IS413" s="8"/>
      <c r="IT413" s="8"/>
      <c r="IU413" s="8"/>
      <c r="IV413" s="8"/>
      <c r="IW413" s="8"/>
      <c r="IX413" s="8"/>
      <c r="IY413" s="8"/>
      <c r="IZ413" s="8"/>
      <c r="JA413" s="8"/>
      <c r="JF413" s="8"/>
      <c r="JG413" s="8"/>
      <c r="JH413" s="8"/>
      <c r="JI413" s="8"/>
      <c r="JJ413" s="8"/>
      <c r="JM413" s="8"/>
      <c r="JQ413" s="8"/>
      <c r="JT413" s="8"/>
      <c r="JU413" s="8"/>
      <c r="JV413" s="8"/>
      <c r="JW413" s="8"/>
      <c r="JX413" s="8"/>
      <c r="JY413" s="8"/>
      <c r="JZ413" s="8"/>
      <c r="KA413" s="8"/>
      <c r="KS413" s="8"/>
      <c r="KT413" s="8"/>
      <c r="KZ413" s="8"/>
      <c r="LA413" s="8"/>
      <c r="LB413" s="8"/>
      <c r="LC413" s="8"/>
      <c r="MH413" s="8"/>
      <c r="MI413" s="8"/>
      <c r="MJ413" s="8"/>
      <c r="MK413" s="8"/>
      <c r="ML413" s="8"/>
      <c r="MM413" s="8"/>
      <c r="MN413" s="8"/>
      <c r="MO413" s="8"/>
      <c r="MP413" s="8"/>
      <c r="MR413" s="8"/>
      <c r="MS413" s="8"/>
      <c r="MU413" s="8"/>
    </row>
    <row r="414" spans="1:359" ht="22.5" customHeight="1">
      <c r="A414" s="57">
        <v>1</v>
      </c>
      <c r="B414" s="58">
        <v>12</v>
      </c>
      <c r="C414" s="62"/>
      <c r="D414" s="201">
        <f>SUM((S414*A414)+B414+C414)</f>
        <v>24.895400000000002</v>
      </c>
      <c r="E414" s="226"/>
      <c r="F414" s="59" t="s">
        <v>818</v>
      </c>
      <c r="G414" s="59"/>
      <c r="H414" s="26" t="s">
        <v>305</v>
      </c>
      <c r="I414" s="26" t="s">
        <v>66</v>
      </c>
      <c r="J414" s="26" t="s">
        <v>895</v>
      </c>
      <c r="K414" s="26" t="s">
        <v>2289</v>
      </c>
      <c r="L414" s="66">
        <f>SUM(D414)</f>
        <v>24.895400000000002</v>
      </c>
      <c r="M414" s="66"/>
      <c r="N414" s="1" t="s">
        <v>369</v>
      </c>
      <c r="O414" s="316" t="s">
        <v>369</v>
      </c>
      <c r="P414" s="317" t="s">
        <v>369</v>
      </c>
      <c r="Q414" s="317">
        <v>1</v>
      </c>
      <c r="R414" s="37">
        <v>10.57</v>
      </c>
      <c r="S414" s="38">
        <f>SUM(R414*1.22)</f>
        <v>12.8954</v>
      </c>
      <c r="T414" s="20"/>
      <c r="U414" s="10" t="s">
        <v>486</v>
      </c>
      <c r="V414" s="9"/>
      <c r="W414" s="8"/>
      <c r="HR414" s="8"/>
      <c r="HS414" s="8"/>
      <c r="HT414" s="8"/>
      <c r="HU414" s="8"/>
      <c r="HV414" s="8"/>
      <c r="HW414" s="8"/>
      <c r="HX414" s="8"/>
      <c r="II414" s="8"/>
      <c r="IJ414" s="8"/>
      <c r="IK414" s="8"/>
      <c r="IR414" s="8"/>
      <c r="IS414" s="8"/>
      <c r="IT414" s="8"/>
      <c r="IU414" s="8"/>
      <c r="IV414" s="8"/>
      <c r="IW414" s="8"/>
      <c r="IX414" s="8"/>
      <c r="IY414" s="8"/>
      <c r="IZ414" s="8"/>
      <c r="JA414" s="8"/>
      <c r="JB414" s="8"/>
      <c r="JC414" s="8"/>
      <c r="JD414" s="8"/>
      <c r="JE414" s="8"/>
      <c r="JF414" s="8"/>
      <c r="JG414" s="8"/>
      <c r="JH414" s="8"/>
      <c r="JI414" s="8"/>
      <c r="JJ414" s="8"/>
      <c r="JK414" s="8"/>
      <c r="JM414" s="8"/>
      <c r="JN414" s="8"/>
      <c r="JP414" s="8"/>
      <c r="JR414" s="8"/>
      <c r="JS414" s="8"/>
      <c r="JY414" s="8"/>
      <c r="JZ414" s="8"/>
      <c r="KA414" s="8"/>
      <c r="KB414" s="8"/>
      <c r="KC414" s="8"/>
      <c r="KD414" s="8"/>
      <c r="KH414" s="8"/>
      <c r="KI414" s="8"/>
      <c r="KJ414" s="8"/>
      <c r="KK414" s="8"/>
      <c r="KL414" s="8"/>
      <c r="KZ414" s="8"/>
      <c r="LA414" s="8"/>
      <c r="LB414" s="8"/>
      <c r="LC414" s="8"/>
      <c r="MH414" s="8"/>
      <c r="MI414" s="8"/>
      <c r="MJ414" s="8"/>
      <c r="MK414" s="8"/>
      <c r="ML414" s="8"/>
      <c r="MM414" s="8"/>
      <c r="MN414" s="8"/>
      <c r="MO414" s="8"/>
      <c r="MP414" s="8"/>
      <c r="MR414" s="8"/>
      <c r="MU414" s="8"/>
    </row>
    <row r="415" spans="1:359" ht="22.5" customHeight="1">
      <c r="A415" s="56"/>
      <c r="B415" s="55"/>
      <c r="C415" s="63"/>
      <c r="D415" s="201"/>
      <c r="F415" s="60"/>
      <c r="G415" s="60"/>
      <c r="H415" s="26"/>
      <c r="I415" s="26"/>
      <c r="J415" s="9"/>
      <c r="K415" s="26"/>
      <c r="L415" s="66"/>
      <c r="M415" s="66"/>
      <c r="N415" s="17"/>
      <c r="O415" s="318"/>
      <c r="P415" s="318"/>
      <c r="Q415" s="318"/>
      <c r="R415" s="31"/>
      <c r="S415" s="31"/>
      <c r="T415" s="21"/>
      <c r="U415" s="10"/>
      <c r="V415" s="9"/>
      <c r="JL415" s="8"/>
      <c r="JZ415" s="8"/>
      <c r="KA415" s="8"/>
      <c r="KB415" s="8"/>
      <c r="KC415" s="8"/>
      <c r="KD415" s="8"/>
      <c r="KE415" s="8"/>
      <c r="KF415" s="8"/>
      <c r="KG415" s="8"/>
      <c r="KH415" s="8"/>
      <c r="KI415" s="8"/>
      <c r="KJ415" s="8"/>
      <c r="KK415" s="8"/>
      <c r="KL415" s="8"/>
      <c r="KM415" s="8"/>
      <c r="KN415" s="8"/>
      <c r="KO415" s="8"/>
      <c r="KP415" s="8"/>
      <c r="KQ415" s="8"/>
      <c r="KR415" s="8"/>
      <c r="KS415" s="8"/>
      <c r="KT415" s="8"/>
      <c r="KX415" s="8"/>
      <c r="KY415" s="8"/>
      <c r="KZ415" s="8"/>
      <c r="LA415" s="8"/>
      <c r="LB415" s="8"/>
      <c r="LC415" s="8"/>
      <c r="LN415" s="8"/>
      <c r="LO415" s="8"/>
      <c r="LP415" s="8"/>
      <c r="LQ415" s="8"/>
      <c r="MG415" s="8"/>
      <c r="MH415" s="8"/>
      <c r="MI415" s="8"/>
      <c r="MJ415" s="8"/>
      <c r="MK415" s="8"/>
      <c r="ML415" s="8"/>
      <c r="MM415" s="8"/>
      <c r="MN415" s="8"/>
      <c r="MO415" s="8"/>
      <c r="MP415" s="8"/>
    </row>
    <row r="416" spans="1:359" ht="22.5" customHeight="1">
      <c r="A416" s="56"/>
      <c r="B416" s="55"/>
      <c r="C416" s="63"/>
      <c r="D416" s="201"/>
      <c r="E416" s="226"/>
      <c r="F416" s="60"/>
      <c r="G416" s="60"/>
      <c r="H416" s="26"/>
      <c r="I416" s="26"/>
      <c r="J416" s="9"/>
      <c r="K416" s="26"/>
      <c r="L416" s="66"/>
      <c r="M416" s="66"/>
      <c r="N416" s="17"/>
      <c r="O416" s="318"/>
      <c r="P416" s="318"/>
      <c r="Q416" s="318"/>
      <c r="R416" s="31"/>
      <c r="S416" s="31"/>
      <c r="T416" s="21"/>
      <c r="U416" s="10"/>
      <c r="V416" s="9"/>
      <c r="JL416" s="8"/>
      <c r="JZ416" s="8"/>
      <c r="KA416" s="8"/>
      <c r="KB416" s="8"/>
      <c r="KC416" s="8"/>
      <c r="KD416" s="8"/>
      <c r="KE416" s="8"/>
      <c r="KF416" s="8"/>
      <c r="KG416" s="8"/>
      <c r="KH416" s="8"/>
      <c r="KI416" s="8"/>
      <c r="KJ416" s="8"/>
      <c r="KK416" s="8"/>
      <c r="KL416" s="8"/>
      <c r="KM416" s="8"/>
      <c r="KN416" s="8"/>
      <c r="KO416" s="8"/>
      <c r="KP416" s="8"/>
      <c r="KQ416" s="8"/>
      <c r="KR416" s="8"/>
      <c r="KS416" s="8"/>
      <c r="KT416" s="8"/>
      <c r="KX416" s="8"/>
      <c r="KY416" s="8"/>
      <c r="KZ416" s="8"/>
      <c r="LA416" s="8"/>
      <c r="LB416" s="8"/>
      <c r="LC416" s="8"/>
      <c r="LN416" s="8"/>
      <c r="LO416" s="8"/>
      <c r="LP416" s="8"/>
      <c r="LQ416" s="8"/>
      <c r="MG416" s="8"/>
      <c r="MH416" s="8"/>
      <c r="MI416" s="8"/>
      <c r="MJ416" s="8"/>
      <c r="MK416" s="8"/>
      <c r="ML416" s="8"/>
      <c r="MM416" s="8"/>
      <c r="MN416" s="8"/>
      <c r="MO416" s="8"/>
      <c r="MP416" s="8"/>
      <c r="MR416" s="8"/>
    </row>
    <row r="417" spans="1:359" ht="22.5" customHeight="1">
      <c r="A417" s="56"/>
      <c r="B417" s="55"/>
      <c r="C417" s="63"/>
      <c r="D417" s="201"/>
      <c r="E417" s="226"/>
      <c r="F417" s="60"/>
      <c r="G417" s="60"/>
      <c r="H417" s="26"/>
      <c r="I417" s="26"/>
      <c r="J417" s="9"/>
      <c r="K417" s="26"/>
      <c r="L417" s="66"/>
      <c r="M417" s="66"/>
      <c r="N417" s="17"/>
      <c r="O417" s="318"/>
      <c r="P417" s="318"/>
      <c r="Q417" s="318"/>
      <c r="R417" s="31"/>
      <c r="S417" s="31"/>
      <c r="T417" s="21"/>
      <c r="U417" s="10"/>
      <c r="V417" s="9"/>
      <c r="HY417" s="8"/>
      <c r="HZ417" s="8"/>
      <c r="IA417" s="8"/>
      <c r="IB417" s="8"/>
      <c r="IC417" s="8"/>
      <c r="ID417" s="8"/>
      <c r="IE417" s="8"/>
      <c r="IF417" s="8"/>
      <c r="IH417" s="8"/>
      <c r="II417" s="8"/>
      <c r="IL417" s="8"/>
      <c r="IM417" s="8"/>
      <c r="IN417" s="8"/>
      <c r="JF417" s="8"/>
      <c r="JG417" s="8"/>
      <c r="JH417" s="8"/>
      <c r="JI417" s="8"/>
      <c r="JJ417" s="8"/>
      <c r="JL417" s="8"/>
      <c r="JZ417" s="8"/>
      <c r="KA417" s="8"/>
      <c r="KB417" s="8"/>
      <c r="KC417" s="8"/>
      <c r="KD417" s="8"/>
      <c r="KE417" s="8"/>
      <c r="KF417" s="8"/>
      <c r="KG417" s="8"/>
      <c r="KH417" s="8"/>
      <c r="KI417" s="8"/>
      <c r="KJ417" s="8"/>
      <c r="KK417" s="8"/>
      <c r="KL417" s="8"/>
      <c r="KM417" s="8"/>
      <c r="KN417" s="8"/>
      <c r="KO417" s="8"/>
      <c r="KP417" s="8"/>
      <c r="KQ417" s="8"/>
      <c r="KR417" s="8"/>
      <c r="KS417" s="8"/>
      <c r="KT417" s="8"/>
      <c r="KX417" s="8"/>
      <c r="KZ417" s="8"/>
      <c r="LA417" s="8"/>
      <c r="LB417" s="8"/>
      <c r="LC417" s="8"/>
      <c r="LN417" s="8"/>
      <c r="LO417" s="8"/>
      <c r="LP417" s="8"/>
      <c r="LQ417" s="8"/>
      <c r="MG417" s="8"/>
      <c r="MH417" s="8"/>
      <c r="MI417" s="8"/>
      <c r="MJ417" s="8"/>
      <c r="MK417" s="8"/>
      <c r="ML417" s="8"/>
      <c r="MM417" s="8"/>
      <c r="MN417" s="8"/>
      <c r="MO417" s="8"/>
      <c r="MP417" s="8"/>
      <c r="MQ417" s="8"/>
      <c r="MR417" s="8"/>
    </row>
    <row r="418" spans="1:359" ht="22.5" customHeight="1">
      <c r="A418" s="56"/>
      <c r="B418" s="55"/>
      <c r="C418" s="63"/>
      <c r="D418" s="201"/>
      <c r="F418" s="60"/>
      <c r="G418" s="60"/>
      <c r="H418" s="26"/>
      <c r="I418" s="26"/>
      <c r="J418" s="9"/>
      <c r="K418" s="26"/>
      <c r="L418" s="66"/>
      <c r="M418" s="66"/>
      <c r="N418" s="17"/>
      <c r="O418" s="318"/>
      <c r="P418" s="318"/>
      <c r="Q418" s="318"/>
      <c r="R418" s="31"/>
      <c r="S418" s="31"/>
      <c r="T418" s="21"/>
      <c r="U418" s="10"/>
      <c r="V418" s="9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Y418" s="8"/>
      <c r="HZ418" s="8"/>
      <c r="IA418" s="8"/>
      <c r="IB418" s="8"/>
      <c r="IC418" s="8"/>
      <c r="ID418" s="8"/>
      <c r="IE418" s="8"/>
      <c r="IF418" s="8"/>
      <c r="IH418" s="8"/>
      <c r="II418" s="8"/>
      <c r="IL418" s="8"/>
      <c r="IM418" s="8"/>
      <c r="IN418" s="8"/>
      <c r="JF418" s="8"/>
      <c r="JG418" s="8"/>
      <c r="JH418" s="8"/>
      <c r="JI418" s="8"/>
      <c r="JJ418" s="8"/>
      <c r="JL418" s="8"/>
      <c r="JZ418" s="8"/>
      <c r="KA418" s="8"/>
      <c r="KB418" s="8"/>
      <c r="KC418" s="8"/>
      <c r="KD418" s="8"/>
      <c r="KE418" s="8"/>
      <c r="KF418" s="8"/>
      <c r="KG418" s="8"/>
      <c r="KH418" s="8"/>
      <c r="KI418" s="8"/>
      <c r="KJ418" s="8"/>
      <c r="KK418" s="8"/>
      <c r="KL418" s="8"/>
      <c r="KM418" s="8"/>
      <c r="KN418" s="8"/>
      <c r="KO418" s="8"/>
      <c r="KP418" s="8"/>
      <c r="KQ418" s="8"/>
      <c r="KR418" s="8"/>
      <c r="KS418" s="8"/>
      <c r="KT418" s="8"/>
      <c r="KX418" s="8"/>
      <c r="KZ418" s="8"/>
      <c r="LA418" s="8"/>
      <c r="LB418" s="8"/>
      <c r="LC418" s="8"/>
      <c r="LD418" s="8"/>
      <c r="LE418" s="8"/>
      <c r="LF418" s="8"/>
      <c r="LG418" s="8"/>
      <c r="LH418" s="8"/>
      <c r="LI418" s="8"/>
      <c r="LJ418" s="8"/>
      <c r="LK418" s="8"/>
      <c r="LL418" s="8"/>
      <c r="LM418" s="8"/>
      <c r="LN418" s="8"/>
      <c r="LO418" s="8"/>
      <c r="LP418" s="8"/>
      <c r="LQ418" s="8"/>
      <c r="LR418" s="8"/>
      <c r="LS418" s="8"/>
      <c r="LT418" s="8"/>
      <c r="LU418" s="8"/>
      <c r="LV418" s="8"/>
      <c r="LW418" s="8"/>
      <c r="LX418" s="8"/>
      <c r="LY418" s="8"/>
      <c r="LZ418" s="8"/>
      <c r="MA418" s="8"/>
      <c r="MB418" s="8"/>
      <c r="MC418" s="8"/>
      <c r="MD418" s="8"/>
      <c r="ME418" s="8"/>
      <c r="MF418" s="8"/>
      <c r="MG418" s="8"/>
      <c r="MH418" s="8"/>
      <c r="MI418" s="8"/>
      <c r="MJ418" s="8"/>
      <c r="MK418" s="8"/>
      <c r="ML418" s="8"/>
      <c r="MM418" s="8"/>
      <c r="MN418" s="8"/>
      <c r="MO418" s="8"/>
      <c r="MP418" s="8"/>
    </row>
    <row r="419" spans="1:359" s="8" customFormat="1" ht="22.5" customHeight="1">
      <c r="A419" s="57">
        <v>2.2000000000000002</v>
      </c>
      <c r="B419" s="58"/>
      <c r="C419" s="62"/>
      <c r="D419" s="201">
        <f>SUM((S419*A419)+B419+C419)</f>
        <v>29.255600000000001</v>
      </c>
      <c r="E419" s="226"/>
      <c r="F419" s="59" t="s">
        <v>806</v>
      </c>
      <c r="G419" s="59"/>
      <c r="H419" s="26" t="s">
        <v>2724</v>
      </c>
      <c r="I419" s="26" t="s">
        <v>2722</v>
      </c>
      <c r="J419" s="28" t="s">
        <v>496</v>
      </c>
      <c r="K419" s="26" t="s">
        <v>2725</v>
      </c>
      <c r="L419" s="66">
        <f>SUM(D419)</f>
        <v>29.255600000000001</v>
      </c>
      <c r="M419" s="66"/>
      <c r="N419" s="1" t="s">
        <v>369</v>
      </c>
      <c r="O419" s="316" t="s">
        <v>369</v>
      </c>
      <c r="P419" s="317">
        <v>6</v>
      </c>
      <c r="Q419" s="4" t="s">
        <v>369</v>
      </c>
      <c r="R419" s="37">
        <v>10.9</v>
      </c>
      <c r="S419" s="38">
        <f>SUM(R419*1.22)</f>
        <v>13.298</v>
      </c>
      <c r="T419" s="25">
        <v>0.08</v>
      </c>
      <c r="U419" s="10" t="s">
        <v>1628</v>
      </c>
      <c r="V419" s="10" t="s">
        <v>1629</v>
      </c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T419" s="12"/>
      <c r="HU419" s="12"/>
      <c r="HW419" s="12"/>
      <c r="HX419" s="12"/>
      <c r="HZ419" s="12"/>
      <c r="IA419" s="12"/>
      <c r="IB419" s="12"/>
      <c r="IC419" s="12"/>
      <c r="ID419" s="12"/>
      <c r="IG419" s="12"/>
      <c r="II419" s="12"/>
      <c r="IJ419" s="12"/>
      <c r="IK419" s="12"/>
      <c r="IO419" s="12"/>
      <c r="IP419" s="12"/>
      <c r="IQ419" s="12"/>
      <c r="IR419" s="12"/>
      <c r="JN419" s="7"/>
      <c r="JO419" s="12"/>
      <c r="JQ419" s="12"/>
      <c r="JT419" s="12"/>
      <c r="JU419" s="12"/>
      <c r="JV419" s="12"/>
      <c r="JW419" s="12"/>
      <c r="JX419" s="12"/>
      <c r="KS419" s="12"/>
      <c r="KT419" s="12"/>
      <c r="KX419" s="12"/>
      <c r="KZ419" s="12"/>
      <c r="LA419" s="12"/>
      <c r="LB419" s="12"/>
      <c r="LC419" s="12"/>
      <c r="LN419" s="12"/>
      <c r="LO419" s="12"/>
      <c r="LP419" s="12"/>
      <c r="LQ419" s="12"/>
      <c r="MG419" s="12"/>
      <c r="MH419" s="12"/>
      <c r="MI419" s="12"/>
      <c r="MJ419" s="12"/>
      <c r="MQ419" s="197"/>
      <c r="MS419" s="197"/>
    </row>
    <row r="420" spans="1:359" s="8" customFormat="1" ht="22.5" customHeight="1">
      <c r="A420" s="57">
        <v>2.2000000000000002</v>
      </c>
      <c r="B420" s="58"/>
      <c r="C420" s="62"/>
      <c r="D420" s="201">
        <f>SUM((S420*A420)+B420+C420)</f>
        <v>29.255600000000001</v>
      </c>
      <c r="E420" s="226"/>
      <c r="F420" s="59" t="s">
        <v>806</v>
      </c>
      <c r="G420" s="59"/>
      <c r="H420" s="26" t="s">
        <v>2724</v>
      </c>
      <c r="I420" s="26" t="s">
        <v>2722</v>
      </c>
      <c r="J420" s="28" t="s">
        <v>1616</v>
      </c>
      <c r="K420" s="26" t="s">
        <v>2723</v>
      </c>
      <c r="L420" s="66">
        <f>SUM(D420)</f>
        <v>29.255600000000001</v>
      </c>
      <c r="M420" s="66"/>
      <c r="N420" s="1" t="s">
        <v>369</v>
      </c>
      <c r="O420" s="316" t="s">
        <v>369</v>
      </c>
      <c r="P420" s="317">
        <v>6</v>
      </c>
      <c r="Q420" s="4" t="s">
        <v>369</v>
      </c>
      <c r="R420" s="37">
        <v>10.9</v>
      </c>
      <c r="S420" s="38">
        <f>SUM(R420*1.22)</f>
        <v>13.298</v>
      </c>
      <c r="T420" s="25">
        <v>0.08</v>
      </c>
      <c r="U420" s="10" t="s">
        <v>1628</v>
      </c>
      <c r="V420" s="10" t="s">
        <v>1629</v>
      </c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2"/>
      <c r="HL420" s="12"/>
      <c r="HM420" s="12"/>
      <c r="HN420" s="12"/>
      <c r="HO420" s="12"/>
      <c r="HT420" s="12"/>
      <c r="HU420" s="12"/>
      <c r="HW420" s="12"/>
      <c r="HX420" s="12"/>
      <c r="HZ420" s="12"/>
      <c r="IA420" s="12"/>
      <c r="IB420" s="12"/>
      <c r="IC420" s="12"/>
      <c r="ID420" s="12"/>
      <c r="IG420" s="12"/>
      <c r="II420" s="12"/>
      <c r="IJ420" s="12"/>
      <c r="IK420" s="12"/>
      <c r="IO420" s="12"/>
      <c r="IP420" s="12"/>
      <c r="IQ420" s="12"/>
      <c r="IR420" s="12"/>
      <c r="JN420" s="7"/>
      <c r="JO420" s="12"/>
      <c r="JQ420" s="12"/>
      <c r="JT420" s="12"/>
      <c r="JU420" s="12"/>
      <c r="JV420" s="12"/>
      <c r="JW420" s="12"/>
      <c r="JX420" s="12"/>
      <c r="KS420" s="12"/>
      <c r="KT420" s="12"/>
      <c r="KX420" s="12"/>
      <c r="KZ420" s="12"/>
      <c r="LA420" s="12"/>
      <c r="LB420" s="12"/>
      <c r="LC420" s="12"/>
      <c r="LN420" s="12"/>
      <c r="LO420" s="12"/>
      <c r="LP420" s="12"/>
      <c r="LQ420" s="12"/>
      <c r="MG420" s="12"/>
      <c r="MH420" s="12"/>
      <c r="MI420" s="12"/>
      <c r="MJ420" s="12"/>
      <c r="MQ420" s="197"/>
      <c r="MS420" s="197"/>
    </row>
    <row r="421" spans="1:359" ht="22.5" customHeight="1">
      <c r="A421" s="56"/>
      <c r="B421" s="55"/>
      <c r="C421" s="63"/>
      <c r="D421" s="201"/>
      <c r="F421" s="60"/>
      <c r="G421" s="60"/>
      <c r="H421" s="26"/>
      <c r="I421" s="26"/>
      <c r="J421" s="9"/>
      <c r="K421" s="26"/>
      <c r="L421" s="66"/>
      <c r="M421" s="66"/>
      <c r="N421" s="17"/>
      <c r="O421" s="318"/>
      <c r="P421" s="318"/>
      <c r="Q421" s="318"/>
      <c r="R421" s="31"/>
      <c r="S421" s="31"/>
      <c r="T421" s="21"/>
      <c r="U421" s="10"/>
      <c r="V421" s="9"/>
      <c r="JL421" s="8"/>
      <c r="JZ421" s="8"/>
      <c r="KA421" s="8"/>
      <c r="KB421" s="8"/>
      <c r="KC421" s="8"/>
      <c r="KD421" s="8"/>
      <c r="KE421" s="8"/>
      <c r="KF421" s="8"/>
      <c r="KG421" s="8"/>
      <c r="KH421" s="8"/>
      <c r="KI421" s="8"/>
      <c r="KJ421" s="8"/>
      <c r="KK421" s="8"/>
      <c r="KL421" s="8"/>
      <c r="KM421" s="8"/>
      <c r="KN421" s="8"/>
      <c r="KO421" s="8"/>
      <c r="KP421" s="8"/>
      <c r="KQ421" s="8"/>
      <c r="KR421" s="8"/>
      <c r="KS421" s="8"/>
      <c r="KT421" s="8"/>
      <c r="KX421" s="8"/>
      <c r="KY421" s="8"/>
      <c r="KZ421" s="8"/>
      <c r="LA421" s="8"/>
      <c r="LB421" s="8"/>
      <c r="LC421" s="8"/>
      <c r="LN421" s="8"/>
      <c r="LO421" s="8"/>
      <c r="LP421" s="8"/>
      <c r="LQ421" s="8"/>
      <c r="MG421" s="8"/>
      <c r="MH421" s="8"/>
      <c r="MI421" s="8"/>
      <c r="MJ421" s="8"/>
      <c r="MK421" s="8"/>
      <c r="ML421" s="8"/>
      <c r="MM421" s="8"/>
      <c r="MN421" s="8"/>
      <c r="MO421" s="8"/>
      <c r="MP421" s="8"/>
    </row>
    <row r="422" spans="1:359" ht="22.5" customHeight="1">
      <c r="A422" s="56"/>
      <c r="B422" s="55"/>
      <c r="C422" s="63"/>
      <c r="D422" s="201"/>
      <c r="E422" s="226"/>
      <c r="F422" s="60"/>
      <c r="G422" s="60"/>
      <c r="H422" s="26"/>
      <c r="I422" s="26"/>
      <c r="J422" s="9"/>
      <c r="K422" s="26"/>
      <c r="L422" s="66"/>
      <c r="M422" s="66"/>
      <c r="N422" s="17"/>
      <c r="O422" s="318"/>
      <c r="P422" s="318"/>
      <c r="Q422" s="318"/>
      <c r="R422" s="31"/>
      <c r="S422" s="31"/>
      <c r="T422" s="21"/>
      <c r="U422" s="10"/>
      <c r="V422" s="9"/>
      <c r="JL422" s="8"/>
      <c r="JZ422" s="8"/>
      <c r="KA422" s="8"/>
      <c r="KB422" s="8"/>
      <c r="KC422" s="8"/>
      <c r="KD422" s="8"/>
      <c r="KE422" s="8"/>
      <c r="KF422" s="8"/>
      <c r="KG422" s="8"/>
      <c r="KH422" s="8"/>
      <c r="KI422" s="8"/>
      <c r="KJ422" s="8"/>
      <c r="KK422" s="8"/>
      <c r="KL422" s="8"/>
      <c r="KM422" s="8"/>
      <c r="KN422" s="8"/>
      <c r="KO422" s="8"/>
      <c r="KP422" s="8"/>
      <c r="KQ422" s="8"/>
      <c r="KR422" s="8"/>
      <c r="KS422" s="8"/>
      <c r="KT422" s="8"/>
      <c r="KX422" s="8"/>
      <c r="KY422" s="8"/>
      <c r="KZ422" s="8"/>
      <c r="LA422" s="8"/>
      <c r="LB422" s="8"/>
      <c r="LC422" s="8"/>
      <c r="LN422" s="8"/>
      <c r="LO422" s="8"/>
      <c r="LP422" s="8"/>
      <c r="LQ422" s="8"/>
      <c r="MG422" s="8"/>
      <c r="MH422" s="8"/>
      <c r="MI422" s="8"/>
      <c r="MJ422" s="8"/>
      <c r="MK422" s="8"/>
      <c r="ML422" s="8"/>
      <c r="MM422" s="8"/>
      <c r="MN422" s="8"/>
      <c r="MO422" s="8"/>
      <c r="MP422" s="8"/>
      <c r="MR422" s="8"/>
    </row>
    <row r="423" spans="1:359" ht="22.5" customHeight="1">
      <c r="A423" s="56"/>
      <c r="B423" s="55"/>
      <c r="C423" s="63"/>
      <c r="D423" s="201"/>
      <c r="E423" s="226"/>
      <c r="F423" s="60"/>
      <c r="G423" s="60"/>
      <c r="H423" s="26"/>
      <c r="I423" s="26"/>
      <c r="J423" s="9"/>
      <c r="K423" s="26"/>
      <c r="L423" s="66"/>
      <c r="M423" s="66"/>
      <c r="N423" s="17"/>
      <c r="O423" s="318"/>
      <c r="P423" s="318"/>
      <c r="Q423" s="318"/>
      <c r="R423" s="31"/>
      <c r="S423" s="31"/>
      <c r="T423" s="21"/>
      <c r="U423" s="10"/>
      <c r="V423" s="9"/>
      <c r="HY423" s="8"/>
      <c r="HZ423" s="8"/>
      <c r="IA423" s="8"/>
      <c r="IB423" s="8"/>
      <c r="IC423" s="8"/>
      <c r="ID423" s="8"/>
      <c r="IE423" s="8"/>
      <c r="IF423" s="8"/>
      <c r="IH423" s="8"/>
      <c r="II423" s="8"/>
      <c r="IL423" s="8"/>
      <c r="IM423" s="8"/>
      <c r="IN423" s="8"/>
      <c r="JF423" s="8"/>
      <c r="JG423" s="8"/>
      <c r="JH423" s="8"/>
      <c r="JI423" s="8"/>
      <c r="JJ423" s="8"/>
      <c r="JL423" s="8"/>
      <c r="JZ423" s="8"/>
      <c r="KA423" s="8"/>
      <c r="KB423" s="8"/>
      <c r="KC423" s="8"/>
      <c r="KD423" s="8"/>
      <c r="KE423" s="8"/>
      <c r="KF423" s="8"/>
      <c r="KG423" s="8"/>
      <c r="KH423" s="8"/>
      <c r="KI423" s="8"/>
      <c r="KJ423" s="8"/>
      <c r="KK423" s="8"/>
      <c r="KL423" s="8"/>
      <c r="KM423" s="8"/>
      <c r="KN423" s="8"/>
      <c r="KO423" s="8"/>
      <c r="KP423" s="8"/>
      <c r="KQ423" s="8"/>
      <c r="KR423" s="8"/>
      <c r="KS423" s="8"/>
      <c r="KT423" s="8"/>
      <c r="KX423" s="8"/>
      <c r="KZ423" s="8"/>
      <c r="LA423" s="8"/>
      <c r="LB423" s="8"/>
      <c r="LC423" s="8"/>
      <c r="LN423" s="8"/>
      <c r="LO423" s="8"/>
      <c r="LP423" s="8"/>
      <c r="LQ423" s="8"/>
      <c r="MG423" s="8"/>
      <c r="MH423" s="8"/>
      <c r="MI423" s="8"/>
      <c r="MJ423" s="8"/>
      <c r="MK423" s="8"/>
      <c r="ML423" s="8"/>
      <c r="MM423" s="8"/>
      <c r="MN423" s="8"/>
      <c r="MO423" s="8"/>
      <c r="MP423" s="8"/>
      <c r="MQ423" s="8"/>
      <c r="MR423" s="8"/>
    </row>
    <row r="424" spans="1:359" ht="22.5" customHeight="1">
      <c r="A424" s="56"/>
      <c r="B424" s="55"/>
      <c r="C424" s="63"/>
      <c r="D424" s="201"/>
      <c r="F424" s="60"/>
      <c r="G424" s="60"/>
      <c r="H424" s="26"/>
      <c r="I424" s="26"/>
      <c r="J424" s="9"/>
      <c r="K424" s="26"/>
      <c r="L424" s="66"/>
      <c r="M424" s="66"/>
      <c r="N424" s="17"/>
      <c r="O424" s="318"/>
      <c r="P424" s="318"/>
      <c r="Q424" s="318"/>
      <c r="R424" s="31"/>
      <c r="S424" s="31"/>
      <c r="T424" s="21"/>
      <c r="U424" s="10"/>
      <c r="V424" s="9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Y424" s="8"/>
      <c r="HZ424" s="8"/>
      <c r="IA424" s="8"/>
      <c r="IB424" s="8"/>
      <c r="IC424" s="8"/>
      <c r="ID424" s="8"/>
      <c r="IE424" s="8"/>
      <c r="IF424" s="8"/>
      <c r="IH424" s="8"/>
      <c r="II424" s="8"/>
      <c r="IL424" s="8"/>
      <c r="IM424" s="8"/>
      <c r="IN424" s="8"/>
      <c r="JF424" s="8"/>
      <c r="JG424" s="8"/>
      <c r="JH424" s="8"/>
      <c r="JI424" s="8"/>
      <c r="JJ424" s="8"/>
      <c r="JL424" s="8"/>
      <c r="JZ424" s="8"/>
      <c r="KA424" s="8"/>
      <c r="KB424" s="8"/>
      <c r="KC424" s="8"/>
      <c r="KD424" s="8"/>
      <c r="KE424" s="8"/>
      <c r="KF424" s="8"/>
      <c r="KG424" s="8"/>
      <c r="KH424" s="8"/>
      <c r="KI424" s="8"/>
      <c r="KJ424" s="8"/>
      <c r="KK424" s="8"/>
      <c r="KL424" s="8"/>
      <c r="KM424" s="8"/>
      <c r="KN424" s="8"/>
      <c r="KO424" s="8"/>
      <c r="KP424" s="8"/>
      <c r="KQ424" s="8"/>
      <c r="KR424" s="8"/>
      <c r="KS424" s="8"/>
      <c r="KT424" s="8"/>
      <c r="KX424" s="8"/>
      <c r="KZ424" s="8"/>
      <c r="LA424" s="8"/>
      <c r="LB424" s="8"/>
      <c r="LC424" s="8"/>
      <c r="LD424" s="8"/>
      <c r="LE424" s="8"/>
      <c r="LF424" s="8"/>
      <c r="LG424" s="8"/>
      <c r="LH424" s="8"/>
      <c r="LI424" s="8"/>
      <c r="LJ424" s="8"/>
      <c r="LK424" s="8"/>
      <c r="LL424" s="8"/>
      <c r="LM424" s="8"/>
      <c r="LN424" s="8"/>
      <c r="LO424" s="8"/>
      <c r="LP424" s="8"/>
      <c r="LQ424" s="8"/>
      <c r="LR424" s="8"/>
      <c r="LS424" s="8"/>
      <c r="LT424" s="8"/>
      <c r="LU424" s="8"/>
      <c r="LV424" s="8"/>
      <c r="LW424" s="8"/>
      <c r="LX424" s="8"/>
      <c r="LY424" s="8"/>
      <c r="LZ424" s="8"/>
      <c r="MA424" s="8"/>
      <c r="MB424" s="8"/>
      <c r="MC424" s="8"/>
      <c r="MD424" s="8"/>
      <c r="ME424" s="8"/>
      <c r="MF424" s="8"/>
      <c r="MG424" s="8"/>
      <c r="MH424" s="8"/>
      <c r="MI424" s="8"/>
      <c r="MJ424" s="8"/>
      <c r="MK424" s="8"/>
      <c r="ML424" s="8"/>
      <c r="MM424" s="8"/>
      <c r="MN424" s="8"/>
      <c r="MO424" s="8"/>
      <c r="MP424" s="8"/>
    </row>
    <row r="425" spans="1:359" ht="22.5" customHeight="1">
      <c r="A425" s="57">
        <v>1</v>
      </c>
      <c r="B425" s="58">
        <v>15</v>
      </c>
      <c r="C425" s="62"/>
      <c r="D425" s="201">
        <f>SUM((S425*A425)+B425+C425)</f>
        <v>26.5046</v>
      </c>
      <c r="E425" s="226"/>
      <c r="F425" s="59" t="s">
        <v>805</v>
      </c>
      <c r="G425" s="59"/>
      <c r="H425" s="26" t="s">
        <v>306</v>
      </c>
      <c r="I425" s="26" t="s">
        <v>282</v>
      </c>
      <c r="J425" s="26" t="s">
        <v>1798</v>
      </c>
      <c r="K425" s="26" t="s">
        <v>1799</v>
      </c>
      <c r="L425" s="66">
        <f>SUM(D425)</f>
        <v>26.5046</v>
      </c>
      <c r="M425" s="66"/>
      <c r="N425" s="1" t="s">
        <v>369</v>
      </c>
      <c r="O425" s="316" t="s">
        <v>369</v>
      </c>
      <c r="P425" s="317" t="s">
        <v>369</v>
      </c>
      <c r="Q425" s="317">
        <v>2</v>
      </c>
      <c r="R425" s="37">
        <v>9.43</v>
      </c>
      <c r="S425" s="38">
        <f>SUM(R425*1.22)</f>
        <v>11.5046</v>
      </c>
      <c r="T425" s="25">
        <v>0.1</v>
      </c>
      <c r="U425" s="10" t="s">
        <v>1800</v>
      </c>
      <c r="V425" s="9"/>
      <c r="HP425" s="8"/>
      <c r="HQ425" s="8"/>
      <c r="HY425" s="8"/>
      <c r="HZ425" s="8"/>
      <c r="IA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  <c r="IW425" s="8"/>
      <c r="IX425" s="8"/>
      <c r="IY425" s="8"/>
      <c r="IZ425" s="8"/>
      <c r="JA425" s="8"/>
      <c r="JB425" s="8"/>
      <c r="JC425" s="8"/>
      <c r="JD425" s="8"/>
      <c r="JE425" s="8"/>
      <c r="JF425" s="8"/>
      <c r="JG425" s="8"/>
      <c r="JH425" s="8"/>
      <c r="JI425" s="8"/>
      <c r="JJ425" s="8"/>
      <c r="JK425" s="8"/>
      <c r="JP425" s="8"/>
      <c r="JQ425" s="8"/>
      <c r="JR425" s="8"/>
      <c r="JS425" s="8"/>
      <c r="JY425" s="8"/>
      <c r="JZ425" s="8"/>
      <c r="KA425" s="8"/>
      <c r="KB425" s="8"/>
      <c r="KC425" s="8"/>
      <c r="KD425" s="8"/>
      <c r="KE425" s="8"/>
      <c r="KF425" s="8"/>
      <c r="KM425" s="8"/>
      <c r="KN425" s="8"/>
      <c r="KO425" s="8"/>
      <c r="KP425" s="8"/>
      <c r="KQ425" s="8"/>
      <c r="KR425" s="8"/>
      <c r="KS425" s="8"/>
      <c r="KT425" s="8"/>
      <c r="KY425" s="8"/>
      <c r="KZ425"/>
      <c r="LA425"/>
      <c r="LB425"/>
      <c r="LC425"/>
      <c r="MH425" s="8"/>
      <c r="MI425" s="8"/>
      <c r="MJ425" s="8"/>
      <c r="MK425" s="8"/>
      <c r="ML425" s="8"/>
      <c r="MM425" s="8"/>
      <c r="MN425" s="8"/>
      <c r="MO425" s="8"/>
      <c r="MP425" s="8"/>
      <c r="MR425" s="8"/>
      <c r="MU425" s="8"/>
    </row>
    <row r="426" spans="1:359" ht="22.5" customHeight="1">
      <c r="A426" s="57">
        <v>1</v>
      </c>
      <c r="B426" s="58">
        <v>15</v>
      </c>
      <c r="C426" s="62"/>
      <c r="D426" s="201">
        <f>SUM((S426*A426)+B426+C426)</f>
        <v>23.417999999999999</v>
      </c>
      <c r="E426" s="226"/>
      <c r="F426" s="59" t="s">
        <v>805</v>
      </c>
      <c r="G426" s="59"/>
      <c r="H426" s="26" t="s">
        <v>306</v>
      </c>
      <c r="I426" s="26" t="s">
        <v>1011</v>
      </c>
      <c r="J426" s="26" t="s">
        <v>913</v>
      </c>
      <c r="K426" s="26" t="s">
        <v>1061</v>
      </c>
      <c r="L426" s="66">
        <f>SUM(D426)</f>
        <v>23.417999999999999</v>
      </c>
      <c r="M426" s="66"/>
      <c r="N426" s="1" t="s">
        <v>369</v>
      </c>
      <c r="O426" s="316" t="s">
        <v>369</v>
      </c>
      <c r="P426" s="317">
        <v>1</v>
      </c>
      <c r="Q426" s="317" t="s">
        <v>369</v>
      </c>
      <c r="R426" s="37">
        <v>6.9</v>
      </c>
      <c r="S426" s="38">
        <f>SUM(R426*1.22)</f>
        <v>8.418000000000001</v>
      </c>
      <c r="T426" s="19"/>
      <c r="U426" s="10" t="s">
        <v>629</v>
      </c>
      <c r="V426" s="9"/>
      <c r="W426" s="8"/>
      <c r="HP426" s="8"/>
      <c r="HQ426" s="8"/>
      <c r="HR426" s="8"/>
      <c r="HS426" s="8"/>
      <c r="HV426" s="8"/>
      <c r="HY426" s="8"/>
      <c r="IB426" s="8"/>
      <c r="IC426" s="8"/>
      <c r="ID426" s="8"/>
      <c r="IE426" s="8"/>
      <c r="IF426" s="8"/>
      <c r="IH426" s="8"/>
      <c r="II426" s="8"/>
      <c r="IJ426" s="8"/>
      <c r="IK426" s="8"/>
      <c r="IR426" s="8"/>
      <c r="IS426" s="8"/>
      <c r="IT426" s="8"/>
      <c r="IU426" s="8"/>
      <c r="IV426" s="8"/>
      <c r="IW426" s="8"/>
      <c r="IX426" s="8"/>
      <c r="IY426" s="8"/>
      <c r="IZ426" s="8"/>
      <c r="JA426" s="8"/>
      <c r="JF426" s="8"/>
      <c r="JG426" s="8"/>
      <c r="JH426" s="8"/>
      <c r="JI426" s="8"/>
      <c r="JJ426" s="8"/>
      <c r="JL426" s="8"/>
      <c r="JN426" s="8"/>
      <c r="JZ426" s="8"/>
      <c r="KA426" s="8"/>
      <c r="KB426" s="8"/>
      <c r="KC426" s="8"/>
      <c r="KD426" s="8"/>
      <c r="KE426" s="8"/>
      <c r="KF426" s="8"/>
      <c r="KH426"/>
      <c r="KI426"/>
      <c r="KJ426"/>
      <c r="KK426"/>
      <c r="KL426"/>
      <c r="KM426" s="8"/>
      <c r="KN426" s="8"/>
      <c r="KO426" s="8"/>
      <c r="KP426" s="8"/>
      <c r="KQ426" s="8"/>
      <c r="KR426" s="8"/>
      <c r="KU426" s="8"/>
      <c r="KV426" s="8"/>
      <c r="KW426" s="8"/>
      <c r="KX426" s="8"/>
      <c r="LN426" s="8"/>
      <c r="LO426" s="8"/>
      <c r="LP426" s="8"/>
      <c r="LQ426" s="8"/>
      <c r="MG426" s="8"/>
      <c r="MK426" s="8"/>
      <c r="ML426" s="8"/>
      <c r="MM426" s="8"/>
      <c r="MN426" s="8"/>
      <c r="MO426" s="8"/>
      <c r="MP426" s="8"/>
      <c r="MR426" s="8"/>
      <c r="MU426" s="8"/>
    </row>
    <row r="427" spans="1:359" ht="22.5" customHeight="1">
      <c r="A427" s="57">
        <v>1</v>
      </c>
      <c r="B427" s="58">
        <v>15</v>
      </c>
      <c r="C427" s="62"/>
      <c r="D427" s="201">
        <f>SUM((S427*A427)+B427+C427)</f>
        <v>26.59</v>
      </c>
      <c r="F427" s="59" t="s">
        <v>805</v>
      </c>
      <c r="G427" s="59"/>
      <c r="H427" s="26" t="s">
        <v>306</v>
      </c>
      <c r="I427" s="26" t="s">
        <v>67</v>
      </c>
      <c r="J427" s="28" t="s">
        <v>492</v>
      </c>
      <c r="K427" s="26" t="s">
        <v>1299</v>
      </c>
      <c r="L427" s="66">
        <f>SUM(D427)</f>
        <v>26.59</v>
      </c>
      <c r="M427" s="66"/>
      <c r="N427" s="1" t="s">
        <v>369</v>
      </c>
      <c r="O427" s="316" t="s">
        <v>369</v>
      </c>
      <c r="P427" s="317">
        <v>4</v>
      </c>
      <c r="Q427" s="317" t="s">
        <v>369</v>
      </c>
      <c r="R427" s="37">
        <v>9.5</v>
      </c>
      <c r="S427" s="38">
        <f>SUM(R427*1.22)</f>
        <v>11.59</v>
      </c>
      <c r="T427" s="25"/>
      <c r="U427" s="10" t="s">
        <v>1239</v>
      </c>
      <c r="V427" s="9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IB427" s="8"/>
      <c r="IC427" s="8"/>
      <c r="ID427" s="8"/>
      <c r="IE427" s="8"/>
      <c r="IF427" s="8"/>
      <c r="IG427" s="8"/>
      <c r="IH427" s="8"/>
      <c r="IL427" s="8"/>
      <c r="IM427" s="8"/>
      <c r="IN427" s="8"/>
      <c r="IO427" s="8"/>
      <c r="IP427" s="8"/>
      <c r="IQ427" s="8"/>
      <c r="JB427" s="8"/>
      <c r="JC427" s="8"/>
      <c r="JD427" s="8"/>
      <c r="JE427" s="8"/>
      <c r="JF427" s="8"/>
      <c r="JG427" s="8"/>
      <c r="JH427" s="8"/>
      <c r="JI427" s="8"/>
      <c r="JJ427" s="8"/>
      <c r="JK427" s="8"/>
      <c r="JM427" s="8"/>
      <c r="JO427" s="8"/>
      <c r="JP427" s="8"/>
      <c r="JQ427" s="8"/>
      <c r="JR427" s="8"/>
      <c r="JS427" s="8"/>
      <c r="JY427" s="8"/>
      <c r="KB427" s="8"/>
      <c r="KC427" s="8"/>
      <c r="KD427" s="8"/>
      <c r="KG427" s="8"/>
      <c r="KH427" s="8"/>
      <c r="KI427" s="8"/>
      <c r="KJ427" s="8"/>
      <c r="KK427" s="8"/>
      <c r="KL427" s="8"/>
      <c r="KS427" s="8"/>
      <c r="KT427" s="8"/>
      <c r="MR427" s="8"/>
      <c r="MU427" s="8"/>
    </row>
    <row r="428" spans="1:359" ht="22.5" customHeight="1">
      <c r="A428" s="57">
        <v>2.2000000000000002</v>
      </c>
      <c r="B428" s="58"/>
      <c r="C428" s="62"/>
      <c r="D428" s="201">
        <f>SUM((S428*A428)+B428+C428)</f>
        <v>38.649600000000007</v>
      </c>
      <c r="E428" s="226"/>
      <c r="F428" s="59" t="s">
        <v>806</v>
      </c>
      <c r="G428" s="59"/>
      <c r="H428" s="26" t="s">
        <v>306</v>
      </c>
      <c r="I428" s="26" t="s">
        <v>68</v>
      </c>
      <c r="J428" s="26" t="s">
        <v>496</v>
      </c>
      <c r="K428" s="26" t="s">
        <v>2754</v>
      </c>
      <c r="L428" s="66">
        <f>SUM(D428)</f>
        <v>38.649600000000007</v>
      </c>
      <c r="M428" s="66"/>
      <c r="N428" s="1" t="s">
        <v>369</v>
      </c>
      <c r="O428" s="316" t="s">
        <v>369</v>
      </c>
      <c r="P428" s="317">
        <v>6</v>
      </c>
      <c r="Q428" s="317" t="s">
        <v>369</v>
      </c>
      <c r="R428" s="37">
        <v>14.4</v>
      </c>
      <c r="S428" s="38">
        <f>SUM(R428*1.22)</f>
        <v>17.568000000000001</v>
      </c>
      <c r="T428" s="25">
        <v>0.06</v>
      </c>
      <c r="U428" s="10" t="s">
        <v>1239</v>
      </c>
      <c r="V428" s="9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IB428" s="8"/>
      <c r="IC428" s="8"/>
      <c r="ID428" s="8"/>
      <c r="IE428" s="8"/>
      <c r="IF428" s="8"/>
      <c r="IG428" s="8"/>
      <c r="IH428" s="8"/>
      <c r="IL428" s="8"/>
      <c r="IM428" s="8"/>
      <c r="IN428" s="8"/>
      <c r="IO428" s="8"/>
      <c r="IP428" s="8"/>
      <c r="IQ428" s="8"/>
      <c r="JB428" s="8"/>
      <c r="JC428" s="8"/>
      <c r="JD428" s="8"/>
      <c r="JE428" s="8"/>
      <c r="JF428" s="8"/>
      <c r="JG428" s="8"/>
      <c r="JH428" s="8"/>
      <c r="JI428" s="8"/>
      <c r="JJ428" s="8"/>
      <c r="JK428" s="8"/>
      <c r="JN428" s="8"/>
      <c r="JP428" s="8"/>
      <c r="JR428" s="8"/>
      <c r="JS428" s="8"/>
      <c r="JY428" s="8"/>
      <c r="JZ428" s="8"/>
      <c r="KA428" s="8"/>
      <c r="KB428" s="8"/>
      <c r="KC428" s="8"/>
      <c r="KD428" s="8"/>
      <c r="KH428" s="8"/>
      <c r="KI428" s="8"/>
      <c r="KJ428" s="8"/>
      <c r="KK428" s="8"/>
      <c r="KL428" s="8"/>
      <c r="KU428" s="8"/>
      <c r="KV428" s="8"/>
      <c r="KW428" s="8"/>
      <c r="MR428" s="8"/>
      <c r="MU428" s="8"/>
    </row>
    <row r="429" spans="1:359" ht="22.5" customHeight="1">
      <c r="A429" s="57">
        <v>2.2000000000000002</v>
      </c>
      <c r="B429" s="58"/>
      <c r="C429" s="62">
        <v>5</v>
      </c>
      <c r="D429" s="201">
        <f>SUM((S429*A429)+B429+C429)</f>
        <v>38.281600000000005</v>
      </c>
      <c r="E429" s="226"/>
      <c r="F429" s="59" t="s">
        <v>806</v>
      </c>
      <c r="G429" s="59"/>
      <c r="H429" s="26" t="s">
        <v>306</v>
      </c>
      <c r="I429" s="26" t="s">
        <v>68</v>
      </c>
      <c r="J429" s="26" t="s">
        <v>496</v>
      </c>
      <c r="K429" s="26" t="s">
        <v>2290</v>
      </c>
      <c r="L429" s="66">
        <f>SUM(D429)</f>
        <v>38.281600000000005</v>
      </c>
      <c r="M429" s="66"/>
      <c r="N429" s="1" t="s">
        <v>369</v>
      </c>
      <c r="O429" s="316" t="s">
        <v>369</v>
      </c>
      <c r="P429" s="317">
        <v>4</v>
      </c>
      <c r="Q429" s="317" t="s">
        <v>369</v>
      </c>
      <c r="R429" s="37">
        <v>12.4</v>
      </c>
      <c r="S429" s="38">
        <f>SUM(R429*1.22)</f>
        <v>15.128</v>
      </c>
      <c r="T429" s="25"/>
      <c r="U429" s="10" t="s">
        <v>1239</v>
      </c>
      <c r="V429" s="9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IB429" s="8"/>
      <c r="IC429" s="8"/>
      <c r="ID429" s="8"/>
      <c r="IE429" s="8"/>
      <c r="IF429" s="8"/>
      <c r="IG429" s="8"/>
      <c r="IH429" s="8"/>
      <c r="IL429" s="8"/>
      <c r="IM429" s="8"/>
      <c r="IN429" s="8"/>
      <c r="IO429" s="8"/>
      <c r="IP429" s="8"/>
      <c r="IQ429" s="8"/>
      <c r="JB429" s="8"/>
      <c r="JC429" s="8"/>
      <c r="JD429" s="8"/>
      <c r="JE429" s="8"/>
      <c r="JF429" s="8"/>
      <c r="JG429" s="8"/>
      <c r="JH429" s="8"/>
      <c r="JI429" s="8"/>
      <c r="JJ429" s="8"/>
      <c r="JK429" s="8"/>
      <c r="JN429" s="8"/>
      <c r="JP429" s="8"/>
      <c r="JR429" s="8"/>
      <c r="JS429" s="8"/>
      <c r="JY429" s="8"/>
      <c r="JZ429" s="8"/>
      <c r="KA429" s="8"/>
      <c r="KB429" s="8"/>
      <c r="KC429" s="8"/>
      <c r="KD429" s="8"/>
      <c r="KH429" s="8"/>
      <c r="KI429" s="8"/>
      <c r="KJ429" s="8"/>
      <c r="KK429" s="8"/>
      <c r="KL429" s="8"/>
      <c r="KU429" s="8"/>
      <c r="KV429" s="8"/>
      <c r="KW429" s="8"/>
      <c r="MR429" s="8"/>
      <c r="MU429" s="8"/>
    </row>
    <row r="430" spans="1:359" ht="22.5" customHeight="1">
      <c r="A430" s="56"/>
      <c r="B430" s="55"/>
      <c r="C430" s="63"/>
      <c r="D430" s="201"/>
      <c r="E430" s="226"/>
      <c r="F430" s="60"/>
      <c r="G430" s="60"/>
      <c r="H430" s="26"/>
      <c r="I430" s="26"/>
      <c r="J430" s="9"/>
      <c r="K430" s="26"/>
      <c r="L430" s="66"/>
      <c r="M430" s="66"/>
      <c r="N430" s="17"/>
      <c r="O430" s="318"/>
      <c r="P430" s="318"/>
      <c r="Q430" s="318"/>
      <c r="R430" s="31"/>
      <c r="S430" s="31"/>
      <c r="T430" s="21"/>
      <c r="U430" s="10"/>
      <c r="V430" s="9"/>
      <c r="HY430" s="8"/>
      <c r="HZ430" s="8"/>
      <c r="IA430" s="8"/>
      <c r="IB430" s="8"/>
      <c r="IC430" s="8"/>
      <c r="ID430" s="8"/>
      <c r="IE430" s="8"/>
      <c r="IF430" s="8"/>
      <c r="IH430" s="8"/>
      <c r="II430" s="8"/>
      <c r="IL430" s="8"/>
      <c r="IM430" s="8"/>
      <c r="IN430" s="8"/>
      <c r="IS430" s="8"/>
      <c r="IT430" s="8"/>
      <c r="IU430" s="8"/>
      <c r="IV430" s="8"/>
      <c r="IW430" s="8"/>
      <c r="IX430" s="8"/>
      <c r="IY430" s="8"/>
      <c r="IZ430" s="8"/>
      <c r="JA430" s="8"/>
      <c r="JL430" s="8"/>
      <c r="KB430" s="8"/>
      <c r="KC430" s="8"/>
      <c r="KD430" s="8"/>
      <c r="KE430" s="8"/>
      <c r="KF430" s="8"/>
      <c r="KG430" s="8"/>
      <c r="KH430" s="8"/>
      <c r="KI430" s="8"/>
      <c r="KJ430" s="8"/>
      <c r="KK430" s="8"/>
      <c r="KL430" s="8"/>
      <c r="KM430" s="8"/>
      <c r="KN430" s="8"/>
      <c r="KO430" s="8"/>
      <c r="KP430" s="8"/>
      <c r="KQ430" s="8"/>
      <c r="KR430" s="8"/>
      <c r="KX430" s="8"/>
      <c r="KZ430" s="8"/>
      <c r="LA430" s="8"/>
      <c r="LB430" s="8"/>
      <c r="LC430" s="8"/>
      <c r="LN430" s="8"/>
      <c r="LO430" s="8"/>
      <c r="LP430" s="8"/>
      <c r="LQ430" s="8"/>
      <c r="MG430" s="8"/>
      <c r="MH430" s="8"/>
      <c r="MI430" s="8"/>
      <c r="MJ430" s="8"/>
      <c r="MK430" s="8"/>
      <c r="ML430" s="8"/>
      <c r="MM430" s="8"/>
      <c r="MN430" s="8"/>
      <c r="MO430" s="8"/>
      <c r="MP430" s="8"/>
      <c r="MU430" s="8"/>
    </row>
    <row r="431" spans="1:359" ht="22.5" customHeight="1">
      <c r="A431" s="56"/>
      <c r="B431" s="55"/>
      <c r="C431" s="63"/>
      <c r="D431" s="201"/>
      <c r="F431" s="60"/>
      <c r="G431" s="60"/>
      <c r="H431" s="26"/>
      <c r="I431" s="26"/>
      <c r="J431" s="9"/>
      <c r="K431" s="26"/>
      <c r="L431" s="66"/>
      <c r="M431" s="66"/>
      <c r="N431" s="17"/>
      <c r="O431" s="318"/>
      <c r="P431" s="318"/>
      <c r="Q431" s="318"/>
      <c r="R431" s="31"/>
      <c r="S431" s="31"/>
      <c r="T431" s="21"/>
      <c r="U431" s="10"/>
      <c r="V431" s="9"/>
      <c r="HY431" s="8"/>
      <c r="HZ431" s="8"/>
      <c r="IA431" s="8"/>
      <c r="IB431" s="8"/>
      <c r="IC431" s="8"/>
      <c r="ID431" s="8"/>
      <c r="IE431" s="8"/>
      <c r="IF431" s="8"/>
      <c r="IH431" s="8"/>
      <c r="II431" s="8"/>
      <c r="IL431" s="8"/>
      <c r="IM431" s="8"/>
      <c r="IN431" s="8"/>
      <c r="JL431" s="8"/>
      <c r="JM431" s="8"/>
      <c r="JN431" s="8"/>
      <c r="JO431" s="8"/>
      <c r="KB431" s="8"/>
      <c r="KC431" s="8"/>
      <c r="KD431" s="8"/>
      <c r="KE431" s="8"/>
      <c r="KF431" s="8"/>
      <c r="KG431" s="7"/>
      <c r="KH431" s="8"/>
      <c r="KI431" s="8"/>
      <c r="KJ431" s="8"/>
      <c r="KK431" s="8"/>
      <c r="KL431" s="8"/>
      <c r="KM431" s="8"/>
      <c r="KN431" s="8"/>
      <c r="KO431" s="8"/>
      <c r="KP431" s="8"/>
      <c r="KQ431" s="8"/>
      <c r="KR431" s="8"/>
      <c r="KX431" s="8"/>
      <c r="KZ431" s="8"/>
      <c r="LA431" s="8"/>
      <c r="LB431" s="8"/>
      <c r="LC431" s="8"/>
      <c r="LN431" s="8"/>
      <c r="LO431" s="8"/>
      <c r="LP431" s="8"/>
      <c r="LQ431" s="8"/>
      <c r="MG431" s="8"/>
      <c r="MH431" s="8"/>
      <c r="MI431" s="8"/>
      <c r="MJ431" s="8"/>
      <c r="MK431" s="8"/>
      <c r="ML431" s="8"/>
      <c r="MM431" s="8"/>
      <c r="MN431" s="8"/>
      <c r="MO431" s="8"/>
      <c r="MP431" s="8"/>
      <c r="MU431" s="8"/>
    </row>
    <row r="432" spans="1:359" ht="22.5" customHeight="1">
      <c r="A432" s="56"/>
      <c r="B432" s="55"/>
      <c r="C432" s="63"/>
      <c r="D432" s="201"/>
      <c r="F432" s="60"/>
      <c r="G432" s="60"/>
      <c r="H432" s="26"/>
      <c r="I432" s="26"/>
      <c r="J432" s="9"/>
      <c r="K432" s="26"/>
      <c r="L432" s="66"/>
      <c r="M432" s="66"/>
      <c r="N432" s="17"/>
      <c r="O432" s="318"/>
      <c r="P432" s="318"/>
      <c r="Q432" s="318"/>
      <c r="R432" s="31"/>
      <c r="S432" s="31"/>
      <c r="T432" s="21"/>
      <c r="U432" s="10"/>
      <c r="V432" s="9"/>
      <c r="HY432" s="8"/>
      <c r="HZ432" s="8"/>
      <c r="IA432" s="8"/>
      <c r="IB432" s="8"/>
      <c r="IC432" s="8"/>
      <c r="ID432" s="8"/>
      <c r="IE432" s="8"/>
      <c r="IF432" s="8"/>
      <c r="IH432" s="8"/>
      <c r="II432" s="8"/>
      <c r="IL432" s="8"/>
      <c r="IM432" s="8"/>
      <c r="IN432" s="8"/>
      <c r="JL432" s="8"/>
      <c r="KB432" s="8"/>
      <c r="KC432" s="8"/>
      <c r="KD432" s="8"/>
      <c r="KG432" s="7"/>
      <c r="KH432" s="8"/>
      <c r="KI432" s="8"/>
      <c r="KJ432" s="8"/>
      <c r="KK432" s="8"/>
      <c r="KL432" s="8"/>
      <c r="KS432" s="8"/>
      <c r="KT432" s="8"/>
      <c r="KU432"/>
      <c r="KV432"/>
      <c r="KW432"/>
      <c r="KX432" s="8"/>
      <c r="KZ432" s="8"/>
      <c r="LA432" s="8"/>
      <c r="LB432" s="8"/>
      <c r="LC432" s="8"/>
      <c r="LN432" s="8"/>
      <c r="LO432" s="8"/>
      <c r="LP432" s="8"/>
      <c r="LQ432" s="8"/>
      <c r="MG432" s="8"/>
      <c r="MH432" s="8"/>
      <c r="MI432" s="8"/>
      <c r="MJ432" s="8"/>
      <c r="MK432" s="8"/>
      <c r="ML432" s="8"/>
      <c r="MM432" s="8"/>
      <c r="MN432" s="8"/>
      <c r="MO432" s="8"/>
      <c r="MP432" s="8"/>
    </row>
    <row r="433" spans="1:359" ht="22.5" customHeight="1">
      <c r="A433" s="56"/>
      <c r="B433" s="55"/>
      <c r="C433" s="63"/>
      <c r="D433" s="201"/>
      <c r="F433" s="60"/>
      <c r="G433" s="60"/>
      <c r="H433" s="26"/>
      <c r="I433" s="26"/>
      <c r="J433" s="9"/>
      <c r="K433" s="26"/>
      <c r="L433" s="66"/>
      <c r="M433" s="66"/>
      <c r="N433" s="17"/>
      <c r="O433" s="318"/>
      <c r="P433" s="318"/>
      <c r="Q433" s="318"/>
      <c r="R433" s="31"/>
      <c r="S433" s="31"/>
      <c r="T433" s="21"/>
      <c r="U433" s="10"/>
      <c r="V433" s="9"/>
      <c r="HY433" s="8"/>
      <c r="HZ433" s="8"/>
      <c r="IA433" s="8"/>
      <c r="IB433" s="8"/>
      <c r="IC433" s="8"/>
      <c r="ID433" s="8"/>
      <c r="IE433" s="8"/>
      <c r="IF433" s="8"/>
      <c r="IH433" s="8"/>
      <c r="II433" s="8"/>
      <c r="IL433" s="8"/>
      <c r="IM433" s="8"/>
      <c r="IN433" s="8"/>
      <c r="JL433" s="8"/>
      <c r="KB433" s="8"/>
      <c r="KC433" s="8"/>
      <c r="KD433" s="8"/>
      <c r="KG433" s="8"/>
      <c r="KH433" s="8"/>
      <c r="KI433" s="8"/>
      <c r="KJ433" s="8"/>
      <c r="KK433" s="8"/>
      <c r="KL433" s="8"/>
      <c r="KX433" s="8"/>
      <c r="KZ433" s="8"/>
      <c r="LA433" s="8"/>
      <c r="LB433" s="8"/>
      <c r="LC433" s="8"/>
      <c r="LN433" s="8"/>
      <c r="LO433" s="8"/>
      <c r="LP433" s="8"/>
      <c r="LQ433" s="8"/>
      <c r="MG433" s="8"/>
      <c r="MH433" s="8"/>
      <c r="MI433" s="8"/>
      <c r="MJ433" s="8"/>
      <c r="MK433" s="8"/>
      <c r="ML433" s="8"/>
      <c r="MM433" s="8"/>
      <c r="MN433" s="8"/>
      <c r="MO433" s="8"/>
      <c r="MP433" s="8"/>
    </row>
    <row r="434" spans="1:359" ht="22.5" customHeight="1">
      <c r="A434" s="57">
        <v>2.2000000000000002</v>
      </c>
      <c r="B434" s="58"/>
      <c r="C434" s="62"/>
      <c r="D434" s="201">
        <f t="shared" ref="D434" si="207">SUM((S434*A434)+B434+C434)</f>
        <v>29.389799999999997</v>
      </c>
      <c r="F434" s="59" t="s">
        <v>806</v>
      </c>
      <c r="G434" s="59"/>
      <c r="H434" s="26" t="s">
        <v>1635</v>
      </c>
      <c r="I434" s="26" t="s">
        <v>2826</v>
      </c>
      <c r="J434" s="28" t="s">
        <v>2828</v>
      </c>
      <c r="K434" s="26" t="s">
        <v>2827</v>
      </c>
      <c r="L434" s="66">
        <f t="shared" ref="L434" si="208">SUM(D434)</f>
        <v>29.389799999999997</v>
      </c>
      <c r="M434" s="66"/>
      <c r="N434" s="1" t="s">
        <v>369</v>
      </c>
      <c r="O434" s="316" t="s">
        <v>369</v>
      </c>
      <c r="P434" s="317">
        <v>6</v>
      </c>
      <c r="Q434" s="317" t="s">
        <v>369</v>
      </c>
      <c r="R434" s="37">
        <v>10.95</v>
      </c>
      <c r="S434" s="38">
        <f t="shared" ref="S434" si="209">SUM(R434*1.22)</f>
        <v>13.358999999999998</v>
      </c>
      <c r="T434" s="25">
        <v>0.08</v>
      </c>
      <c r="U434" s="10" t="s">
        <v>1628</v>
      </c>
      <c r="V434" s="9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IE434" s="8"/>
      <c r="IF434" s="8"/>
      <c r="IG434" s="8"/>
      <c r="IH434" s="8"/>
      <c r="II434" s="8"/>
      <c r="IL434" s="8"/>
      <c r="IM434" s="8"/>
      <c r="IN434" s="8"/>
      <c r="IO434" s="8"/>
      <c r="IP434" s="8"/>
      <c r="IQ434" s="8"/>
      <c r="JB434" s="7"/>
      <c r="JC434" s="7"/>
      <c r="JD434" s="7"/>
      <c r="JE434" s="7"/>
      <c r="JF434" s="8"/>
      <c r="JG434" s="8"/>
      <c r="JH434" s="8"/>
      <c r="JI434" s="8"/>
      <c r="JJ434" s="8"/>
      <c r="JK434" s="7"/>
      <c r="JL434" s="7"/>
      <c r="JM434" s="8"/>
      <c r="JN434" s="8"/>
      <c r="JO434" s="8"/>
      <c r="JP434" s="7"/>
      <c r="JQ434" s="8"/>
      <c r="JR434" s="7"/>
      <c r="JS434" s="7"/>
      <c r="JY434" s="7"/>
      <c r="JZ434" s="8"/>
      <c r="KA434" s="8"/>
      <c r="KB434" s="8"/>
      <c r="KC434" s="8"/>
      <c r="KD434" s="8"/>
      <c r="KE434" s="8"/>
      <c r="KF434" s="8"/>
      <c r="KM434" s="8"/>
      <c r="KN434" s="8"/>
      <c r="KO434" s="8"/>
      <c r="KP434" s="8"/>
      <c r="KQ434" s="8"/>
      <c r="KR434" s="8"/>
      <c r="KU434" s="8"/>
      <c r="KV434" s="8"/>
      <c r="KW434" s="8"/>
      <c r="MR434" s="8"/>
      <c r="MU434" s="8"/>
    </row>
    <row r="435" spans="1:359" ht="22.5" customHeight="1">
      <c r="A435" s="57">
        <v>1</v>
      </c>
      <c r="B435" s="58">
        <v>15</v>
      </c>
      <c r="C435" s="62"/>
      <c r="D435" s="201">
        <f>SUM((S435*A435)+B435+C435)</f>
        <v>25.491999999999997</v>
      </c>
      <c r="E435" s="226"/>
      <c r="F435" s="59" t="s">
        <v>805</v>
      </c>
      <c r="G435" s="59"/>
      <c r="H435" s="26" t="s">
        <v>1635</v>
      </c>
      <c r="I435" s="26" t="s">
        <v>1636</v>
      </c>
      <c r="J435" s="28" t="s">
        <v>900</v>
      </c>
      <c r="K435" s="26" t="s">
        <v>1654</v>
      </c>
      <c r="L435" s="66">
        <f>SUM(D435)</f>
        <v>25.491999999999997</v>
      </c>
      <c r="M435" s="66"/>
      <c r="N435" s="1" t="s">
        <v>369</v>
      </c>
      <c r="O435" s="316" t="s">
        <v>369</v>
      </c>
      <c r="P435" s="317">
        <v>6</v>
      </c>
      <c r="Q435" s="317" t="s">
        <v>369</v>
      </c>
      <c r="R435" s="37">
        <v>8.6</v>
      </c>
      <c r="S435" s="38">
        <f>SUM(R435*1.22)</f>
        <v>10.491999999999999</v>
      </c>
      <c r="T435" s="19"/>
      <c r="U435" s="10" t="s">
        <v>1628</v>
      </c>
      <c r="V435" s="10" t="s">
        <v>1629</v>
      </c>
      <c r="W435" s="8"/>
      <c r="HP435" s="8"/>
      <c r="HQ435" s="8"/>
      <c r="HR435" s="8"/>
      <c r="HS435" s="8"/>
      <c r="HV435" s="8"/>
      <c r="HY435" s="8"/>
      <c r="IE435" s="8"/>
      <c r="IF435" s="8"/>
      <c r="IH435" s="8"/>
      <c r="IL435" s="8"/>
      <c r="IM435" s="8"/>
      <c r="IN435" s="8"/>
      <c r="IS435" s="8"/>
      <c r="IT435" s="8"/>
      <c r="IU435" s="8"/>
      <c r="IV435" s="8"/>
      <c r="IW435" s="8"/>
      <c r="IX435" s="8"/>
      <c r="IY435" s="8"/>
      <c r="IZ435" s="8"/>
      <c r="JA435" s="8"/>
      <c r="JB435" s="8"/>
      <c r="JC435" s="8"/>
      <c r="JD435" s="8"/>
      <c r="JE435" s="8"/>
      <c r="JF435" s="8"/>
      <c r="JG435" s="8"/>
      <c r="JH435" s="8"/>
      <c r="JI435" s="8"/>
      <c r="JJ435" s="8"/>
      <c r="JK435" s="8"/>
      <c r="JL435" s="8"/>
      <c r="JM435" s="8"/>
      <c r="JN435" s="7"/>
      <c r="JP435" s="8"/>
      <c r="JR435" s="8"/>
      <c r="JS435" s="8"/>
      <c r="JY435" s="8"/>
      <c r="JZ435" s="8"/>
      <c r="KA435" s="8"/>
      <c r="KB435" s="8"/>
      <c r="KC435" s="8"/>
      <c r="KD435" s="8"/>
      <c r="KE435" s="8"/>
      <c r="KF435" s="8"/>
      <c r="KG435" s="8"/>
      <c r="KH435" s="8"/>
      <c r="KI435" s="8"/>
      <c r="KJ435" s="8"/>
      <c r="KK435" s="8"/>
      <c r="KL435" s="8"/>
      <c r="KM435" s="8"/>
      <c r="KN435" s="8"/>
      <c r="KO435" s="8"/>
      <c r="KP435" s="8"/>
      <c r="KQ435" s="8"/>
      <c r="KR435" s="8"/>
      <c r="KU435" s="8"/>
      <c r="KV435" s="8"/>
      <c r="KW435" s="8"/>
      <c r="KX435" s="8"/>
      <c r="LD435" s="8"/>
      <c r="LE435" s="8"/>
      <c r="LF435" s="8"/>
      <c r="LG435" s="8"/>
      <c r="LH435" s="8"/>
      <c r="LI435" s="8"/>
      <c r="LJ435" s="8"/>
      <c r="LK435" s="8"/>
      <c r="LL435" s="8"/>
      <c r="LM435" s="8"/>
      <c r="LN435" s="8"/>
      <c r="LO435" s="8"/>
      <c r="LP435" s="8"/>
      <c r="LQ435" s="8"/>
      <c r="LR435" s="8"/>
      <c r="LS435" s="8"/>
      <c r="LT435" s="8"/>
      <c r="LU435" s="8"/>
      <c r="LV435" s="8"/>
      <c r="LW435" s="8"/>
      <c r="LX435" s="8"/>
      <c r="LY435" s="8"/>
      <c r="LZ435" s="8"/>
      <c r="MA435" s="8"/>
      <c r="MB435" s="8"/>
      <c r="MC435" s="8"/>
      <c r="MD435" s="8"/>
      <c r="ME435" s="8"/>
      <c r="MF435" s="8"/>
      <c r="MG435" s="8"/>
      <c r="MH435" s="8"/>
      <c r="MI435" s="8"/>
      <c r="MJ435" s="8"/>
      <c r="MR435" s="8"/>
      <c r="MU435" s="8"/>
    </row>
    <row r="436" spans="1:359" ht="22.5" customHeight="1">
      <c r="A436" s="57">
        <v>1</v>
      </c>
      <c r="B436" s="58">
        <v>17</v>
      </c>
      <c r="C436" s="62"/>
      <c r="D436" s="201">
        <f>SUM((S436*A436)+B436+C436)</f>
        <v>29.895400000000002</v>
      </c>
      <c r="F436" s="59" t="s">
        <v>830</v>
      </c>
      <c r="G436" s="59"/>
      <c r="H436" s="26" t="s">
        <v>1635</v>
      </c>
      <c r="I436" s="26" t="s">
        <v>2100</v>
      </c>
      <c r="J436" s="28" t="s">
        <v>2075</v>
      </c>
      <c r="K436" s="26" t="s">
        <v>2076</v>
      </c>
      <c r="L436" s="66">
        <f>SUM(D436)</f>
        <v>29.895400000000002</v>
      </c>
      <c r="M436" s="66"/>
      <c r="N436" s="1" t="s">
        <v>369</v>
      </c>
      <c r="O436" s="316" t="s">
        <v>369</v>
      </c>
      <c r="P436" s="317" t="s">
        <v>369</v>
      </c>
      <c r="Q436" s="317">
        <v>1</v>
      </c>
      <c r="R436" s="37">
        <v>10.57</v>
      </c>
      <c r="S436" s="38">
        <f>SUM(R436*1.22)</f>
        <v>12.8954</v>
      </c>
      <c r="T436" s="25">
        <v>0.1</v>
      </c>
      <c r="U436" s="10" t="s">
        <v>625</v>
      </c>
      <c r="V436" s="9"/>
      <c r="W436" s="8"/>
      <c r="HP436" s="8"/>
      <c r="HQ436" s="8"/>
      <c r="HR436" s="8"/>
      <c r="HS436" s="8"/>
      <c r="HV436" s="8"/>
      <c r="HZ436" s="8"/>
      <c r="IA436" s="8"/>
      <c r="IB436" s="8"/>
      <c r="IC436" s="8"/>
      <c r="ID436" s="8"/>
      <c r="IE436" s="8"/>
      <c r="IF436" s="8"/>
      <c r="IG436" s="8"/>
      <c r="IH436" s="8"/>
      <c r="IL436" s="8"/>
      <c r="IM436" s="8"/>
      <c r="IN436" s="8"/>
      <c r="IO436" s="8"/>
      <c r="IP436" s="8"/>
      <c r="IQ436" s="8"/>
      <c r="IS436" s="8"/>
      <c r="IT436" s="8"/>
      <c r="IU436" s="8"/>
      <c r="IV436" s="8"/>
      <c r="IW436" s="8"/>
      <c r="IX436" s="8"/>
      <c r="IY436" s="8"/>
      <c r="IZ436" s="8"/>
      <c r="JA436" s="8"/>
      <c r="JB436" s="8"/>
      <c r="JC436" s="8"/>
      <c r="JD436" s="8"/>
      <c r="JE436" s="8"/>
      <c r="JF436" s="8"/>
      <c r="JG436" s="8"/>
      <c r="JH436" s="8"/>
      <c r="JI436" s="8"/>
      <c r="JJ436" s="8"/>
      <c r="JK436" s="8"/>
      <c r="JN436" s="8"/>
      <c r="JO436" s="8"/>
      <c r="JP436" s="8"/>
      <c r="JQ436" s="8"/>
      <c r="JR436" s="8"/>
      <c r="JS436" s="8"/>
      <c r="JT436" s="8"/>
      <c r="JU436" s="8"/>
      <c r="JV436" s="8"/>
      <c r="JW436" s="8"/>
      <c r="JX436" s="8"/>
      <c r="JY436" s="8"/>
      <c r="JZ436" s="8"/>
      <c r="KA436" s="8"/>
      <c r="KB436" s="8"/>
      <c r="KC436" s="8"/>
      <c r="KD436" s="8"/>
      <c r="KE436" s="8"/>
      <c r="KF436" s="8"/>
      <c r="KM436" s="8"/>
      <c r="KN436" s="8"/>
      <c r="KO436" s="8"/>
      <c r="KP436" s="8"/>
      <c r="KQ436" s="8"/>
      <c r="KR436" s="8"/>
      <c r="KS436" s="8"/>
      <c r="KT436" s="8"/>
      <c r="KX436" s="8"/>
      <c r="KY436" s="8"/>
      <c r="KZ436" s="8"/>
      <c r="LA436" s="8"/>
      <c r="LB436" s="8"/>
      <c r="LC436" s="8"/>
      <c r="MH436" s="8"/>
      <c r="MI436" s="8"/>
      <c r="MJ436" s="8"/>
      <c r="MK436" s="8"/>
      <c r="ML436" s="8"/>
      <c r="MM436" s="8"/>
      <c r="MN436" s="8"/>
      <c r="MO436" s="8"/>
      <c r="MP436" s="8"/>
      <c r="MU436" s="8"/>
    </row>
    <row r="437" spans="1:359" ht="22.5" customHeight="1">
      <c r="A437" s="56"/>
      <c r="B437" s="55"/>
      <c r="C437" s="63"/>
      <c r="D437" s="201"/>
      <c r="E437" s="226"/>
      <c r="F437" s="60"/>
      <c r="G437" s="60"/>
      <c r="H437" s="26"/>
      <c r="I437" s="26"/>
      <c r="J437" s="26"/>
      <c r="K437" s="26"/>
      <c r="L437" s="66"/>
      <c r="M437" s="66"/>
      <c r="N437" s="17"/>
      <c r="O437" s="318"/>
      <c r="P437" s="318"/>
      <c r="Q437" s="318"/>
      <c r="R437" s="31"/>
      <c r="S437" s="31"/>
      <c r="T437" s="21"/>
      <c r="U437" s="10"/>
      <c r="V437" s="9"/>
      <c r="IO437" s="8"/>
      <c r="IP437" s="8"/>
      <c r="IQ437" s="8"/>
      <c r="IR437" s="8"/>
      <c r="IS437" s="8"/>
      <c r="IT437" s="8"/>
      <c r="IU437" s="8"/>
      <c r="IV437" s="8"/>
      <c r="IW437" s="8"/>
      <c r="IX437" s="8"/>
      <c r="IY437" s="8"/>
      <c r="IZ437" s="8"/>
      <c r="JA437" s="8"/>
      <c r="JB437" s="8"/>
      <c r="JC437" s="8"/>
      <c r="JD437" s="8"/>
      <c r="JE437" s="8"/>
      <c r="JK437" s="8"/>
      <c r="JL437" s="8"/>
      <c r="JP437" s="8"/>
      <c r="JR437" s="8"/>
      <c r="JS437" s="8"/>
      <c r="JT437" s="8"/>
      <c r="JU437" s="8"/>
      <c r="JV437" s="8"/>
      <c r="JW437" s="8"/>
      <c r="JX437" s="8"/>
      <c r="JY437" s="8"/>
      <c r="KB437" s="8"/>
      <c r="KE437" s="8"/>
      <c r="KF437" s="8"/>
      <c r="KG437" s="7"/>
      <c r="KH437" s="8"/>
      <c r="KI437" s="8"/>
      <c r="KJ437" s="8"/>
      <c r="KK437" s="8"/>
      <c r="KL437" s="8"/>
      <c r="KM437" s="8"/>
      <c r="KN437" s="8"/>
      <c r="KO437" s="8"/>
      <c r="KP437" s="8"/>
      <c r="KQ437" s="8"/>
      <c r="KR437" s="8"/>
      <c r="KS437" s="8"/>
      <c r="KT437" s="8"/>
      <c r="KX437" s="8"/>
      <c r="KZ437" s="8"/>
      <c r="LA437" s="8"/>
      <c r="LB437" s="8"/>
      <c r="LC437" s="8"/>
      <c r="LN437" s="8"/>
      <c r="LO437" s="8"/>
      <c r="LP437" s="8"/>
      <c r="LQ437" s="8"/>
      <c r="MG437" s="8"/>
      <c r="MH437" s="8"/>
      <c r="MI437" s="8"/>
      <c r="MJ437" s="8"/>
      <c r="MK437" s="8"/>
      <c r="ML437" s="8"/>
      <c r="MM437" s="8"/>
      <c r="MN437" s="8"/>
      <c r="MO437" s="8"/>
      <c r="MP437" s="8"/>
      <c r="MQ437" s="8"/>
    </row>
    <row r="438" spans="1:359" ht="22.5" customHeight="1">
      <c r="A438" s="56"/>
      <c r="B438" s="55"/>
      <c r="C438" s="63"/>
      <c r="D438" s="201"/>
      <c r="E438" s="226"/>
      <c r="F438" s="60"/>
      <c r="G438" s="60"/>
      <c r="H438" s="26"/>
      <c r="I438" s="26"/>
      <c r="J438" s="9"/>
      <c r="K438" s="26"/>
      <c r="L438" s="66"/>
      <c r="M438" s="66"/>
      <c r="N438" s="17"/>
      <c r="O438" s="318"/>
      <c r="P438" s="318"/>
      <c r="Q438" s="318"/>
      <c r="R438" s="31"/>
      <c r="S438" s="31"/>
      <c r="T438" s="21"/>
      <c r="U438" s="10"/>
      <c r="V438" s="9"/>
      <c r="IR438" s="8"/>
      <c r="IS438" s="8"/>
      <c r="IT438" s="8"/>
      <c r="IU438" s="8"/>
      <c r="IV438" s="8"/>
      <c r="IW438" s="8"/>
      <c r="IX438" s="8"/>
      <c r="IY438" s="8"/>
      <c r="IZ438" s="8"/>
      <c r="JA438" s="8"/>
      <c r="JF438" s="8"/>
      <c r="JG438" s="8"/>
      <c r="JH438" s="8"/>
      <c r="JI438" s="8"/>
      <c r="JJ438" s="8"/>
      <c r="JL438" s="8"/>
      <c r="JQ438" s="8"/>
      <c r="KB438" s="8"/>
      <c r="KC438" s="8"/>
      <c r="KD438" s="8"/>
      <c r="KG438" s="8"/>
      <c r="KH438" s="8"/>
      <c r="KI438" s="8"/>
      <c r="KJ438" s="8"/>
      <c r="KK438" s="8"/>
      <c r="KL438" s="8"/>
      <c r="KS438" s="8"/>
      <c r="KT438" s="8"/>
      <c r="KU438" s="8"/>
      <c r="KV438" s="8"/>
      <c r="KW438" s="8"/>
      <c r="KX438" s="8"/>
      <c r="KZ438" s="8"/>
      <c r="LA438" s="8"/>
      <c r="LB438" s="8"/>
      <c r="LC438" s="8"/>
      <c r="LN438" s="8"/>
      <c r="LO438" s="8"/>
      <c r="LP438" s="8"/>
      <c r="LQ438" s="8"/>
      <c r="MG438" s="8"/>
      <c r="MH438" s="8"/>
      <c r="MI438" s="8"/>
      <c r="MJ438" s="8"/>
      <c r="MK438" s="8"/>
      <c r="ML438" s="8"/>
      <c r="MM438" s="8"/>
      <c r="MN438" s="8"/>
      <c r="MO438" s="8"/>
      <c r="MP438" s="8"/>
      <c r="MQ438" s="8"/>
      <c r="MS438" s="8"/>
    </row>
    <row r="439" spans="1:359" ht="22.5" customHeight="1">
      <c r="A439" s="56"/>
      <c r="B439" s="55"/>
      <c r="C439" s="63"/>
      <c r="D439" s="201"/>
      <c r="F439" s="60"/>
      <c r="G439" s="60"/>
      <c r="H439" s="26"/>
      <c r="I439" s="26"/>
      <c r="J439" s="9"/>
      <c r="K439" s="26"/>
      <c r="L439" s="66"/>
      <c r="M439" s="66"/>
      <c r="N439" s="17"/>
      <c r="O439" s="318"/>
      <c r="P439" s="318"/>
      <c r="Q439" s="318"/>
      <c r="R439" s="31"/>
      <c r="S439" s="31"/>
      <c r="T439" s="21"/>
      <c r="U439" s="10"/>
      <c r="V439" s="9"/>
      <c r="IR439" s="8"/>
      <c r="IS439" s="8"/>
      <c r="IT439" s="8"/>
      <c r="IU439" s="8"/>
      <c r="IV439" s="8"/>
      <c r="IW439" s="8"/>
      <c r="IX439" s="8"/>
      <c r="IY439" s="8"/>
      <c r="IZ439" s="8"/>
      <c r="JA439" s="8"/>
      <c r="JF439" s="8"/>
      <c r="JG439" s="8"/>
      <c r="JH439" s="8"/>
      <c r="JI439" s="8"/>
      <c r="JJ439" s="8"/>
      <c r="KC439" s="8"/>
      <c r="KD439" s="8"/>
      <c r="KG439" s="8"/>
      <c r="KH439" s="8"/>
      <c r="KI439" s="8"/>
      <c r="KJ439" s="8"/>
      <c r="KK439" s="8"/>
      <c r="KL439" s="8"/>
      <c r="KS439" s="8"/>
      <c r="KT439" s="8"/>
      <c r="KX439" s="8"/>
      <c r="KZ439" s="8"/>
      <c r="LA439" s="8"/>
      <c r="LB439" s="8"/>
      <c r="LC439" s="8"/>
      <c r="LN439" s="8"/>
      <c r="LO439" s="8"/>
      <c r="LP439" s="8"/>
      <c r="LQ439" s="8"/>
      <c r="MG439" s="8"/>
      <c r="MH439" s="8"/>
      <c r="MI439" s="8"/>
      <c r="MJ439" s="8"/>
      <c r="MK439" s="8"/>
      <c r="ML439" s="8"/>
      <c r="MM439" s="8"/>
      <c r="MN439" s="8"/>
      <c r="MO439" s="8"/>
      <c r="MP439" s="8"/>
    </row>
    <row r="440" spans="1:359" ht="22.5" customHeight="1">
      <c r="A440" s="56"/>
      <c r="B440" s="55"/>
      <c r="C440" s="63"/>
      <c r="D440" s="201"/>
      <c r="E440" s="226"/>
      <c r="F440" s="60"/>
      <c r="G440" s="60"/>
      <c r="H440" s="26"/>
      <c r="I440" s="26"/>
      <c r="J440" s="9"/>
      <c r="K440" s="26"/>
      <c r="L440" s="66"/>
      <c r="M440" s="66"/>
      <c r="N440" s="17"/>
      <c r="O440" s="318"/>
      <c r="P440" s="318"/>
      <c r="Q440" s="318"/>
      <c r="R440" s="31"/>
      <c r="S440" s="31"/>
      <c r="T440" s="21"/>
      <c r="U440" s="10"/>
      <c r="V440" s="9"/>
      <c r="IR440" s="8"/>
      <c r="IS440" s="8"/>
      <c r="IT440" s="8"/>
      <c r="IU440" s="8"/>
      <c r="IV440" s="8"/>
      <c r="IW440" s="8"/>
      <c r="IX440" s="8"/>
      <c r="IY440" s="8"/>
      <c r="IZ440" s="8"/>
      <c r="JA440" s="8"/>
      <c r="JF440" s="8"/>
      <c r="JG440" s="8"/>
      <c r="JH440" s="8"/>
      <c r="JI440" s="8"/>
      <c r="JJ440" s="8"/>
      <c r="JL440" s="8"/>
      <c r="KE440" s="8"/>
      <c r="KF440" s="8"/>
      <c r="KG440" s="8"/>
      <c r="KH440" s="8"/>
      <c r="KI440" s="8"/>
      <c r="KJ440" s="8"/>
      <c r="KK440" s="8"/>
      <c r="KL440" s="8"/>
      <c r="KM440" s="8"/>
      <c r="KN440" s="8"/>
      <c r="KO440" s="8"/>
      <c r="KP440" s="8"/>
      <c r="KQ440" s="8"/>
      <c r="KR440" s="8"/>
      <c r="KS440" s="8"/>
      <c r="KT440" s="8"/>
      <c r="KX440" s="8"/>
      <c r="MU440" s="8"/>
    </row>
    <row r="441" spans="1:359" ht="22.5" customHeight="1">
      <c r="A441" s="57">
        <v>1</v>
      </c>
      <c r="B441" s="58">
        <v>15</v>
      </c>
      <c r="C441" s="62"/>
      <c r="D441" s="201">
        <f t="shared" ref="D441:D442" si="210">SUM((S441*A441)+B441+C441)</f>
        <v>25.003999999999998</v>
      </c>
      <c r="F441" s="59" t="s">
        <v>805</v>
      </c>
      <c r="G441" s="59"/>
      <c r="H441" s="26" t="s">
        <v>307</v>
      </c>
      <c r="I441" s="26" t="s">
        <v>2817</v>
      </c>
      <c r="J441" s="28" t="s">
        <v>1553</v>
      </c>
      <c r="K441" s="26" t="s">
        <v>2820</v>
      </c>
      <c r="L441" s="66">
        <f t="shared" ref="L441:L442" si="211">SUM(D441)</f>
        <v>25.003999999999998</v>
      </c>
      <c r="M441" s="66"/>
      <c r="N441" s="1" t="s">
        <v>369</v>
      </c>
      <c r="O441" s="316" t="s">
        <v>369</v>
      </c>
      <c r="P441" s="317">
        <v>6</v>
      </c>
      <c r="Q441" s="317" t="s">
        <v>369</v>
      </c>
      <c r="R441" s="37">
        <v>8.1999999999999993</v>
      </c>
      <c r="S441" s="38">
        <f t="shared" ref="S441:S442" si="212">SUM(R441*1.22)</f>
        <v>10.004</v>
      </c>
      <c r="T441" s="25">
        <v>0.08</v>
      </c>
      <c r="U441" s="10" t="s">
        <v>1628</v>
      </c>
      <c r="V441" s="9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IE441" s="8"/>
      <c r="IF441" s="8"/>
      <c r="IG441" s="8"/>
      <c r="IH441" s="8"/>
      <c r="II441" s="8"/>
      <c r="IL441" s="8"/>
      <c r="IM441" s="8"/>
      <c r="IN441" s="8"/>
      <c r="IO441" s="8"/>
      <c r="IP441" s="8"/>
      <c r="IQ441" s="8"/>
      <c r="JB441" s="7"/>
      <c r="JC441" s="7"/>
      <c r="JD441" s="7"/>
      <c r="JE441" s="7"/>
      <c r="JF441" s="8"/>
      <c r="JG441" s="8"/>
      <c r="JH441" s="8"/>
      <c r="JI441" s="8"/>
      <c r="JJ441" s="8"/>
      <c r="JK441" s="7"/>
      <c r="JL441" s="7"/>
      <c r="JM441" s="8"/>
      <c r="JN441" s="8"/>
      <c r="JO441" s="8"/>
      <c r="JP441" s="7"/>
      <c r="JQ441" s="8"/>
      <c r="JR441" s="7"/>
      <c r="JS441" s="7"/>
      <c r="JY441" s="7"/>
      <c r="JZ441" s="8"/>
      <c r="KA441" s="8"/>
      <c r="KB441" s="8"/>
      <c r="KC441" s="8"/>
      <c r="KD441" s="8"/>
      <c r="KE441" s="8"/>
      <c r="KF441" s="8"/>
      <c r="KM441" s="8"/>
      <c r="KN441" s="8"/>
      <c r="KO441" s="8"/>
      <c r="KP441" s="8"/>
      <c r="KQ441" s="8"/>
      <c r="KR441" s="8"/>
      <c r="KU441" s="8"/>
      <c r="KV441" s="8"/>
      <c r="KW441" s="8"/>
      <c r="MR441" s="8"/>
      <c r="MU441" s="8"/>
    </row>
    <row r="442" spans="1:359" ht="22.5" customHeight="1">
      <c r="A442" s="57">
        <v>2.1</v>
      </c>
      <c r="B442" s="58"/>
      <c r="C442" s="62"/>
      <c r="D442" s="201">
        <f t="shared" si="210"/>
        <v>42.785400000000003</v>
      </c>
      <c r="F442" s="59" t="s">
        <v>807</v>
      </c>
      <c r="G442" s="59"/>
      <c r="H442" s="26" t="s">
        <v>307</v>
      </c>
      <c r="I442" s="26" t="s">
        <v>2817</v>
      </c>
      <c r="J442" s="28" t="s">
        <v>1553</v>
      </c>
      <c r="K442" s="26" t="s">
        <v>2821</v>
      </c>
      <c r="L442" s="66">
        <f t="shared" si="211"/>
        <v>42.785400000000003</v>
      </c>
      <c r="M442" s="66"/>
      <c r="N442" s="1" t="s">
        <v>369</v>
      </c>
      <c r="O442" s="316" t="s">
        <v>369</v>
      </c>
      <c r="P442" s="317">
        <v>6</v>
      </c>
      <c r="Q442" s="317" t="s">
        <v>369</v>
      </c>
      <c r="R442" s="37">
        <v>16.7</v>
      </c>
      <c r="S442" s="38">
        <f t="shared" si="212"/>
        <v>20.373999999999999</v>
      </c>
      <c r="T442" s="25">
        <v>0.08</v>
      </c>
      <c r="U442" s="10" t="s">
        <v>1628</v>
      </c>
      <c r="V442" s="9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IE442" s="8"/>
      <c r="IF442" s="8"/>
      <c r="IG442" s="8"/>
      <c r="IH442" s="8"/>
      <c r="II442" s="8"/>
      <c r="IL442" s="8"/>
      <c r="IM442" s="8"/>
      <c r="IN442" s="8"/>
      <c r="IO442" s="8"/>
      <c r="IP442" s="8"/>
      <c r="IQ442" s="8"/>
      <c r="JB442" s="7"/>
      <c r="JC442" s="7"/>
      <c r="JD442" s="7"/>
      <c r="JE442" s="7"/>
      <c r="JF442" s="8"/>
      <c r="JG442" s="8"/>
      <c r="JH442" s="8"/>
      <c r="JI442" s="8"/>
      <c r="JJ442" s="8"/>
      <c r="JK442" s="7"/>
      <c r="JL442" s="7"/>
      <c r="JM442" s="8"/>
      <c r="JN442" s="8"/>
      <c r="JO442" s="8"/>
      <c r="JP442" s="7"/>
      <c r="JQ442" s="8"/>
      <c r="JR442" s="7"/>
      <c r="JS442" s="7"/>
      <c r="JY442" s="7"/>
      <c r="JZ442" s="8"/>
      <c r="KA442" s="8"/>
      <c r="KB442" s="8"/>
      <c r="KC442" s="8"/>
      <c r="KD442" s="8"/>
      <c r="KE442" s="8"/>
      <c r="KF442" s="8"/>
      <c r="KM442" s="8"/>
      <c r="KN442" s="8"/>
      <c r="KO442" s="8"/>
      <c r="KP442" s="8"/>
      <c r="KQ442" s="8"/>
      <c r="KR442" s="8"/>
      <c r="KU442" s="8"/>
      <c r="KV442" s="8"/>
      <c r="KW442" s="8"/>
      <c r="MR442" s="8"/>
      <c r="MU442" s="8"/>
    </row>
    <row r="443" spans="1:359" ht="22.5" customHeight="1">
      <c r="A443" s="57">
        <v>1</v>
      </c>
      <c r="B443" s="58">
        <v>15</v>
      </c>
      <c r="C443" s="62"/>
      <c r="D443" s="201">
        <f>SUM((S443*A443)+B443+C443)</f>
        <v>25.736000000000001</v>
      </c>
      <c r="F443" s="59" t="s">
        <v>805</v>
      </c>
      <c r="G443" s="59"/>
      <c r="H443" s="26" t="s">
        <v>307</v>
      </c>
      <c r="I443" s="26" t="s">
        <v>2817</v>
      </c>
      <c r="J443" s="28" t="s">
        <v>497</v>
      </c>
      <c r="K443" s="26" t="s">
        <v>2822</v>
      </c>
      <c r="L443" s="66">
        <f>SUM(D443)</f>
        <v>25.736000000000001</v>
      </c>
      <c r="M443" s="66"/>
      <c r="N443" s="1" t="s">
        <v>369</v>
      </c>
      <c r="O443" s="316" t="s">
        <v>369</v>
      </c>
      <c r="P443" s="317">
        <v>6</v>
      </c>
      <c r="Q443" s="317" t="s">
        <v>369</v>
      </c>
      <c r="R443" s="37">
        <v>8.8000000000000007</v>
      </c>
      <c r="S443" s="38">
        <f>SUM(R443*1.22)</f>
        <v>10.736000000000001</v>
      </c>
      <c r="T443" s="25">
        <v>0.08</v>
      </c>
      <c r="U443" s="10" t="s">
        <v>1628</v>
      </c>
      <c r="V443" s="9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IE443" s="8"/>
      <c r="IF443" s="8"/>
      <c r="IG443" s="8"/>
      <c r="IH443" s="8"/>
      <c r="II443" s="8"/>
      <c r="IL443" s="8"/>
      <c r="IM443" s="8"/>
      <c r="IN443" s="8"/>
      <c r="IO443" s="8"/>
      <c r="IP443" s="8"/>
      <c r="IQ443" s="8"/>
      <c r="JB443" s="7"/>
      <c r="JC443" s="7"/>
      <c r="JD443" s="7"/>
      <c r="JE443" s="7"/>
      <c r="JF443" s="8"/>
      <c r="JG443" s="8"/>
      <c r="JH443" s="8"/>
      <c r="JI443" s="8"/>
      <c r="JJ443" s="8"/>
      <c r="JK443" s="7"/>
      <c r="JL443" s="7"/>
      <c r="JM443" s="8"/>
      <c r="JN443" s="8"/>
      <c r="JO443" s="8"/>
      <c r="JP443" s="7"/>
      <c r="JQ443" s="8"/>
      <c r="JR443" s="7"/>
      <c r="JS443" s="7"/>
      <c r="JY443" s="7"/>
      <c r="JZ443" s="8"/>
      <c r="KA443" s="8"/>
      <c r="KB443" s="8"/>
      <c r="KC443" s="8"/>
      <c r="KD443" s="8"/>
      <c r="KE443" s="8"/>
      <c r="KF443" s="8"/>
      <c r="KM443" s="8"/>
      <c r="KN443" s="8"/>
      <c r="KO443" s="8"/>
      <c r="KP443" s="8"/>
      <c r="KQ443" s="8"/>
      <c r="KR443" s="8"/>
      <c r="KU443" s="8"/>
      <c r="KV443" s="8"/>
      <c r="KW443" s="8"/>
      <c r="MR443" s="8"/>
      <c r="MU443" s="8"/>
    </row>
    <row r="444" spans="1:359" ht="22.5" customHeight="1">
      <c r="A444" s="57">
        <v>1</v>
      </c>
      <c r="B444" s="58">
        <v>15</v>
      </c>
      <c r="C444" s="62"/>
      <c r="D444" s="201">
        <f>SUM((S444*A444)+B444+C444)</f>
        <v>26.346</v>
      </c>
      <c r="F444" s="59" t="s">
        <v>805</v>
      </c>
      <c r="G444" s="59"/>
      <c r="H444" s="26" t="s">
        <v>307</v>
      </c>
      <c r="I444" s="26" t="s">
        <v>69</v>
      </c>
      <c r="J444" s="26" t="s">
        <v>907</v>
      </c>
      <c r="K444" s="26" t="s">
        <v>1216</v>
      </c>
      <c r="L444" s="66">
        <f>SUM(D444)</f>
        <v>26.346</v>
      </c>
      <c r="M444" s="66"/>
      <c r="N444" s="1" t="s">
        <v>369</v>
      </c>
      <c r="O444" s="316" t="s">
        <v>369</v>
      </c>
      <c r="P444" s="317">
        <v>1</v>
      </c>
      <c r="Q444" s="317" t="s">
        <v>369</v>
      </c>
      <c r="R444" s="37">
        <v>9.3000000000000007</v>
      </c>
      <c r="S444" s="38">
        <f>SUM(R444*1.22)</f>
        <v>11.346</v>
      </c>
      <c r="T444" s="25"/>
      <c r="U444" s="10" t="s">
        <v>1203</v>
      </c>
      <c r="V444" s="9"/>
      <c r="HR444" s="8"/>
      <c r="HS444" s="8"/>
      <c r="HV444" s="8"/>
      <c r="HY444" s="8"/>
      <c r="HZ444" s="8"/>
      <c r="IA444" s="8"/>
      <c r="IB444" s="8"/>
      <c r="IC444" s="8"/>
      <c r="ID444" s="8"/>
      <c r="II444" s="8"/>
      <c r="IJ444" s="8"/>
      <c r="IK444" s="8"/>
      <c r="IL444" s="8"/>
      <c r="IM444" s="8"/>
      <c r="IN444" s="8"/>
      <c r="IR444" s="8"/>
      <c r="IS444" s="8"/>
      <c r="IT444" s="8"/>
      <c r="IU444" s="8"/>
      <c r="IV444" s="8"/>
      <c r="IW444" s="8"/>
      <c r="IX444" s="8"/>
      <c r="IY444" s="8"/>
      <c r="IZ444" s="8"/>
      <c r="JA444" s="8"/>
      <c r="JM444" s="8"/>
      <c r="JO444" s="8"/>
      <c r="JQ444" s="8"/>
      <c r="JT444" s="8"/>
      <c r="JU444" s="8"/>
      <c r="JV444" s="8"/>
      <c r="JW444" s="8"/>
      <c r="JX444" s="8"/>
      <c r="KG444" s="8"/>
      <c r="KH444" s="8"/>
      <c r="KI444" s="8"/>
      <c r="KJ444" s="8"/>
      <c r="KK444" s="8"/>
      <c r="KL444" s="8"/>
      <c r="KS444" s="8"/>
      <c r="KT444" s="8"/>
      <c r="KX444" s="8"/>
      <c r="LN444" s="8"/>
      <c r="LO444" s="8"/>
      <c r="LP444" s="8"/>
      <c r="LQ444" s="8"/>
      <c r="MG444" s="8"/>
      <c r="MR444" s="8"/>
      <c r="MU444" s="8"/>
    </row>
    <row r="445" spans="1:359" ht="22.5" customHeight="1">
      <c r="A445" s="57">
        <v>1</v>
      </c>
      <c r="B445" s="58">
        <v>15</v>
      </c>
      <c r="C445" s="62"/>
      <c r="D445" s="201">
        <f>SUM((S445*A445)+B445+C445)</f>
        <v>22.686</v>
      </c>
      <c r="F445" s="59" t="s">
        <v>805</v>
      </c>
      <c r="G445" s="59"/>
      <c r="H445" s="26" t="s">
        <v>307</v>
      </c>
      <c r="I445" s="26" t="s">
        <v>69</v>
      </c>
      <c r="J445" s="26" t="s">
        <v>907</v>
      </c>
      <c r="K445" s="26" t="s">
        <v>1227</v>
      </c>
      <c r="L445" s="66">
        <f>SUM(D445)</f>
        <v>22.686</v>
      </c>
      <c r="M445" s="66"/>
      <c r="N445" s="1" t="s">
        <v>369</v>
      </c>
      <c r="O445" s="316" t="s">
        <v>369</v>
      </c>
      <c r="P445" s="317">
        <v>1</v>
      </c>
      <c r="Q445" s="317" t="s">
        <v>369</v>
      </c>
      <c r="R445" s="37">
        <v>6.3</v>
      </c>
      <c r="S445" s="38">
        <f>SUM(R445*1.22)</f>
        <v>7.6859999999999999</v>
      </c>
      <c r="T445" s="25">
        <v>0.2</v>
      </c>
      <c r="U445" s="10" t="s">
        <v>1203</v>
      </c>
      <c r="V445" s="9"/>
      <c r="HP445" s="8"/>
      <c r="HQ445" s="8"/>
      <c r="HR445" s="8"/>
      <c r="HS445" s="8"/>
      <c r="HV445" s="8"/>
      <c r="HY445" s="8"/>
      <c r="HZ445" s="8"/>
      <c r="IA445" s="8"/>
      <c r="IE445" s="8"/>
      <c r="IF445" s="8"/>
      <c r="IH445" s="8"/>
      <c r="II445" s="8"/>
      <c r="IJ445" s="8"/>
      <c r="IK445" s="8"/>
      <c r="IL445" s="8"/>
      <c r="IM445" s="8"/>
      <c r="IN445" s="8"/>
      <c r="IR445" s="8"/>
      <c r="IS445" s="8"/>
      <c r="IT445" s="8"/>
      <c r="IU445" s="8"/>
      <c r="IV445" s="8"/>
      <c r="IW445" s="8"/>
      <c r="IX445" s="8"/>
      <c r="IY445" s="8"/>
      <c r="IZ445" s="8"/>
      <c r="JA445" s="8"/>
      <c r="JF445" s="8"/>
      <c r="JG445" s="8"/>
      <c r="JH445" s="8"/>
      <c r="JI445" s="8"/>
      <c r="JJ445" s="8"/>
      <c r="JL445" s="8"/>
      <c r="KH445" s="8"/>
      <c r="KI445" s="8"/>
      <c r="KJ445" s="8"/>
      <c r="KK445" s="8"/>
      <c r="KL445" s="8"/>
      <c r="LN445" s="8"/>
      <c r="LO445" s="8"/>
      <c r="LP445" s="8"/>
      <c r="LQ445" s="8"/>
      <c r="MG445" s="8"/>
      <c r="MK445" s="8"/>
      <c r="ML445" s="8"/>
      <c r="MM445" s="8"/>
      <c r="MN445" s="8"/>
      <c r="MO445" s="8"/>
      <c r="MP445" s="8"/>
      <c r="MR445" s="8"/>
      <c r="MU445" s="8"/>
    </row>
    <row r="446" spans="1:359" ht="22.5" customHeight="1">
      <c r="A446" s="57">
        <v>1</v>
      </c>
      <c r="B446" s="58">
        <v>10</v>
      </c>
      <c r="C446" s="62">
        <v>5</v>
      </c>
      <c r="D446" s="201">
        <f>SUM((S446*A446)+B446+C446)</f>
        <v>19.940999999999999</v>
      </c>
      <c r="F446" s="59" t="s">
        <v>818</v>
      </c>
      <c r="G446" s="59"/>
      <c r="H446" s="26" t="s">
        <v>307</v>
      </c>
      <c r="I446" s="26" t="s">
        <v>70</v>
      </c>
      <c r="J446" s="26" t="s">
        <v>2677</v>
      </c>
      <c r="K446" s="26" t="s">
        <v>2678</v>
      </c>
      <c r="L446" s="66">
        <f>SUM(D446)</f>
        <v>19.940999999999999</v>
      </c>
      <c r="M446" s="66"/>
      <c r="N446" s="1" t="s">
        <v>369</v>
      </c>
      <c r="O446" s="316" t="s">
        <v>369</v>
      </c>
      <c r="P446" s="317">
        <v>2</v>
      </c>
      <c r="Q446" s="317" t="s">
        <v>369</v>
      </c>
      <c r="R446" s="37">
        <v>4.05</v>
      </c>
      <c r="S446" s="38">
        <f>SUM(R446*1.22)</f>
        <v>4.9409999999999998</v>
      </c>
      <c r="T446" s="25"/>
      <c r="U446" s="10" t="s">
        <v>1203</v>
      </c>
      <c r="V446" s="9"/>
      <c r="HR446" s="8"/>
      <c r="HS446" s="8"/>
      <c r="HV446" s="8"/>
      <c r="HY446" s="8"/>
      <c r="HZ446" s="8"/>
      <c r="IA446" s="8"/>
      <c r="IB446" s="8"/>
      <c r="IC446" s="8"/>
      <c r="ID446" s="8"/>
      <c r="II446" s="8"/>
      <c r="IJ446" s="8"/>
      <c r="IK446" s="8"/>
      <c r="IL446" s="8"/>
      <c r="IM446" s="8"/>
      <c r="IN446" s="8"/>
      <c r="IR446" s="8"/>
      <c r="IS446" s="8"/>
      <c r="IT446" s="8"/>
      <c r="IU446" s="8"/>
      <c r="IV446" s="8"/>
      <c r="IW446" s="8"/>
      <c r="IX446" s="8"/>
      <c r="IY446" s="8"/>
      <c r="IZ446" s="8"/>
      <c r="JA446" s="8"/>
      <c r="JM446" s="8"/>
      <c r="JO446" s="8"/>
      <c r="JQ446" s="8"/>
      <c r="JT446" s="8"/>
      <c r="JU446" s="8"/>
      <c r="JV446" s="8"/>
      <c r="JW446" s="8"/>
      <c r="JX446" s="8"/>
      <c r="KG446" s="8"/>
      <c r="KH446" s="8"/>
      <c r="KI446" s="8"/>
      <c r="KJ446" s="8"/>
      <c r="KK446" s="8"/>
      <c r="KL446" s="8"/>
      <c r="KS446" s="8"/>
      <c r="KT446" s="8"/>
      <c r="KX446" s="8"/>
      <c r="LN446" s="8"/>
      <c r="LO446" s="8"/>
      <c r="LP446" s="8"/>
      <c r="LQ446" s="8"/>
      <c r="MG446" s="8"/>
      <c r="MR446" s="8"/>
      <c r="MU446" s="8"/>
    </row>
    <row r="447" spans="1:359" ht="22.5" customHeight="1">
      <c r="A447" s="57">
        <v>1</v>
      </c>
      <c r="B447" s="58">
        <v>17</v>
      </c>
      <c r="C447" s="62"/>
      <c r="D447" s="201">
        <f>SUM((S447*A447)+B447+C447)</f>
        <v>29.895400000000002</v>
      </c>
      <c r="F447" s="59" t="s">
        <v>830</v>
      </c>
      <c r="G447" s="59"/>
      <c r="H447" s="26" t="s">
        <v>307</v>
      </c>
      <c r="I447" s="26" t="s">
        <v>71</v>
      </c>
      <c r="J447" s="9" t="s">
        <v>542</v>
      </c>
      <c r="K447" s="26" t="s">
        <v>72</v>
      </c>
      <c r="L447" s="66">
        <v>30</v>
      </c>
      <c r="M447" s="66"/>
      <c r="N447" s="1" t="s">
        <v>369</v>
      </c>
      <c r="O447" s="316" t="s">
        <v>369</v>
      </c>
      <c r="P447" s="317" t="s">
        <v>369</v>
      </c>
      <c r="Q447" s="317">
        <v>1</v>
      </c>
      <c r="R447" s="37">
        <v>10.57</v>
      </c>
      <c r="S447" s="38">
        <f>SUM(R447*1.22)</f>
        <v>12.8954</v>
      </c>
      <c r="T447" s="20"/>
      <c r="U447" s="10" t="s">
        <v>624</v>
      </c>
      <c r="V447" s="9"/>
      <c r="HP447" s="8"/>
      <c r="HQ447" s="8"/>
      <c r="HR447" s="8"/>
      <c r="HS447" s="8"/>
      <c r="HV447" s="8"/>
      <c r="HZ447" s="8"/>
      <c r="IA447" s="8"/>
      <c r="IB447" s="8"/>
      <c r="IC447" s="8"/>
      <c r="ID447" s="8"/>
      <c r="IE447" s="8"/>
      <c r="IF447" s="8"/>
      <c r="IG447" s="8"/>
      <c r="IH447" s="8"/>
      <c r="IL447" s="8"/>
      <c r="IM447" s="8"/>
      <c r="IN447" s="8"/>
      <c r="IO447" s="8"/>
      <c r="IP447" s="8"/>
      <c r="IQ447" s="8"/>
      <c r="IS447" s="8"/>
      <c r="IT447" s="8"/>
      <c r="IU447" s="8"/>
      <c r="IV447" s="8"/>
      <c r="IW447" s="8"/>
      <c r="IX447" s="8"/>
      <c r="IY447" s="8"/>
      <c r="IZ447" s="8"/>
      <c r="JA447" s="8"/>
      <c r="JB447" s="8"/>
      <c r="JC447" s="8"/>
      <c r="JD447" s="8"/>
      <c r="JE447" s="8"/>
      <c r="JF447" s="8"/>
      <c r="JG447" s="8"/>
      <c r="JH447" s="8"/>
      <c r="JI447" s="8"/>
      <c r="JJ447" s="8"/>
      <c r="JK447" s="8"/>
      <c r="JL447" s="8"/>
      <c r="JM447" s="8"/>
      <c r="JN447" s="8"/>
      <c r="JO447" s="8"/>
      <c r="JP447" s="8"/>
      <c r="JQ447" s="8"/>
      <c r="JR447" s="8"/>
      <c r="JS447" s="8"/>
      <c r="KG447" s="8"/>
      <c r="KH447" s="8"/>
      <c r="KI447" s="8"/>
      <c r="KJ447" s="8"/>
      <c r="KK447" s="8"/>
      <c r="KL447" s="8"/>
      <c r="KS447" s="8"/>
      <c r="KT447" s="8"/>
      <c r="KZ447" s="8"/>
      <c r="LA447" s="8"/>
      <c r="LB447" s="8"/>
      <c r="LC447" s="8"/>
      <c r="LD447" s="8"/>
      <c r="LE447" s="8"/>
      <c r="LF447" s="8"/>
      <c r="LG447" s="8"/>
      <c r="LH447" s="8"/>
      <c r="LI447" s="8"/>
      <c r="LJ447" s="8"/>
      <c r="LK447" s="8"/>
      <c r="LL447" s="8"/>
      <c r="LM447" s="8"/>
      <c r="LR447" s="8"/>
      <c r="LS447" s="8"/>
      <c r="LT447" s="8"/>
      <c r="LU447" s="8"/>
      <c r="LV447" s="8"/>
      <c r="LW447" s="8"/>
      <c r="LX447" s="8"/>
      <c r="LY447" s="8"/>
      <c r="LZ447" s="8"/>
      <c r="MA447" s="8"/>
      <c r="MB447" s="8"/>
      <c r="MC447" s="8"/>
      <c r="MD447" s="8"/>
      <c r="ME447" s="8"/>
      <c r="MF447" s="8"/>
      <c r="MH447" s="8"/>
      <c r="MI447" s="8"/>
      <c r="MJ447" s="8"/>
      <c r="MK447" s="8"/>
      <c r="ML447" s="8"/>
      <c r="MM447" s="8"/>
      <c r="MN447" s="8"/>
      <c r="MO447" s="8"/>
      <c r="MP447" s="8"/>
    </row>
    <row r="448" spans="1:359" ht="22.5" customHeight="1">
      <c r="A448" s="56"/>
      <c r="B448" s="55"/>
      <c r="C448" s="63"/>
      <c r="D448" s="201"/>
      <c r="E448" s="226"/>
      <c r="F448" s="60"/>
      <c r="G448" s="60"/>
      <c r="H448" s="26"/>
      <c r="I448" s="26"/>
      <c r="J448" s="9"/>
      <c r="K448" s="26"/>
      <c r="L448" s="66"/>
      <c r="M448" s="66"/>
      <c r="N448" s="17"/>
      <c r="O448" s="318"/>
      <c r="P448" s="318"/>
      <c r="Q448" s="318"/>
      <c r="R448" s="31"/>
      <c r="S448" s="31"/>
      <c r="T448" s="21"/>
      <c r="U448" s="10"/>
      <c r="V448" s="9"/>
      <c r="IG448" s="8"/>
      <c r="IJ448" s="8"/>
      <c r="IK448" s="8"/>
      <c r="IL448" s="8"/>
      <c r="IM448" s="8"/>
      <c r="IN448" s="8"/>
      <c r="IS448" s="8"/>
      <c r="IT448" s="8"/>
      <c r="IU448" s="8"/>
      <c r="IV448" s="8"/>
      <c r="IW448" s="8"/>
      <c r="IX448" s="8"/>
      <c r="IY448" s="8"/>
      <c r="IZ448" s="8"/>
      <c r="JA448" s="8"/>
      <c r="JL448" s="8"/>
      <c r="KB448" s="8"/>
      <c r="KC448" s="8"/>
      <c r="KD448" s="8"/>
      <c r="KG448" s="8"/>
      <c r="KH448" s="8"/>
      <c r="KI448" s="8"/>
      <c r="KJ448" s="8"/>
      <c r="KK448" s="8"/>
      <c r="KL448" s="8"/>
      <c r="KS448" s="8"/>
      <c r="KT448" s="8"/>
      <c r="KX448" s="8"/>
      <c r="KZ448" s="8"/>
      <c r="LA448" s="8"/>
      <c r="LB448" s="8"/>
      <c r="LC448" s="8"/>
      <c r="LN448" s="8"/>
      <c r="LO448" s="8"/>
      <c r="LP448" s="8"/>
      <c r="LQ448" s="8"/>
      <c r="MG448" s="8"/>
      <c r="MH448" s="8"/>
      <c r="MI448" s="8"/>
      <c r="MJ448" s="8"/>
      <c r="MK448" s="8"/>
      <c r="ML448" s="8"/>
      <c r="MM448" s="8"/>
      <c r="MN448" s="8"/>
      <c r="MO448" s="8"/>
      <c r="MP448" s="8"/>
    </row>
    <row r="449" spans="1:359" ht="22.5" customHeight="1">
      <c r="A449" s="56"/>
      <c r="B449" s="55"/>
      <c r="C449" s="63"/>
      <c r="D449" s="201"/>
      <c r="E449" s="226"/>
      <c r="F449" s="60"/>
      <c r="G449" s="60"/>
      <c r="H449" s="26"/>
      <c r="I449" s="26"/>
      <c r="J449" s="9"/>
      <c r="K449" s="26"/>
      <c r="L449" s="66"/>
      <c r="M449" s="66"/>
      <c r="N449" s="17"/>
      <c r="O449" s="318"/>
      <c r="P449" s="318"/>
      <c r="Q449" s="318"/>
      <c r="R449" s="31"/>
      <c r="S449" s="31"/>
      <c r="T449" s="21"/>
      <c r="U449" s="10"/>
      <c r="V449" s="9"/>
      <c r="IG449" s="8"/>
      <c r="IR449" s="8"/>
      <c r="IS449" s="8"/>
      <c r="IT449" s="8"/>
      <c r="IU449" s="8"/>
      <c r="IV449" s="8"/>
      <c r="IW449" s="8"/>
      <c r="IX449" s="8"/>
      <c r="IY449" s="8"/>
      <c r="IZ449" s="8"/>
      <c r="JA449" s="8"/>
      <c r="JM449" s="8"/>
      <c r="JN449" s="8"/>
      <c r="JO449" s="8"/>
      <c r="JT449" s="8"/>
      <c r="JU449" s="8"/>
      <c r="JV449" s="8"/>
      <c r="JW449" s="8"/>
      <c r="JX449" s="8"/>
      <c r="JZ449" s="8"/>
      <c r="KA449" s="8"/>
      <c r="KB449" s="8"/>
      <c r="KE449" s="8"/>
      <c r="KF449" s="8"/>
      <c r="KG449" s="8"/>
      <c r="KH449" s="8"/>
      <c r="KI449" s="8"/>
      <c r="KJ449" s="8"/>
      <c r="KK449" s="8"/>
      <c r="KL449" s="8"/>
      <c r="KM449" s="8"/>
      <c r="KN449" s="8"/>
      <c r="KO449" s="8"/>
      <c r="KP449" s="8"/>
      <c r="KQ449" s="8"/>
      <c r="KR449" s="8"/>
      <c r="KS449" s="8"/>
      <c r="KT449" s="8"/>
      <c r="KU449" s="8"/>
      <c r="KV449" s="8"/>
      <c r="KW449" s="8"/>
      <c r="KX449" s="8"/>
      <c r="KY449" s="8"/>
      <c r="KZ449" s="8"/>
      <c r="LA449" s="8"/>
      <c r="LB449" s="8"/>
      <c r="LC449" s="8"/>
      <c r="LN449" s="8"/>
      <c r="LO449" s="8"/>
      <c r="LP449" s="8"/>
      <c r="LQ449" s="8"/>
      <c r="MG449" s="8"/>
      <c r="MH449" s="8"/>
      <c r="MI449" s="8"/>
      <c r="MJ449" s="8"/>
      <c r="MK449" s="8"/>
      <c r="ML449" s="8"/>
      <c r="MM449" s="8"/>
      <c r="MN449" s="8"/>
      <c r="MO449" s="8"/>
      <c r="MP449" s="8"/>
      <c r="MQ449" s="8"/>
    </row>
    <row r="450" spans="1:359" s="8" customFormat="1" ht="22.5" customHeight="1">
      <c r="A450" s="56"/>
      <c r="B450" s="55"/>
      <c r="C450" s="63"/>
      <c r="D450" s="201"/>
      <c r="E450" s="225"/>
      <c r="F450" s="60"/>
      <c r="G450" s="60"/>
      <c r="H450" s="26"/>
      <c r="I450" s="26"/>
      <c r="J450" s="9"/>
      <c r="K450" s="26"/>
      <c r="L450" s="66"/>
      <c r="M450" s="66"/>
      <c r="N450" s="17"/>
      <c r="O450" s="318"/>
      <c r="P450" s="318"/>
      <c r="Q450" s="318"/>
      <c r="R450" s="31"/>
      <c r="S450" s="31"/>
      <c r="T450" s="21"/>
      <c r="U450" s="10"/>
      <c r="V450" s="9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2"/>
      <c r="HL450" s="12"/>
      <c r="HM450" s="12"/>
      <c r="HN450" s="12"/>
      <c r="HO450" s="12"/>
      <c r="HP450" s="12"/>
      <c r="HQ450" s="12"/>
      <c r="HR450" s="12"/>
      <c r="HS450" s="12"/>
      <c r="HT450" s="12"/>
      <c r="HU450" s="12"/>
      <c r="HV450" s="12"/>
      <c r="HW450" s="12"/>
      <c r="HX450" s="12"/>
      <c r="HY450" s="12"/>
      <c r="HZ450" s="12"/>
      <c r="IA450" s="12"/>
      <c r="IB450" s="12"/>
      <c r="IC450" s="12"/>
      <c r="ID450" s="12"/>
      <c r="IE450" s="12"/>
      <c r="IF450" s="12"/>
      <c r="IH450" s="12"/>
      <c r="II450" s="12"/>
      <c r="IJ450" s="12"/>
      <c r="IK450" s="12"/>
      <c r="IL450" s="12"/>
      <c r="IM450" s="12"/>
      <c r="IN450" s="12"/>
      <c r="IO450" s="12"/>
      <c r="IP450" s="12"/>
      <c r="IQ450" s="12"/>
      <c r="JB450" s="12"/>
      <c r="JC450" s="12"/>
      <c r="JD450" s="12"/>
      <c r="JE450" s="12"/>
      <c r="JF450" s="7"/>
      <c r="JG450" s="7"/>
      <c r="JH450" s="7"/>
      <c r="JI450" s="7"/>
      <c r="JJ450" s="7"/>
      <c r="JK450" s="12"/>
      <c r="JL450" s="12"/>
      <c r="JM450" s="12"/>
      <c r="JN450" s="12"/>
      <c r="JO450" s="12"/>
      <c r="JP450" s="12"/>
      <c r="JQ450" s="12"/>
      <c r="JR450" s="12"/>
      <c r="JS450" s="12"/>
      <c r="JY450" s="12"/>
      <c r="KB450" s="12"/>
      <c r="KU450" s="12"/>
      <c r="KV450" s="12"/>
      <c r="KW450" s="12"/>
      <c r="KY450" s="12"/>
      <c r="MQ450" s="12"/>
      <c r="MR450" s="12"/>
      <c r="MU450" s="12"/>
    </row>
    <row r="451" spans="1:359" ht="22.5" customHeight="1">
      <c r="A451" s="56"/>
      <c r="B451" s="55"/>
      <c r="C451" s="63"/>
      <c r="D451" s="201"/>
      <c r="E451" s="226"/>
      <c r="F451" s="60"/>
      <c r="G451" s="60"/>
      <c r="H451" s="26"/>
      <c r="I451" s="26"/>
      <c r="J451" s="9"/>
      <c r="K451" s="26"/>
      <c r="L451" s="66"/>
      <c r="M451" s="66"/>
      <c r="N451" s="17"/>
      <c r="O451" s="318"/>
      <c r="P451" s="318"/>
      <c r="Q451" s="318"/>
      <c r="R451" s="31"/>
      <c r="S451" s="31"/>
      <c r="T451" s="21"/>
      <c r="U451" s="10"/>
      <c r="V451" s="9"/>
      <c r="IO451" s="8"/>
      <c r="IP451" s="8"/>
      <c r="IQ451" s="8"/>
      <c r="IR451" s="8"/>
      <c r="IS451" s="8"/>
      <c r="IT451" s="8"/>
      <c r="IU451" s="8"/>
      <c r="IV451" s="8"/>
      <c r="IW451" s="8"/>
      <c r="IX451" s="8"/>
      <c r="IY451" s="8"/>
      <c r="IZ451" s="8"/>
      <c r="JA451" s="8"/>
      <c r="JB451" s="8"/>
      <c r="JC451" s="8"/>
      <c r="JD451" s="8"/>
      <c r="JE451" s="8"/>
      <c r="JK451" s="8"/>
      <c r="JL451" s="8"/>
      <c r="JP451" s="8"/>
      <c r="JR451" s="8"/>
      <c r="JS451" s="8"/>
      <c r="JT451" s="8"/>
      <c r="JU451" s="8"/>
      <c r="JV451" s="8"/>
      <c r="JW451" s="8"/>
      <c r="JX451" s="8"/>
      <c r="JY451" s="8"/>
      <c r="JZ451" s="8"/>
      <c r="KA451" s="8"/>
      <c r="KE451" s="8"/>
      <c r="KF451" s="8"/>
      <c r="KG451" s="7"/>
      <c r="KH451" s="8"/>
      <c r="KI451" s="8"/>
      <c r="KJ451" s="8"/>
      <c r="KK451" s="8"/>
      <c r="KL451" s="8"/>
      <c r="KM451" s="8"/>
      <c r="KN451" s="8"/>
      <c r="KO451" s="8"/>
      <c r="KP451" s="8"/>
      <c r="KQ451" s="8"/>
      <c r="KR451" s="8"/>
      <c r="KS451" s="8"/>
      <c r="KT451" s="8"/>
      <c r="KX451" s="8"/>
      <c r="KZ451" s="8"/>
      <c r="LA451" s="8"/>
      <c r="LB451" s="8"/>
      <c r="LC451" s="8"/>
      <c r="LN451" s="8"/>
      <c r="LO451" s="8"/>
      <c r="LP451" s="8"/>
      <c r="LQ451" s="8"/>
      <c r="MG451" s="8"/>
      <c r="MH451" s="8"/>
      <c r="MI451" s="8"/>
      <c r="MJ451" s="8"/>
      <c r="MK451" s="8"/>
      <c r="ML451" s="8"/>
      <c r="MM451" s="8"/>
      <c r="MN451" s="8"/>
      <c r="MO451" s="8"/>
      <c r="MP451" s="8"/>
      <c r="MR451" s="8"/>
      <c r="MS451" s="8"/>
    </row>
    <row r="452" spans="1:359" ht="22.5" customHeight="1">
      <c r="A452" s="57">
        <v>1</v>
      </c>
      <c r="B452" s="58">
        <v>15</v>
      </c>
      <c r="C452" s="62">
        <v>-2</v>
      </c>
      <c r="D452" s="201">
        <f>SUM((S452*A452)+B452+C452)</f>
        <v>21.979199999999999</v>
      </c>
      <c r="E452" s="226"/>
      <c r="F452" s="59" t="s">
        <v>829</v>
      </c>
      <c r="G452" s="59"/>
      <c r="H452" s="26" t="s">
        <v>308</v>
      </c>
      <c r="I452" s="26" t="s">
        <v>1178</v>
      </c>
      <c r="J452" s="26" t="s">
        <v>540</v>
      </c>
      <c r="K452" s="26" t="s">
        <v>1179</v>
      </c>
      <c r="L452" s="66">
        <f>SUM(D452)</f>
        <v>21.979199999999999</v>
      </c>
      <c r="M452" s="66"/>
      <c r="N452" s="1" t="s">
        <v>369</v>
      </c>
      <c r="O452" s="316" t="s">
        <v>369</v>
      </c>
      <c r="P452" s="317">
        <v>1</v>
      </c>
      <c r="Q452" s="317" t="s">
        <v>369</v>
      </c>
      <c r="R452" s="37">
        <v>7.36</v>
      </c>
      <c r="S452" s="38">
        <f>SUM(R452*1.22)</f>
        <v>8.9792000000000005</v>
      </c>
      <c r="T452" s="25">
        <v>0.05</v>
      </c>
      <c r="U452" s="10" t="s">
        <v>891</v>
      </c>
      <c r="V452" s="9"/>
      <c r="HR452" s="8"/>
      <c r="HS452" s="8"/>
      <c r="HV452" s="8"/>
      <c r="HY452" s="8"/>
      <c r="HZ452" s="8"/>
      <c r="IA452" s="8"/>
      <c r="IB452" s="8"/>
      <c r="IC452" s="8"/>
      <c r="ID452" s="8"/>
      <c r="II452" s="8"/>
      <c r="IJ452" s="8"/>
      <c r="IK452" s="8"/>
      <c r="IL452" s="8"/>
      <c r="IM452" s="8"/>
      <c r="IN452" s="8"/>
      <c r="IR452" s="8"/>
      <c r="IS452" s="8"/>
      <c r="IT452" s="8"/>
      <c r="IU452" s="8"/>
      <c r="IV452" s="8"/>
      <c r="IW452" s="8"/>
      <c r="IX452" s="8"/>
      <c r="IY452" s="8"/>
      <c r="IZ452" s="8"/>
      <c r="JA452" s="8"/>
      <c r="JN452" s="8"/>
      <c r="KE452" s="8"/>
      <c r="KF452" s="8"/>
      <c r="KG452" s="8"/>
      <c r="KM452" s="8"/>
      <c r="KN452" s="8"/>
      <c r="KO452" s="8"/>
      <c r="KP452" s="8"/>
      <c r="KQ452" s="8"/>
      <c r="KR452" s="8"/>
      <c r="KS452" s="8"/>
      <c r="KT452" s="8"/>
      <c r="LN452" s="8"/>
      <c r="LO452" s="8"/>
      <c r="LP452" s="8"/>
      <c r="LQ452" s="8"/>
      <c r="MG452" s="8"/>
      <c r="MK452" s="8"/>
      <c r="ML452" s="8"/>
      <c r="MM452" s="8"/>
      <c r="MN452" s="8"/>
      <c r="MO452" s="8"/>
      <c r="MP452" s="8"/>
      <c r="MR452" s="8"/>
      <c r="MU452" s="8"/>
    </row>
    <row r="453" spans="1:359" ht="22.5" customHeight="1">
      <c r="A453" s="57">
        <v>1</v>
      </c>
      <c r="B453" s="58">
        <v>15</v>
      </c>
      <c r="C453" s="62">
        <v>-2</v>
      </c>
      <c r="D453" s="201">
        <f>SUM((S453*A453)+B453+C453)</f>
        <v>21.905999999999999</v>
      </c>
      <c r="E453" s="226"/>
      <c r="F453" s="59" t="s">
        <v>829</v>
      </c>
      <c r="G453" s="59"/>
      <c r="H453" s="26" t="s">
        <v>308</v>
      </c>
      <c r="I453" s="26" t="s">
        <v>1178</v>
      </c>
      <c r="J453" s="26" t="s">
        <v>546</v>
      </c>
      <c r="K453" s="26" t="s">
        <v>1180</v>
      </c>
      <c r="L453" s="66">
        <f>SUM(D453)</f>
        <v>21.905999999999999</v>
      </c>
      <c r="M453" s="66"/>
      <c r="N453" s="1" t="s">
        <v>369</v>
      </c>
      <c r="O453" s="316" t="s">
        <v>369</v>
      </c>
      <c r="P453" s="317">
        <v>1</v>
      </c>
      <c r="Q453" s="317" t="s">
        <v>369</v>
      </c>
      <c r="R453" s="37">
        <v>7.3</v>
      </c>
      <c r="S453" s="38">
        <f>SUM(R453*1.22)</f>
        <v>8.9059999999999988</v>
      </c>
      <c r="T453" s="25">
        <v>0.05</v>
      </c>
      <c r="U453" s="10" t="s">
        <v>891</v>
      </c>
      <c r="V453" s="9"/>
      <c r="HR453" s="8"/>
      <c r="HS453" s="8"/>
      <c r="HV453" s="8"/>
      <c r="HY453" s="8"/>
      <c r="HZ453" s="8"/>
      <c r="IA453" s="8"/>
      <c r="IB453" s="8"/>
      <c r="IC453" s="8"/>
      <c r="ID453" s="8"/>
      <c r="II453" s="8"/>
      <c r="IJ453" s="8"/>
      <c r="IK453" s="8"/>
      <c r="IL453" s="8"/>
      <c r="IM453" s="8"/>
      <c r="IN453" s="8"/>
      <c r="IR453" s="8"/>
      <c r="IS453" s="8"/>
      <c r="IT453" s="8"/>
      <c r="IU453" s="8"/>
      <c r="IV453" s="8"/>
      <c r="IW453" s="8"/>
      <c r="IX453" s="8"/>
      <c r="IY453" s="8"/>
      <c r="IZ453" s="8"/>
      <c r="JA453" s="8"/>
      <c r="JN453" s="8"/>
      <c r="KG453" s="8"/>
      <c r="KS453" s="8"/>
      <c r="KT453" s="8"/>
      <c r="LD453" s="8"/>
      <c r="LE453" s="8"/>
      <c r="LF453" s="8"/>
      <c r="LG453" s="8"/>
      <c r="LH453" s="8"/>
      <c r="LI453" s="8"/>
      <c r="LJ453" s="8"/>
      <c r="LK453" s="8"/>
      <c r="LL453" s="8"/>
      <c r="LM453" s="8"/>
      <c r="LN453" s="8"/>
      <c r="LO453" s="8"/>
      <c r="LP453" s="8"/>
      <c r="LQ453" s="8"/>
      <c r="LR453" s="8"/>
      <c r="LS453" s="8"/>
      <c r="LT453" s="8"/>
      <c r="LU453" s="8"/>
      <c r="LV453" s="8"/>
      <c r="LW453" s="8"/>
      <c r="LX453" s="8"/>
      <c r="LY453" s="8"/>
      <c r="LZ453" s="8"/>
      <c r="MA453" s="8"/>
      <c r="MB453" s="8"/>
      <c r="MC453" s="8"/>
      <c r="MD453" s="8"/>
      <c r="ME453" s="8"/>
      <c r="MF453" s="8"/>
      <c r="MG453" s="8"/>
      <c r="MK453" s="8"/>
      <c r="ML453" s="8"/>
      <c r="MM453" s="8"/>
      <c r="MN453" s="8"/>
      <c r="MO453" s="8"/>
      <c r="MP453" s="8"/>
      <c r="MQ453" s="8"/>
      <c r="MR453" s="8"/>
      <c r="MU453" s="8"/>
    </row>
    <row r="454" spans="1:359" ht="22.5" customHeight="1">
      <c r="A454" s="57">
        <v>1</v>
      </c>
      <c r="B454" s="58">
        <v>10</v>
      </c>
      <c r="C454" s="62"/>
      <c r="D454" s="201">
        <f>SUM((S454*A454)+B454+C454)</f>
        <v>20.357799999999997</v>
      </c>
      <c r="F454" s="59" t="s">
        <v>818</v>
      </c>
      <c r="G454" s="59"/>
      <c r="H454" s="43" t="s">
        <v>308</v>
      </c>
      <c r="I454" s="43" t="s">
        <v>75</v>
      </c>
      <c r="J454" s="43" t="s">
        <v>546</v>
      </c>
      <c r="K454" s="43" t="s">
        <v>1180</v>
      </c>
      <c r="L454" s="66">
        <f>SUM(D454)</f>
        <v>20.357799999999997</v>
      </c>
      <c r="M454" s="66"/>
      <c r="N454" s="1" t="s">
        <v>369</v>
      </c>
      <c r="O454" s="316" t="s">
        <v>369</v>
      </c>
      <c r="P454" s="317">
        <v>1</v>
      </c>
      <c r="Q454" s="317" t="s">
        <v>369</v>
      </c>
      <c r="R454" s="37">
        <v>8.49</v>
      </c>
      <c r="S454" s="38">
        <f>SUM(R454*1.22)</f>
        <v>10.357799999999999</v>
      </c>
      <c r="T454" s="20"/>
      <c r="U454" s="10" t="s">
        <v>622</v>
      </c>
      <c r="V454" s="9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R454" s="8"/>
      <c r="HS454" s="8"/>
      <c r="HT454" s="8"/>
      <c r="HU454" s="8"/>
      <c r="HV454" s="8"/>
      <c r="HW454" s="8"/>
      <c r="HX454" s="8"/>
      <c r="HY454" s="8"/>
      <c r="IE454" s="8"/>
      <c r="IF454" s="8"/>
      <c r="IG454" s="8"/>
      <c r="IH454" s="8"/>
      <c r="IJ454" s="8"/>
      <c r="IK454" s="8"/>
      <c r="IL454" s="8"/>
      <c r="IM454" s="8"/>
      <c r="IN454" s="8"/>
      <c r="IO454" s="8"/>
      <c r="IP454" s="8"/>
      <c r="IQ454" s="8"/>
      <c r="JF454" s="8"/>
      <c r="JG454" s="8"/>
      <c r="JH454" s="8"/>
      <c r="JI454" s="8"/>
      <c r="JJ454" s="8"/>
      <c r="JL454" s="8"/>
      <c r="JN454" s="8"/>
      <c r="JZ454" s="8"/>
      <c r="KA454" s="8"/>
      <c r="KG454" s="8"/>
      <c r="KS454" s="8"/>
      <c r="KT454" s="8"/>
      <c r="KU454" s="8"/>
      <c r="KV454" s="8"/>
      <c r="KW454" s="8"/>
      <c r="MR454" s="8"/>
    </row>
    <row r="455" spans="1:359" ht="22.5" customHeight="1">
      <c r="A455" s="57">
        <v>1</v>
      </c>
      <c r="B455" s="58">
        <v>15</v>
      </c>
      <c r="C455" s="62"/>
      <c r="D455" s="201">
        <f>SUM((S455*A455)+B455+C455)</f>
        <v>25.064999999999998</v>
      </c>
      <c r="E455" s="226"/>
      <c r="F455" s="59" t="s">
        <v>805</v>
      </c>
      <c r="G455" s="59"/>
      <c r="H455" s="43" t="s">
        <v>308</v>
      </c>
      <c r="I455" s="43" t="s">
        <v>2832</v>
      </c>
      <c r="J455" s="43" t="s">
        <v>546</v>
      </c>
      <c r="K455" s="26" t="s">
        <v>2835</v>
      </c>
      <c r="L455" s="66">
        <f t="shared" ref="L455" si="213">SUM(D455)</f>
        <v>25.064999999999998</v>
      </c>
      <c r="M455" s="66"/>
      <c r="N455" s="1" t="s">
        <v>369</v>
      </c>
      <c r="O455" s="316" t="s">
        <v>369</v>
      </c>
      <c r="P455" s="317">
        <v>6</v>
      </c>
      <c r="Q455" s="317" t="s">
        <v>369</v>
      </c>
      <c r="R455" s="37">
        <v>8.25</v>
      </c>
      <c r="S455" s="38">
        <f t="shared" ref="S455" si="214">SUM(R455*1.22)</f>
        <v>10.065</v>
      </c>
      <c r="T455" s="25">
        <v>0.08</v>
      </c>
      <c r="U455" s="10" t="s">
        <v>1628</v>
      </c>
      <c r="V455" s="9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IE455" s="8"/>
      <c r="IF455" s="8"/>
      <c r="IG455" s="8"/>
      <c r="IH455" s="8"/>
      <c r="II455" s="8"/>
      <c r="IL455" s="8"/>
      <c r="IM455" s="8"/>
      <c r="IN455" s="8"/>
      <c r="IO455" s="8"/>
      <c r="IP455" s="8"/>
      <c r="IQ455" s="8"/>
      <c r="JB455" s="7"/>
      <c r="JC455" s="7"/>
      <c r="JD455" s="7"/>
      <c r="JE455" s="7"/>
      <c r="JF455" s="8"/>
      <c r="JG455" s="8"/>
      <c r="JH455" s="8"/>
      <c r="JI455" s="8"/>
      <c r="JJ455" s="8"/>
      <c r="JK455" s="7"/>
      <c r="JL455" s="7"/>
      <c r="JM455" s="8"/>
      <c r="JN455" s="8"/>
      <c r="JO455" s="8"/>
      <c r="JP455" s="7"/>
      <c r="JQ455" s="8"/>
      <c r="JR455" s="7"/>
      <c r="JS455" s="7"/>
      <c r="JY455" s="7"/>
      <c r="JZ455" s="8"/>
      <c r="KA455" s="8"/>
      <c r="KB455" s="8"/>
      <c r="KC455" s="8"/>
      <c r="KD455" s="8"/>
      <c r="KE455" s="8"/>
      <c r="KF455" s="8"/>
      <c r="KM455" s="8"/>
      <c r="KN455" s="8"/>
      <c r="KO455" s="8"/>
      <c r="KP455" s="8"/>
      <c r="KQ455" s="8"/>
      <c r="KR455" s="8"/>
      <c r="KU455" s="8"/>
      <c r="KV455" s="8"/>
      <c r="KW455" s="8"/>
      <c r="MR455" s="8"/>
      <c r="MU455" s="8"/>
    </row>
    <row r="456" spans="1:359" ht="22.5" customHeight="1">
      <c r="A456" s="57">
        <v>1</v>
      </c>
      <c r="B456" s="58">
        <v>15</v>
      </c>
      <c r="C456" s="62"/>
      <c r="D456" s="201">
        <f t="shared" ref="D456:D457" si="215">SUM((S456*A456)+B456+C456)</f>
        <v>25.064999999999998</v>
      </c>
      <c r="E456" s="226"/>
      <c r="F456" s="59" t="s">
        <v>805</v>
      </c>
      <c r="G456" s="59"/>
      <c r="H456" s="43" t="s">
        <v>308</v>
      </c>
      <c r="I456" s="43" t="s">
        <v>2832</v>
      </c>
      <c r="J456" s="43" t="s">
        <v>540</v>
      </c>
      <c r="K456" s="26" t="s">
        <v>2833</v>
      </c>
      <c r="L456" s="66">
        <f t="shared" ref="L456" si="216">SUM(D456)</f>
        <v>25.064999999999998</v>
      </c>
      <c r="M456" s="66"/>
      <c r="N456" s="1" t="s">
        <v>369</v>
      </c>
      <c r="O456" s="316" t="s">
        <v>369</v>
      </c>
      <c r="P456" s="317">
        <v>6</v>
      </c>
      <c r="Q456" s="317" t="s">
        <v>369</v>
      </c>
      <c r="R456" s="37">
        <v>8.25</v>
      </c>
      <c r="S456" s="38">
        <f t="shared" ref="S456" si="217">SUM(R456*1.22)</f>
        <v>10.065</v>
      </c>
      <c r="T456" s="25">
        <v>0.08</v>
      </c>
      <c r="U456" s="10" t="s">
        <v>1628</v>
      </c>
      <c r="V456" s="9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IE456" s="8"/>
      <c r="IF456" s="8"/>
      <c r="IG456" s="8"/>
      <c r="IH456" s="8"/>
      <c r="II456" s="8"/>
      <c r="IL456" s="8"/>
      <c r="IM456" s="8"/>
      <c r="IN456" s="8"/>
      <c r="IO456" s="8"/>
      <c r="IP456" s="8"/>
      <c r="IQ456" s="8"/>
      <c r="JB456" s="7"/>
      <c r="JC456" s="7"/>
      <c r="JD456" s="7"/>
      <c r="JE456" s="7"/>
      <c r="JF456" s="8"/>
      <c r="JG456" s="8"/>
      <c r="JH456" s="8"/>
      <c r="JI456" s="8"/>
      <c r="JJ456" s="8"/>
      <c r="JK456" s="7"/>
      <c r="JL456" s="7"/>
      <c r="JM456" s="8"/>
      <c r="JN456" s="8"/>
      <c r="JO456" s="8"/>
      <c r="JP456" s="7"/>
      <c r="JQ456" s="8"/>
      <c r="JR456" s="7"/>
      <c r="JS456" s="7"/>
      <c r="JY456" s="7"/>
      <c r="JZ456" s="8"/>
      <c r="KA456" s="8"/>
      <c r="KB456" s="8"/>
      <c r="KC456" s="8"/>
      <c r="KD456" s="8"/>
      <c r="KE456" s="8"/>
      <c r="KF456" s="8"/>
      <c r="KM456" s="8"/>
      <c r="KN456" s="8"/>
      <c r="KO456" s="8"/>
      <c r="KP456" s="8"/>
      <c r="KQ456" s="8"/>
      <c r="KR456" s="8"/>
      <c r="KU456" s="8"/>
      <c r="KV456" s="8"/>
      <c r="KW456" s="8"/>
      <c r="MR456" s="8"/>
      <c r="MU456" s="8"/>
    </row>
    <row r="457" spans="1:359" ht="22.5" customHeight="1">
      <c r="A457" s="57">
        <v>1</v>
      </c>
      <c r="B457" s="58">
        <v>15</v>
      </c>
      <c r="C457" s="62"/>
      <c r="D457" s="201">
        <f t="shared" si="215"/>
        <v>23.783999999999999</v>
      </c>
      <c r="E457" s="226"/>
      <c r="F457" s="59" t="s">
        <v>805</v>
      </c>
      <c r="G457" s="59"/>
      <c r="H457" s="43" t="s">
        <v>308</v>
      </c>
      <c r="I457" s="43" t="s">
        <v>2832</v>
      </c>
      <c r="J457" s="43" t="s">
        <v>2834</v>
      </c>
      <c r="K457" s="26" t="s">
        <v>2836</v>
      </c>
      <c r="L457" s="66">
        <f t="shared" ref="L457" si="218">SUM(D457)</f>
        <v>23.783999999999999</v>
      </c>
      <c r="M457" s="66"/>
      <c r="N457" s="1" t="s">
        <v>369</v>
      </c>
      <c r="O457" s="316" t="s">
        <v>369</v>
      </c>
      <c r="P457" s="317">
        <v>6</v>
      </c>
      <c r="Q457" s="317" t="s">
        <v>369</v>
      </c>
      <c r="R457" s="37">
        <v>7.2</v>
      </c>
      <c r="S457" s="38">
        <f t="shared" ref="S457" si="219">SUM(R457*1.22)</f>
        <v>8.7840000000000007</v>
      </c>
      <c r="T457" s="25">
        <v>0.08</v>
      </c>
      <c r="U457" s="10" t="s">
        <v>1628</v>
      </c>
      <c r="V457" s="9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IE457" s="8"/>
      <c r="IF457" s="8"/>
      <c r="IG457" s="8"/>
      <c r="IH457" s="8"/>
      <c r="II457" s="8"/>
      <c r="IL457" s="8"/>
      <c r="IM457" s="8"/>
      <c r="IN457" s="8"/>
      <c r="IO457" s="8"/>
      <c r="IP457" s="8"/>
      <c r="IQ457" s="8"/>
      <c r="JB457" s="7"/>
      <c r="JC457" s="7"/>
      <c r="JD457" s="7"/>
      <c r="JE457" s="7"/>
      <c r="JF457" s="8"/>
      <c r="JG457" s="8"/>
      <c r="JH457" s="8"/>
      <c r="JI457" s="8"/>
      <c r="JJ457" s="8"/>
      <c r="JK457" s="7"/>
      <c r="JL457" s="7"/>
      <c r="JM457" s="8"/>
      <c r="JN457" s="8"/>
      <c r="JO457" s="8"/>
      <c r="JP457" s="7"/>
      <c r="JQ457" s="8"/>
      <c r="JR457" s="7"/>
      <c r="JS457" s="7"/>
      <c r="JY457" s="7"/>
      <c r="JZ457" s="8"/>
      <c r="KA457" s="8"/>
      <c r="KB457" s="8"/>
      <c r="KC457" s="8"/>
      <c r="KD457" s="8"/>
      <c r="KE457" s="8"/>
      <c r="KF457" s="8"/>
      <c r="KM457" s="8"/>
      <c r="KN457" s="8"/>
      <c r="KO457" s="8"/>
      <c r="KP457" s="8"/>
      <c r="KQ457" s="8"/>
      <c r="KR457" s="8"/>
      <c r="KU457" s="8"/>
      <c r="KV457" s="8"/>
      <c r="KW457" s="8"/>
      <c r="MR457" s="8"/>
      <c r="MU457" s="8"/>
    </row>
    <row r="458" spans="1:359" ht="22.5" customHeight="1">
      <c r="A458" s="57">
        <v>2.2000000000000002</v>
      </c>
      <c r="B458" s="58"/>
      <c r="C458" s="62"/>
      <c r="D458" s="201">
        <f t="shared" ref="D458" si="220">SUM((S458*A458)+B458+C458)</f>
        <v>28.182000000000002</v>
      </c>
      <c r="F458" s="59" t="s">
        <v>806</v>
      </c>
      <c r="G458" s="59"/>
      <c r="H458" s="43" t="s">
        <v>308</v>
      </c>
      <c r="I458" s="43" t="s">
        <v>2829</v>
      </c>
      <c r="J458" s="43" t="s">
        <v>907</v>
      </c>
      <c r="K458" s="26" t="s">
        <v>2830</v>
      </c>
      <c r="L458" s="66">
        <f t="shared" ref="L458" si="221">SUM(D458)</f>
        <v>28.182000000000002</v>
      </c>
      <c r="M458" s="66"/>
      <c r="N458" s="1" t="s">
        <v>369</v>
      </c>
      <c r="O458" s="316" t="s">
        <v>369</v>
      </c>
      <c r="P458" s="317">
        <v>6</v>
      </c>
      <c r="Q458" s="317" t="s">
        <v>369</v>
      </c>
      <c r="R458" s="37">
        <v>10.5</v>
      </c>
      <c r="S458" s="38">
        <f t="shared" ref="S458" si="222">SUM(R458*1.22)</f>
        <v>12.81</v>
      </c>
      <c r="T458" s="25">
        <v>0.08</v>
      </c>
      <c r="U458" s="10" t="s">
        <v>1628</v>
      </c>
      <c r="V458" s="9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IE458" s="8"/>
      <c r="IF458" s="8"/>
      <c r="IG458" s="8"/>
      <c r="IH458" s="8"/>
      <c r="II458" s="8"/>
      <c r="IL458" s="8"/>
      <c r="IM458" s="8"/>
      <c r="IN458" s="8"/>
      <c r="IO458" s="8"/>
      <c r="IP458" s="8"/>
      <c r="IQ458" s="8"/>
      <c r="JB458" s="7"/>
      <c r="JC458" s="7"/>
      <c r="JD458" s="7"/>
      <c r="JE458" s="7"/>
      <c r="JF458" s="8"/>
      <c r="JG458" s="8"/>
      <c r="JH458" s="8"/>
      <c r="JI458" s="8"/>
      <c r="JJ458" s="8"/>
      <c r="JK458" s="7"/>
      <c r="JL458" s="7"/>
      <c r="JM458" s="8"/>
      <c r="JN458" s="8"/>
      <c r="JO458" s="8"/>
      <c r="JP458" s="7"/>
      <c r="JQ458" s="8"/>
      <c r="JR458" s="7"/>
      <c r="JS458" s="7"/>
      <c r="JY458" s="7"/>
      <c r="JZ458" s="8"/>
      <c r="KA458" s="8"/>
      <c r="KB458" s="8"/>
      <c r="KC458" s="8"/>
      <c r="KD458" s="8"/>
      <c r="KE458" s="8"/>
      <c r="KF458" s="8"/>
      <c r="KM458" s="8"/>
      <c r="KN458" s="8"/>
      <c r="KO458" s="8"/>
      <c r="KP458" s="8"/>
      <c r="KQ458" s="8"/>
      <c r="KR458" s="8"/>
      <c r="KU458" s="8"/>
      <c r="KV458" s="8"/>
      <c r="KW458" s="8"/>
      <c r="MR458" s="8"/>
      <c r="MU458" s="8"/>
    </row>
    <row r="459" spans="1:359" ht="22.5" customHeight="1">
      <c r="A459" s="57">
        <v>2.2000000000000002</v>
      </c>
      <c r="B459" s="58"/>
      <c r="C459" s="62"/>
      <c r="D459" s="201">
        <f t="shared" ref="D459" si="223">SUM((S459*A459)+B459+C459)</f>
        <v>28.182000000000002</v>
      </c>
      <c r="F459" s="59" t="s">
        <v>806</v>
      </c>
      <c r="G459" s="59"/>
      <c r="H459" s="43" t="s">
        <v>308</v>
      </c>
      <c r="I459" s="43" t="s">
        <v>2829</v>
      </c>
      <c r="J459" s="43" t="s">
        <v>900</v>
      </c>
      <c r="K459" s="26" t="s">
        <v>2831</v>
      </c>
      <c r="L459" s="66">
        <f t="shared" ref="L459" si="224">SUM(D459)</f>
        <v>28.182000000000002</v>
      </c>
      <c r="M459" s="66"/>
      <c r="N459" s="1" t="s">
        <v>369</v>
      </c>
      <c r="O459" s="316" t="s">
        <v>369</v>
      </c>
      <c r="P459" s="317">
        <v>6</v>
      </c>
      <c r="Q459" s="317" t="s">
        <v>369</v>
      </c>
      <c r="R459" s="37">
        <v>10.5</v>
      </c>
      <c r="S459" s="38">
        <f t="shared" ref="S459" si="225">SUM(R459*1.22)</f>
        <v>12.81</v>
      </c>
      <c r="T459" s="25">
        <v>0.08</v>
      </c>
      <c r="U459" s="10" t="s">
        <v>1628</v>
      </c>
      <c r="V459" s="9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IE459" s="8"/>
      <c r="IF459" s="8"/>
      <c r="IG459" s="8"/>
      <c r="IH459" s="8"/>
      <c r="II459" s="8"/>
      <c r="IL459" s="8"/>
      <c r="IM459" s="8"/>
      <c r="IN459" s="8"/>
      <c r="IO459" s="8"/>
      <c r="IP459" s="8"/>
      <c r="IQ459" s="8"/>
      <c r="JB459" s="7"/>
      <c r="JC459" s="7"/>
      <c r="JD459" s="7"/>
      <c r="JE459" s="7"/>
      <c r="JF459" s="8"/>
      <c r="JG459" s="8"/>
      <c r="JH459" s="8"/>
      <c r="JI459" s="8"/>
      <c r="JJ459" s="8"/>
      <c r="JK459" s="7"/>
      <c r="JL459" s="7"/>
      <c r="JM459" s="8"/>
      <c r="JN459" s="8"/>
      <c r="JO459" s="8"/>
      <c r="JP459" s="7"/>
      <c r="JQ459" s="8"/>
      <c r="JR459" s="7"/>
      <c r="JS459" s="7"/>
      <c r="JY459" s="7"/>
      <c r="JZ459" s="8"/>
      <c r="KA459" s="8"/>
      <c r="KB459" s="8"/>
      <c r="KC459" s="8"/>
      <c r="KD459" s="8"/>
      <c r="KE459" s="8"/>
      <c r="KF459" s="8"/>
      <c r="KM459" s="8"/>
      <c r="KN459" s="8"/>
      <c r="KO459" s="8"/>
      <c r="KP459" s="8"/>
      <c r="KQ459" s="8"/>
      <c r="KR459" s="8"/>
      <c r="KU459" s="8"/>
      <c r="KV459" s="8"/>
      <c r="KW459" s="8"/>
      <c r="MR459" s="8"/>
      <c r="MU459" s="8"/>
    </row>
    <row r="460" spans="1:359" ht="22.5" customHeight="1">
      <c r="A460" s="56"/>
      <c r="B460" s="55"/>
      <c r="C460" s="63"/>
      <c r="D460" s="201"/>
      <c r="E460" s="226"/>
      <c r="F460" s="60"/>
      <c r="G460" s="60"/>
      <c r="H460" s="26"/>
      <c r="I460" s="26"/>
      <c r="J460" s="9"/>
      <c r="K460" s="26"/>
      <c r="L460" s="66"/>
      <c r="M460" s="66"/>
      <c r="N460" s="17"/>
      <c r="O460" s="318"/>
      <c r="P460" s="318"/>
      <c r="Q460" s="318"/>
      <c r="R460" s="31"/>
      <c r="S460" s="31"/>
      <c r="T460" s="21"/>
      <c r="U460" s="10"/>
      <c r="V460" s="9"/>
      <c r="HY460" s="8"/>
      <c r="HZ460" s="8"/>
      <c r="IA460" s="8"/>
      <c r="IB460" s="8"/>
      <c r="IC460" s="8"/>
      <c r="ID460" s="8"/>
      <c r="IE460" s="8"/>
      <c r="IF460" s="8"/>
      <c r="IH460" s="8"/>
      <c r="II460" s="8"/>
      <c r="IL460" s="8"/>
      <c r="IM460" s="8"/>
      <c r="IN460" s="8"/>
      <c r="IS460" s="8"/>
      <c r="IT460" s="8"/>
      <c r="IU460" s="8"/>
      <c r="IV460" s="8"/>
      <c r="IW460" s="8"/>
      <c r="IX460" s="8"/>
      <c r="IY460" s="8"/>
      <c r="IZ460" s="8"/>
      <c r="JA460" s="8"/>
      <c r="JL460" s="8"/>
      <c r="JM460" s="8"/>
      <c r="JN460" s="8"/>
      <c r="JO460" s="8"/>
      <c r="JQ460" s="8"/>
      <c r="JZ460" s="8"/>
      <c r="KA460" s="8"/>
      <c r="KG460" s="8"/>
      <c r="KH460" s="8"/>
      <c r="KI460" s="8"/>
      <c r="KJ460" s="8"/>
      <c r="KK460" s="8"/>
      <c r="KL460" s="8"/>
      <c r="KS460" s="8"/>
      <c r="KT460" s="8"/>
      <c r="KX460" s="8"/>
      <c r="KZ460" s="8"/>
      <c r="LA460" s="8"/>
      <c r="LB460" s="8"/>
      <c r="LC460" s="8"/>
      <c r="LD460" s="8"/>
      <c r="LE460" s="8"/>
      <c r="LF460" s="8"/>
      <c r="LG460" s="8"/>
      <c r="LH460" s="8"/>
      <c r="LI460" s="8"/>
      <c r="LJ460" s="8"/>
      <c r="LK460" s="8"/>
      <c r="LL460" s="8"/>
      <c r="LM460" s="8"/>
      <c r="LN460" s="8"/>
      <c r="LO460" s="8"/>
      <c r="LP460" s="8"/>
      <c r="LQ460" s="8"/>
      <c r="LR460" s="8"/>
      <c r="LS460" s="8"/>
      <c r="LT460" s="8"/>
      <c r="LU460" s="8"/>
      <c r="LV460" s="8"/>
      <c r="LW460" s="8"/>
      <c r="LX460" s="8"/>
      <c r="LY460" s="8"/>
      <c r="LZ460" s="8"/>
      <c r="MA460" s="8"/>
      <c r="MB460" s="8"/>
      <c r="MC460" s="8"/>
      <c r="MD460" s="8"/>
      <c r="ME460" s="8"/>
      <c r="MF460" s="8"/>
      <c r="MG460" s="8"/>
      <c r="MH460" s="8"/>
      <c r="MI460" s="8"/>
      <c r="MJ460" s="8"/>
      <c r="MK460" s="8"/>
      <c r="ML460" s="8"/>
      <c r="MM460" s="8"/>
      <c r="MN460" s="8"/>
      <c r="MO460" s="8"/>
      <c r="MP460" s="8"/>
    </row>
    <row r="461" spans="1:359" ht="22.5" customHeight="1">
      <c r="A461" s="56"/>
      <c r="B461" s="55"/>
      <c r="C461" s="63"/>
      <c r="D461" s="201"/>
      <c r="E461" s="226"/>
      <c r="F461" s="60"/>
      <c r="G461" s="60"/>
      <c r="H461" s="26"/>
      <c r="I461" s="26"/>
      <c r="J461" s="9"/>
      <c r="K461" s="26"/>
      <c r="L461" s="66"/>
      <c r="M461" s="66"/>
      <c r="N461" s="17"/>
      <c r="O461" s="318"/>
      <c r="P461" s="318"/>
      <c r="Q461" s="318"/>
      <c r="R461" s="31"/>
      <c r="S461" s="31"/>
      <c r="T461" s="21"/>
      <c r="U461" s="10"/>
      <c r="V461" s="9"/>
      <c r="HY461" s="8"/>
      <c r="HZ461" s="8"/>
      <c r="IA461" s="8"/>
      <c r="IB461" s="8"/>
      <c r="IC461" s="8"/>
      <c r="ID461" s="8"/>
      <c r="IE461" s="8"/>
      <c r="IF461" s="8"/>
      <c r="IH461" s="8"/>
      <c r="II461" s="8"/>
      <c r="IL461" s="8"/>
      <c r="IM461" s="8"/>
      <c r="IN461" s="8"/>
      <c r="KG461" s="8"/>
      <c r="KH461" s="8"/>
      <c r="KI461" s="8"/>
      <c r="KJ461" s="8"/>
      <c r="KK461" s="8"/>
      <c r="KL461" s="8"/>
      <c r="KS461" s="8"/>
      <c r="KT461" s="8"/>
      <c r="KU461" s="8"/>
      <c r="KV461" s="8"/>
      <c r="KW461" s="8"/>
      <c r="KX461" s="8"/>
      <c r="KZ461" s="8"/>
      <c r="LA461" s="8"/>
      <c r="LB461" s="8"/>
      <c r="LC461" s="8"/>
      <c r="LN461" s="8"/>
      <c r="LO461" s="8"/>
      <c r="LP461" s="8"/>
      <c r="LQ461" s="8"/>
      <c r="MG461" s="8"/>
      <c r="MH461" s="8"/>
      <c r="MI461" s="8"/>
      <c r="MJ461" s="8"/>
      <c r="MK461" s="8"/>
      <c r="ML461" s="8"/>
      <c r="MM461" s="8"/>
      <c r="MN461" s="8"/>
      <c r="MO461" s="8"/>
      <c r="MP461" s="8"/>
      <c r="MR461" s="8"/>
    </row>
    <row r="462" spans="1:359" ht="22.5" customHeight="1">
      <c r="A462" s="56"/>
      <c r="B462" s="55"/>
      <c r="C462" s="63"/>
      <c r="D462" s="201"/>
      <c r="F462" s="60"/>
      <c r="G462" s="60"/>
      <c r="H462" s="26"/>
      <c r="I462" s="26"/>
      <c r="J462" s="9"/>
      <c r="K462" s="26"/>
      <c r="L462" s="66"/>
      <c r="M462" s="66"/>
      <c r="N462" s="17"/>
      <c r="O462" s="318"/>
      <c r="P462" s="318"/>
      <c r="Q462" s="318"/>
      <c r="R462" s="31"/>
      <c r="S462" s="31"/>
      <c r="T462" s="21"/>
      <c r="U462" s="10"/>
      <c r="V462" s="9"/>
      <c r="HY462" s="8"/>
      <c r="HZ462" s="8"/>
      <c r="IA462" s="8"/>
      <c r="IB462" s="8"/>
      <c r="IC462" s="8"/>
      <c r="ID462" s="8"/>
      <c r="IE462" s="8"/>
      <c r="IF462" s="8"/>
      <c r="IH462" s="8"/>
      <c r="II462" s="8"/>
      <c r="IL462" s="8"/>
      <c r="IM462" s="8"/>
      <c r="IN462" s="8"/>
      <c r="IS462" s="8"/>
      <c r="IT462" s="8"/>
      <c r="IU462" s="8"/>
      <c r="IV462" s="8"/>
      <c r="IW462" s="8"/>
      <c r="IX462" s="8"/>
      <c r="IY462" s="8"/>
      <c r="IZ462" s="8"/>
      <c r="JA462" s="8"/>
      <c r="JL462" s="8"/>
      <c r="JM462" s="8"/>
      <c r="JN462" s="8"/>
      <c r="JO462" s="8"/>
      <c r="JT462" s="8"/>
      <c r="JU462" s="8"/>
      <c r="JV462" s="8"/>
      <c r="JW462" s="8"/>
      <c r="JX462" s="8"/>
      <c r="KG462" s="8"/>
      <c r="KH462" s="8"/>
      <c r="KI462" s="8"/>
      <c r="KJ462" s="8"/>
      <c r="KK462" s="8"/>
      <c r="KL462" s="8"/>
      <c r="KS462" s="8"/>
      <c r="KT462" s="8"/>
      <c r="KX462" s="8"/>
      <c r="KZ462" s="8"/>
      <c r="LA462" s="8"/>
      <c r="LB462" s="8"/>
      <c r="LC462" s="8"/>
      <c r="LN462" s="8"/>
      <c r="LO462" s="8"/>
      <c r="LP462" s="8"/>
      <c r="LQ462" s="8"/>
      <c r="MG462" s="8"/>
      <c r="MH462" s="8"/>
      <c r="MI462" s="8"/>
      <c r="MJ462" s="8"/>
      <c r="MK462" s="8"/>
      <c r="ML462" s="8"/>
      <c r="MM462" s="8"/>
      <c r="MN462" s="8"/>
      <c r="MO462" s="8"/>
      <c r="MP462" s="8"/>
    </row>
    <row r="463" spans="1:359" ht="22.5" customHeight="1">
      <c r="A463" s="56"/>
      <c r="B463" s="55"/>
      <c r="C463" s="63"/>
      <c r="D463" s="201"/>
      <c r="E463" s="226"/>
      <c r="F463" s="60"/>
      <c r="G463" s="60"/>
      <c r="H463" s="26"/>
      <c r="I463" s="26"/>
      <c r="J463" s="9"/>
      <c r="K463" s="26"/>
      <c r="L463" s="66"/>
      <c r="M463" s="66"/>
      <c r="N463" s="17"/>
      <c r="O463" s="318"/>
      <c r="P463" s="318"/>
      <c r="Q463" s="318"/>
      <c r="R463" s="31"/>
      <c r="S463" s="31"/>
      <c r="T463" s="21"/>
      <c r="U463" s="10"/>
      <c r="V463" s="9"/>
      <c r="HY463" s="8"/>
      <c r="HZ463" s="8"/>
      <c r="IA463" s="8"/>
      <c r="IB463" s="8"/>
      <c r="IC463" s="8"/>
      <c r="ID463" s="8"/>
      <c r="IE463" s="8"/>
      <c r="IF463" s="8"/>
      <c r="IH463" s="8"/>
      <c r="II463" s="8"/>
      <c r="IR463" s="8"/>
      <c r="JL463" s="8"/>
      <c r="JM463" s="8"/>
      <c r="JN463" s="8"/>
      <c r="JO463" s="8"/>
      <c r="JQ463" s="8"/>
      <c r="JT463" s="8"/>
      <c r="JU463" s="8"/>
      <c r="JV463" s="8"/>
      <c r="JW463" s="8"/>
      <c r="JX463" s="8"/>
      <c r="KB463" s="8"/>
      <c r="KG463" s="8"/>
      <c r="KH463" s="8"/>
      <c r="KI463" s="8"/>
      <c r="KJ463" s="8"/>
      <c r="KK463" s="8"/>
      <c r="KL463" s="8"/>
      <c r="KS463" s="8"/>
      <c r="KT463" s="8"/>
      <c r="KX463" s="8"/>
      <c r="KZ463" s="8"/>
      <c r="LA463" s="8"/>
      <c r="LB463" s="8"/>
      <c r="LC463" s="8"/>
      <c r="LD463" s="8"/>
      <c r="LE463" s="8"/>
      <c r="LF463" s="8"/>
      <c r="LG463" s="8"/>
      <c r="LH463" s="8"/>
      <c r="LI463" s="8"/>
      <c r="LJ463" s="8"/>
      <c r="LK463" s="8"/>
      <c r="LL463" s="8"/>
      <c r="LM463" s="8"/>
      <c r="LN463" s="8"/>
      <c r="LO463" s="8"/>
      <c r="LP463" s="8"/>
      <c r="LQ463" s="8"/>
      <c r="LR463" s="8"/>
      <c r="LS463" s="8"/>
      <c r="LT463" s="8"/>
      <c r="LU463" s="8"/>
      <c r="LV463" s="8"/>
      <c r="LW463" s="8"/>
      <c r="LX463" s="8"/>
      <c r="LY463" s="8"/>
      <c r="LZ463" s="8"/>
      <c r="MA463" s="8"/>
      <c r="MB463" s="8"/>
      <c r="MC463" s="8"/>
      <c r="MD463" s="8"/>
      <c r="ME463" s="8"/>
      <c r="MF463" s="8"/>
      <c r="MG463" s="8"/>
      <c r="MH463" s="8"/>
      <c r="MI463" s="8"/>
      <c r="MJ463" s="8"/>
      <c r="MK463" s="8"/>
      <c r="ML463" s="8"/>
      <c r="MM463" s="8"/>
      <c r="MN463" s="8"/>
      <c r="MO463" s="8"/>
      <c r="MP463" s="8"/>
    </row>
    <row r="464" spans="1:359" ht="22.5" customHeight="1">
      <c r="A464" s="57">
        <v>1</v>
      </c>
      <c r="B464" s="58">
        <v>20</v>
      </c>
      <c r="C464" s="62"/>
      <c r="D464" s="201">
        <f t="shared" ref="D464:D469" si="226">SUM((S464*A464)+B464+C464)</f>
        <v>31.346</v>
      </c>
      <c r="E464" s="226"/>
      <c r="F464" s="59" t="s">
        <v>1105</v>
      </c>
      <c r="G464" s="59"/>
      <c r="H464" s="26" t="s">
        <v>309</v>
      </c>
      <c r="I464" s="26" t="s">
        <v>714</v>
      </c>
      <c r="J464" s="28" t="s">
        <v>499</v>
      </c>
      <c r="K464" s="26" t="s">
        <v>1129</v>
      </c>
      <c r="L464" s="66">
        <f t="shared" ref="L464:L469" si="227">SUM(D464)</f>
        <v>31.346</v>
      </c>
      <c r="M464" s="66"/>
      <c r="N464" s="1" t="s">
        <v>369</v>
      </c>
      <c r="O464" s="316" t="s">
        <v>369</v>
      </c>
      <c r="P464" s="317" t="s">
        <v>369</v>
      </c>
      <c r="Q464" s="317">
        <v>1</v>
      </c>
      <c r="R464" s="37">
        <v>9.3000000000000007</v>
      </c>
      <c r="S464" s="38">
        <f t="shared" ref="S464:S469" si="228">SUM(R464*1.22)</f>
        <v>11.346</v>
      </c>
      <c r="T464" s="20"/>
      <c r="U464" s="10" t="s">
        <v>1104</v>
      </c>
      <c r="V464" s="9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R464" s="8"/>
      <c r="HS464" s="8"/>
      <c r="HT464" s="8"/>
      <c r="HU464" s="8"/>
      <c r="HV464" s="8"/>
      <c r="HW464" s="8"/>
      <c r="HX464" s="8"/>
      <c r="HY464" s="8"/>
      <c r="II464" s="8"/>
      <c r="IO464" s="7"/>
      <c r="IP464" s="7"/>
      <c r="IQ464" s="7"/>
      <c r="IS464" s="8"/>
      <c r="IT464" s="8"/>
      <c r="IU464" s="8"/>
      <c r="IV464" s="8"/>
      <c r="IW464" s="8"/>
      <c r="IX464" s="8"/>
      <c r="IY464" s="8"/>
      <c r="IZ464" s="8"/>
      <c r="JA464" s="8"/>
      <c r="JF464" s="8"/>
      <c r="JG464" s="8"/>
      <c r="JH464" s="8"/>
      <c r="JI464" s="8"/>
      <c r="JJ464" s="8"/>
      <c r="JN464" s="8"/>
      <c r="JO464" s="8"/>
      <c r="JQ464" s="8"/>
      <c r="JY464" s="8"/>
      <c r="JZ464" s="8"/>
      <c r="KA464" s="8"/>
      <c r="KS464" s="8"/>
      <c r="KT464" s="8"/>
      <c r="MR464" s="8"/>
      <c r="MU464" s="8"/>
    </row>
    <row r="465" spans="1:359" ht="22.5" customHeight="1">
      <c r="A465" s="57">
        <v>1</v>
      </c>
      <c r="B465" s="58">
        <v>20</v>
      </c>
      <c r="C465" s="62"/>
      <c r="D465" s="201">
        <f t="shared" si="226"/>
        <v>26.893000000000001</v>
      </c>
      <c r="F465" s="59" t="s">
        <v>1105</v>
      </c>
      <c r="G465" s="59"/>
      <c r="H465" s="26" t="s">
        <v>309</v>
      </c>
      <c r="I465" s="26" t="s">
        <v>1107</v>
      </c>
      <c r="J465" s="28" t="s">
        <v>499</v>
      </c>
      <c r="K465" s="26" t="s">
        <v>1114</v>
      </c>
      <c r="L465" s="66">
        <f t="shared" si="227"/>
        <v>26.893000000000001</v>
      </c>
      <c r="M465" s="66"/>
      <c r="N465" s="1" t="s">
        <v>369</v>
      </c>
      <c r="O465" s="316" t="s">
        <v>369</v>
      </c>
      <c r="P465" s="317" t="s">
        <v>369</v>
      </c>
      <c r="Q465" s="317">
        <v>1</v>
      </c>
      <c r="R465" s="37">
        <v>5.65</v>
      </c>
      <c r="S465" s="38">
        <f t="shared" si="228"/>
        <v>6.8930000000000007</v>
      </c>
      <c r="T465" s="20"/>
      <c r="U465" s="10" t="s">
        <v>1104</v>
      </c>
      <c r="V465" s="9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R465" s="8"/>
      <c r="HS465" s="8"/>
      <c r="HT465" s="8"/>
      <c r="HU465" s="8"/>
      <c r="HV465" s="8"/>
      <c r="HW465" s="8"/>
      <c r="HX465" s="8"/>
      <c r="HY465" s="8"/>
      <c r="II465" s="8"/>
      <c r="IO465" s="7"/>
      <c r="IP465" s="7"/>
      <c r="IQ465" s="7"/>
      <c r="IS465" s="8"/>
      <c r="IT465" s="8"/>
      <c r="IU465" s="8"/>
      <c r="IV465" s="8"/>
      <c r="IW465" s="8"/>
      <c r="IX465" s="8"/>
      <c r="IY465" s="8"/>
      <c r="IZ465" s="8"/>
      <c r="JA465" s="8"/>
      <c r="JF465" s="8"/>
      <c r="JG465" s="8"/>
      <c r="JH465" s="8"/>
      <c r="JI465" s="8"/>
      <c r="JJ465" s="8"/>
      <c r="JQ465" s="8"/>
      <c r="JT465" s="8"/>
      <c r="JU465" s="8"/>
      <c r="JV465" s="8"/>
      <c r="JW465" s="8"/>
      <c r="JX465" s="8"/>
      <c r="JY465" s="8"/>
      <c r="KH465" s="8"/>
      <c r="KI465" s="8"/>
      <c r="KJ465" s="8"/>
      <c r="KK465" s="8"/>
      <c r="KL465" s="8"/>
      <c r="KZ465" s="8"/>
      <c r="LA465" s="8"/>
      <c r="LB465" s="8"/>
      <c r="LC465" s="8"/>
      <c r="MH465" s="8"/>
      <c r="MI465" s="8"/>
      <c r="MJ465" s="8"/>
      <c r="MK465" s="8"/>
      <c r="ML465" s="8"/>
      <c r="MM465" s="8"/>
      <c r="MN465" s="8"/>
      <c r="MO465" s="8"/>
      <c r="MP465" s="8"/>
      <c r="MR465" s="8"/>
      <c r="MU465" s="8"/>
    </row>
    <row r="466" spans="1:359" ht="22.5" customHeight="1">
      <c r="A466" s="57">
        <v>2.2000000000000002</v>
      </c>
      <c r="B466" s="58"/>
      <c r="C466" s="62"/>
      <c r="D466" s="201">
        <f t="shared" si="226"/>
        <v>28.182000000000002</v>
      </c>
      <c r="E466" s="226"/>
      <c r="F466" s="59" t="s">
        <v>806</v>
      </c>
      <c r="G466" s="59"/>
      <c r="H466" s="26" t="s">
        <v>309</v>
      </c>
      <c r="I466" s="26" t="s">
        <v>77</v>
      </c>
      <c r="J466" s="28" t="s">
        <v>499</v>
      </c>
      <c r="K466" s="26" t="s">
        <v>1782</v>
      </c>
      <c r="L466" s="66">
        <f t="shared" si="227"/>
        <v>28.182000000000002</v>
      </c>
      <c r="M466" s="66"/>
      <c r="N466" s="1" t="s">
        <v>369</v>
      </c>
      <c r="O466" s="316" t="s">
        <v>369</v>
      </c>
      <c r="P466" s="317">
        <v>2</v>
      </c>
      <c r="Q466" s="317" t="s">
        <v>369</v>
      </c>
      <c r="R466" s="37">
        <v>10.5</v>
      </c>
      <c r="S466" s="38">
        <f t="shared" si="228"/>
        <v>12.81</v>
      </c>
      <c r="T466" s="25">
        <v>0.05</v>
      </c>
      <c r="U466" s="10" t="s">
        <v>518</v>
      </c>
      <c r="V466" s="9"/>
      <c r="W466" s="8"/>
      <c r="HR466" s="8"/>
      <c r="HS466" s="8"/>
      <c r="HT466" s="8"/>
      <c r="HU466" s="8"/>
      <c r="HV466" s="8"/>
      <c r="HW466" s="8"/>
      <c r="HX466" s="8"/>
      <c r="HY466" s="8"/>
      <c r="IE466" s="8"/>
      <c r="IF466" s="8"/>
      <c r="IH466" s="8"/>
      <c r="II466" s="8"/>
      <c r="IS466" s="8"/>
      <c r="IT466" s="8"/>
      <c r="IU466" s="8"/>
      <c r="IV466" s="8"/>
      <c r="IW466" s="8"/>
      <c r="IX466" s="8"/>
      <c r="IY466" s="8"/>
      <c r="IZ466" s="8"/>
      <c r="JA466" s="8"/>
      <c r="JB466" s="8"/>
      <c r="JC466" s="8"/>
      <c r="JD466" s="8"/>
      <c r="JE466" s="8"/>
      <c r="JK466" s="8"/>
      <c r="JM466" s="8"/>
      <c r="JP466" s="8"/>
      <c r="JQ466" s="8"/>
      <c r="JR466" s="8"/>
      <c r="JS466" s="8"/>
      <c r="JY466" s="8"/>
      <c r="JZ466" s="8"/>
      <c r="KA466" s="8"/>
      <c r="KB466" s="8"/>
      <c r="KC466" s="8"/>
      <c r="KD466" s="8"/>
      <c r="KE466" s="8"/>
      <c r="KF466" s="8"/>
      <c r="KM466" s="8"/>
      <c r="KN466" s="8"/>
      <c r="KO466" s="8"/>
      <c r="KP466" s="8"/>
      <c r="KQ466" s="8"/>
      <c r="KR466" s="8"/>
      <c r="MK466" s="8"/>
      <c r="ML466" s="8"/>
      <c r="MM466" s="8"/>
      <c r="MN466" s="8"/>
      <c r="MO466" s="8"/>
      <c r="MP466" s="8"/>
      <c r="MS466" s="8"/>
    </row>
    <row r="467" spans="1:359" ht="22.5" customHeight="1">
      <c r="A467" s="57">
        <v>2</v>
      </c>
      <c r="B467" s="58"/>
      <c r="C467" s="62"/>
      <c r="D467" s="201">
        <f t="shared" si="226"/>
        <v>68.319999999999993</v>
      </c>
      <c r="E467" s="226"/>
      <c r="F467" s="59" t="s">
        <v>808</v>
      </c>
      <c r="G467" s="59"/>
      <c r="H467" s="26" t="s">
        <v>309</v>
      </c>
      <c r="I467" s="26" t="s">
        <v>77</v>
      </c>
      <c r="J467" s="28" t="s">
        <v>499</v>
      </c>
      <c r="K467" s="26" t="s">
        <v>1783</v>
      </c>
      <c r="L467" s="66">
        <f t="shared" si="227"/>
        <v>68.319999999999993</v>
      </c>
      <c r="M467" s="66"/>
      <c r="N467" s="1" t="s">
        <v>369</v>
      </c>
      <c r="O467" s="316" t="s">
        <v>369</v>
      </c>
      <c r="P467" s="317">
        <v>6</v>
      </c>
      <c r="Q467" s="317" t="s">
        <v>369</v>
      </c>
      <c r="R467" s="37">
        <v>28</v>
      </c>
      <c r="S467" s="38">
        <f t="shared" si="228"/>
        <v>34.159999999999997</v>
      </c>
      <c r="T467" s="25">
        <v>0.05</v>
      </c>
      <c r="U467" s="10" t="s">
        <v>518</v>
      </c>
      <c r="V467" s="9"/>
      <c r="W467" s="8"/>
      <c r="HR467" s="8"/>
      <c r="HS467" s="8"/>
      <c r="HT467" s="8"/>
      <c r="HU467" s="8"/>
      <c r="HV467" s="8"/>
      <c r="HW467" s="8"/>
      <c r="HX467" s="8"/>
      <c r="HY467" s="8"/>
      <c r="IE467" s="8"/>
      <c r="IF467" s="8"/>
      <c r="IH467" s="8"/>
      <c r="II467" s="8"/>
      <c r="IS467" s="8"/>
      <c r="IT467" s="8"/>
      <c r="IU467" s="8"/>
      <c r="IV467" s="8"/>
      <c r="IW467" s="8"/>
      <c r="IX467" s="8"/>
      <c r="IY467" s="8"/>
      <c r="IZ467" s="8"/>
      <c r="JA467" s="8"/>
      <c r="JB467" s="8"/>
      <c r="JC467" s="8"/>
      <c r="JD467" s="8"/>
      <c r="JE467" s="8"/>
      <c r="JK467" s="8"/>
      <c r="JM467" s="8"/>
      <c r="JP467" s="8"/>
      <c r="JQ467" s="8"/>
      <c r="JR467" s="8"/>
      <c r="JS467" s="8"/>
      <c r="JY467" s="8"/>
      <c r="JZ467" s="8"/>
      <c r="KA467" s="8"/>
      <c r="KB467" s="8"/>
      <c r="KC467" s="8"/>
      <c r="KD467" s="8"/>
      <c r="KE467" s="8"/>
      <c r="KF467" s="8"/>
      <c r="KM467" s="8"/>
      <c r="KN467" s="8"/>
      <c r="KO467" s="8"/>
      <c r="KP467" s="8"/>
      <c r="KQ467" s="8"/>
      <c r="KR467" s="8"/>
      <c r="KY467" s="8"/>
      <c r="LN467" s="8"/>
      <c r="LO467" s="8"/>
      <c r="LP467" s="8"/>
      <c r="LQ467" s="8"/>
      <c r="MG467" s="8"/>
      <c r="MR467" s="8"/>
      <c r="MS467" s="8"/>
      <c r="MU467" s="8"/>
    </row>
    <row r="468" spans="1:359" ht="22.5" customHeight="1">
      <c r="A468" s="57">
        <v>2</v>
      </c>
      <c r="B468" s="58"/>
      <c r="C468" s="62"/>
      <c r="D468" s="201">
        <f t="shared" si="226"/>
        <v>61</v>
      </c>
      <c r="F468" s="59" t="s">
        <v>808</v>
      </c>
      <c r="G468" s="59"/>
      <c r="H468" s="26" t="s">
        <v>309</v>
      </c>
      <c r="I468" s="26" t="s">
        <v>77</v>
      </c>
      <c r="J468" s="28" t="s">
        <v>499</v>
      </c>
      <c r="K468" s="26" t="s">
        <v>791</v>
      </c>
      <c r="L468" s="66">
        <f t="shared" si="227"/>
        <v>61</v>
      </c>
      <c r="M468" s="66"/>
      <c r="N468" s="1" t="s">
        <v>369</v>
      </c>
      <c r="O468" s="316" t="s">
        <v>369</v>
      </c>
      <c r="P468" s="317">
        <v>2</v>
      </c>
      <c r="Q468" s="317" t="s">
        <v>369</v>
      </c>
      <c r="R468" s="37">
        <v>25</v>
      </c>
      <c r="S468" s="38">
        <f t="shared" si="228"/>
        <v>30.5</v>
      </c>
      <c r="T468" s="20"/>
      <c r="U468" s="10" t="s">
        <v>518</v>
      </c>
      <c r="V468" s="9"/>
      <c r="HP468" s="8"/>
      <c r="HQ468" s="8"/>
      <c r="HR468" s="8"/>
      <c r="HS468" s="8"/>
      <c r="HV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J468" s="8"/>
      <c r="IK468" s="8"/>
      <c r="IL468" s="8"/>
      <c r="IM468" s="8"/>
      <c r="IN468" s="8"/>
      <c r="IO468" s="8"/>
      <c r="IP468" s="8"/>
      <c r="IQ468" s="8"/>
      <c r="JF468" s="8"/>
      <c r="JG468" s="8"/>
      <c r="JH468" s="8"/>
      <c r="JI468" s="8"/>
      <c r="JJ468" s="8"/>
      <c r="JN468" s="8"/>
      <c r="JT468" s="8"/>
      <c r="JU468" s="8"/>
      <c r="JV468" s="8"/>
      <c r="JW468" s="8"/>
      <c r="JX468" s="8"/>
      <c r="JZ468" s="8"/>
      <c r="KA468" s="8"/>
      <c r="KE468" s="8"/>
      <c r="KF468" s="8"/>
      <c r="KG468" s="8"/>
      <c r="KH468" s="8"/>
      <c r="KI468" s="8"/>
      <c r="KJ468" s="8"/>
      <c r="KK468" s="8"/>
      <c r="KL468" s="8"/>
      <c r="KM468" s="8"/>
      <c r="KN468" s="8"/>
      <c r="KO468" s="8"/>
      <c r="KP468" s="8"/>
      <c r="KQ468" s="8"/>
      <c r="KR468" s="8"/>
      <c r="KX468" s="8"/>
      <c r="MS468" s="8"/>
      <c r="MU468" s="8"/>
    </row>
    <row r="469" spans="1:359" s="8" customFormat="1" ht="22.5" customHeight="1">
      <c r="A469" s="57">
        <v>2.2000000000000002</v>
      </c>
      <c r="B469" s="58"/>
      <c r="C469" s="62"/>
      <c r="D469" s="201">
        <f t="shared" si="226"/>
        <v>28.182000000000002</v>
      </c>
      <c r="E469" s="226"/>
      <c r="F469" s="59" t="s">
        <v>806</v>
      </c>
      <c r="G469" s="59"/>
      <c r="H469" s="26" t="s">
        <v>309</v>
      </c>
      <c r="I469" s="26" t="s">
        <v>2732</v>
      </c>
      <c r="J469" s="28" t="s">
        <v>499</v>
      </c>
      <c r="K469" s="26" t="s">
        <v>2733</v>
      </c>
      <c r="L469" s="66">
        <f t="shared" si="227"/>
        <v>28.182000000000002</v>
      </c>
      <c r="M469" s="66"/>
      <c r="N469" s="1" t="s">
        <v>369</v>
      </c>
      <c r="O469" s="316" t="s">
        <v>369</v>
      </c>
      <c r="P469" s="317">
        <v>6</v>
      </c>
      <c r="Q469" s="4" t="s">
        <v>369</v>
      </c>
      <c r="R469" s="37">
        <v>10.5</v>
      </c>
      <c r="S469" s="38">
        <f t="shared" si="228"/>
        <v>12.81</v>
      </c>
      <c r="T469" s="25">
        <v>0.08</v>
      </c>
      <c r="U469" s="10" t="s">
        <v>1628</v>
      </c>
      <c r="V469" s="10" t="s">
        <v>1629</v>
      </c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2"/>
      <c r="HL469" s="12"/>
      <c r="HM469" s="12"/>
      <c r="HN469" s="12"/>
      <c r="HO469" s="12"/>
      <c r="HT469" s="12"/>
      <c r="HU469" s="12"/>
      <c r="HW469" s="12"/>
      <c r="HX469" s="12"/>
      <c r="HZ469" s="12"/>
      <c r="IA469" s="12"/>
      <c r="IB469" s="12"/>
      <c r="IC469" s="12"/>
      <c r="ID469" s="12"/>
      <c r="IG469" s="12"/>
      <c r="II469" s="12"/>
      <c r="IJ469" s="12"/>
      <c r="IK469" s="12"/>
      <c r="IO469" s="12"/>
      <c r="IP469" s="12"/>
      <c r="IQ469" s="12"/>
      <c r="IR469" s="12"/>
      <c r="JN469" s="7"/>
      <c r="JO469" s="12"/>
      <c r="JQ469" s="12"/>
      <c r="JT469" s="12"/>
      <c r="JU469" s="12"/>
      <c r="JV469" s="12"/>
      <c r="JW469" s="12"/>
      <c r="JX469" s="12"/>
      <c r="KS469" s="12"/>
      <c r="KT469" s="12"/>
      <c r="KX469" s="12"/>
      <c r="KZ469" s="12"/>
      <c r="LA469" s="12"/>
      <c r="LB469" s="12"/>
      <c r="LC469" s="12"/>
      <c r="LN469" s="12"/>
      <c r="LO469" s="12"/>
      <c r="LP469" s="12"/>
      <c r="LQ469" s="12"/>
      <c r="MG469" s="12"/>
      <c r="MH469" s="12"/>
      <c r="MI469" s="12"/>
      <c r="MJ469" s="12"/>
      <c r="MQ469" s="197"/>
      <c r="MS469" s="197"/>
    </row>
    <row r="470" spans="1:359" s="8" customFormat="1" ht="22.5" customHeight="1">
      <c r="A470" s="57">
        <v>2.2000000000000002</v>
      </c>
      <c r="B470" s="58"/>
      <c r="C470" s="62"/>
      <c r="D470" s="201">
        <f>SUM((S470*A470)+B470+C470)</f>
        <v>30.866</v>
      </c>
      <c r="E470" s="226"/>
      <c r="F470" s="59" t="s">
        <v>806</v>
      </c>
      <c r="G470" s="59"/>
      <c r="H470" s="26" t="s">
        <v>309</v>
      </c>
      <c r="I470" s="26" t="s">
        <v>1749</v>
      </c>
      <c r="J470" s="28" t="s">
        <v>499</v>
      </c>
      <c r="K470" s="26" t="s">
        <v>2796</v>
      </c>
      <c r="L470" s="66">
        <f>SUM(D470)</f>
        <v>30.866</v>
      </c>
      <c r="M470" s="66"/>
      <c r="N470" s="1" t="s">
        <v>369</v>
      </c>
      <c r="O470" s="316" t="s">
        <v>369</v>
      </c>
      <c r="P470" s="317">
        <v>6</v>
      </c>
      <c r="Q470" s="4" t="s">
        <v>369</v>
      </c>
      <c r="R470" s="37">
        <v>11.5</v>
      </c>
      <c r="S470" s="38">
        <f>SUM(R470*1.22)</f>
        <v>14.03</v>
      </c>
      <c r="T470" s="25">
        <v>0.05</v>
      </c>
      <c r="U470" s="10" t="s">
        <v>518</v>
      </c>
      <c r="V470" s="10" t="s">
        <v>1629</v>
      </c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2"/>
      <c r="HL470" s="12"/>
      <c r="HM470" s="12"/>
      <c r="HN470" s="12"/>
      <c r="HO470" s="12"/>
      <c r="HT470" s="12"/>
      <c r="HU470" s="12"/>
      <c r="HW470" s="12"/>
      <c r="HX470" s="12"/>
      <c r="HZ470" s="12"/>
      <c r="IA470" s="12"/>
      <c r="IB470" s="12"/>
      <c r="IC470" s="12"/>
      <c r="ID470" s="12"/>
      <c r="IG470" s="12"/>
      <c r="II470" s="12"/>
      <c r="IJ470" s="12"/>
      <c r="IK470" s="12"/>
      <c r="IO470" s="12"/>
      <c r="IP470" s="12"/>
      <c r="IQ470" s="12"/>
      <c r="IR470" s="12"/>
      <c r="JN470" s="7"/>
      <c r="JO470" s="12"/>
      <c r="JQ470" s="12"/>
      <c r="JT470" s="12"/>
      <c r="JU470" s="12"/>
      <c r="JV470" s="12"/>
      <c r="JW470" s="12"/>
      <c r="JX470" s="12"/>
      <c r="KS470" s="12"/>
      <c r="KT470" s="12"/>
      <c r="KX470" s="12"/>
      <c r="KZ470" s="12"/>
      <c r="LA470" s="12"/>
      <c r="LB470" s="12"/>
      <c r="LC470" s="12"/>
      <c r="LN470" s="12"/>
      <c r="LO470" s="12"/>
      <c r="LP470" s="12"/>
      <c r="LQ470" s="12"/>
      <c r="MG470" s="12"/>
      <c r="MH470" s="12"/>
      <c r="MI470" s="12"/>
      <c r="MJ470" s="12"/>
      <c r="MQ470" s="197"/>
      <c r="MS470" s="197"/>
    </row>
    <row r="471" spans="1:359" s="8" customFormat="1" ht="22.5" customHeight="1">
      <c r="A471" s="56"/>
      <c r="B471" s="55"/>
      <c r="C471" s="63"/>
      <c r="D471" s="201"/>
      <c r="E471" s="226"/>
      <c r="F471" s="60"/>
      <c r="G471" s="60"/>
      <c r="H471" s="26"/>
      <c r="I471" s="26"/>
      <c r="J471" s="9"/>
      <c r="K471" s="26"/>
      <c r="L471" s="66"/>
      <c r="M471" s="66"/>
      <c r="N471" s="17"/>
      <c r="O471" s="318"/>
      <c r="P471" s="318"/>
      <c r="Q471" s="318"/>
      <c r="R471" s="31"/>
      <c r="S471" s="31"/>
      <c r="T471" s="21"/>
      <c r="U471" s="10"/>
      <c r="V471" s="9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IJ471" s="12"/>
      <c r="IK471" s="12"/>
      <c r="IL471" s="12"/>
      <c r="IM471" s="12"/>
      <c r="IN471" s="12"/>
      <c r="IO471" s="12"/>
      <c r="IP471" s="12"/>
      <c r="IQ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P471" s="12"/>
      <c r="JQ471" s="12"/>
      <c r="JR471" s="12"/>
      <c r="JS471" s="12"/>
      <c r="JY471" s="12"/>
      <c r="JZ471" s="12"/>
      <c r="KA471" s="12"/>
      <c r="KE471" s="12"/>
      <c r="KF471" s="12"/>
      <c r="KG471" s="12"/>
      <c r="KM471" s="12"/>
      <c r="KN471" s="12"/>
      <c r="KO471" s="12"/>
      <c r="KP471" s="12"/>
      <c r="KQ471" s="12"/>
      <c r="KR471" s="12"/>
      <c r="KU471" s="12"/>
      <c r="KV471" s="12"/>
      <c r="KW471" s="12"/>
      <c r="KY471" s="12"/>
      <c r="LD471" s="12"/>
      <c r="LE471" s="12"/>
      <c r="LF471" s="12"/>
      <c r="LG471" s="12"/>
      <c r="LH471" s="12"/>
      <c r="LI471" s="12"/>
      <c r="LJ471" s="12"/>
      <c r="LK471" s="12"/>
      <c r="LL471" s="12"/>
      <c r="LM471" s="12"/>
      <c r="LR471" s="12"/>
      <c r="LS471" s="12"/>
      <c r="LT471" s="12"/>
      <c r="LU471" s="12"/>
      <c r="LV471" s="12"/>
      <c r="LW471" s="12"/>
      <c r="LX471" s="12"/>
      <c r="LY471" s="12"/>
      <c r="LZ471" s="12"/>
      <c r="MA471" s="12"/>
      <c r="MB471" s="12"/>
      <c r="MC471" s="12"/>
      <c r="MD471" s="12"/>
      <c r="ME471" s="12"/>
      <c r="MF471" s="12"/>
      <c r="MQ471" s="12"/>
      <c r="MR471" s="12"/>
      <c r="MU471" s="12"/>
    </row>
    <row r="472" spans="1:359" s="8" customFormat="1" ht="22.5" customHeight="1">
      <c r="A472" s="56"/>
      <c r="B472" s="55"/>
      <c r="C472" s="63"/>
      <c r="D472" s="201"/>
      <c r="E472" s="226"/>
      <c r="F472" s="60"/>
      <c r="G472" s="60"/>
      <c r="H472" s="26"/>
      <c r="I472" s="26"/>
      <c r="J472" s="9"/>
      <c r="K472" s="26"/>
      <c r="L472" s="66"/>
      <c r="M472" s="66"/>
      <c r="N472" s="17"/>
      <c r="O472" s="318"/>
      <c r="P472" s="318"/>
      <c r="Q472" s="318"/>
      <c r="R472" s="31"/>
      <c r="S472" s="31"/>
      <c r="T472" s="21"/>
      <c r="U472" s="10"/>
      <c r="V472" s="9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2"/>
      <c r="HL472" s="12"/>
      <c r="HM472" s="12"/>
      <c r="HN472" s="12"/>
      <c r="HO472" s="12"/>
      <c r="HP472" s="12"/>
      <c r="HQ472" s="12"/>
      <c r="HR472" s="12"/>
      <c r="HS472" s="12"/>
      <c r="HT472" s="12"/>
      <c r="HU472" s="12"/>
      <c r="HV472" s="12"/>
      <c r="HW472" s="12"/>
      <c r="HX472" s="12"/>
      <c r="IJ472" s="12"/>
      <c r="IK472" s="12"/>
      <c r="IL472" s="12"/>
      <c r="IM472" s="12"/>
      <c r="IN472" s="12"/>
      <c r="IO472" s="12"/>
      <c r="IP472" s="12"/>
      <c r="IQ472" s="12"/>
      <c r="JB472" s="12"/>
      <c r="JC472" s="12"/>
      <c r="JD472" s="12"/>
      <c r="JE472" s="12"/>
      <c r="JF472" s="12"/>
      <c r="JG472" s="12"/>
      <c r="JH472" s="12"/>
      <c r="JI472" s="12"/>
      <c r="JJ472" s="12"/>
      <c r="JK472" s="12"/>
      <c r="JP472" s="12"/>
      <c r="JQ472" s="12"/>
      <c r="JR472" s="12"/>
      <c r="JS472" s="12"/>
      <c r="JY472" s="12"/>
      <c r="JZ472" s="12"/>
      <c r="KA472" s="12"/>
      <c r="KE472" s="12"/>
      <c r="KF472" s="12"/>
      <c r="KG472" s="12"/>
      <c r="KM472" s="12"/>
      <c r="KN472" s="12"/>
      <c r="KO472" s="12"/>
      <c r="KP472" s="12"/>
      <c r="KQ472" s="12"/>
      <c r="KR472" s="12"/>
      <c r="KU472" s="12"/>
      <c r="KV472" s="12"/>
      <c r="KW472" s="12"/>
      <c r="KY472" s="12"/>
      <c r="LD472" s="12"/>
      <c r="LE472" s="12"/>
      <c r="LF472" s="12"/>
      <c r="LG472" s="12"/>
      <c r="LH472" s="12"/>
      <c r="LI472" s="12"/>
      <c r="LJ472" s="12"/>
      <c r="LK472" s="12"/>
      <c r="LL472" s="12"/>
      <c r="LM472" s="12"/>
      <c r="LR472" s="12"/>
      <c r="LS472" s="12"/>
      <c r="LT472" s="12"/>
      <c r="LU472" s="12"/>
      <c r="LV472" s="12"/>
      <c r="LW472" s="12"/>
      <c r="LX472" s="12"/>
      <c r="LY472" s="12"/>
      <c r="LZ472" s="12"/>
      <c r="MA472" s="12"/>
      <c r="MB472" s="12"/>
      <c r="MC472" s="12"/>
      <c r="MD472" s="12"/>
      <c r="ME472" s="12"/>
      <c r="MF472" s="12"/>
      <c r="MR472" s="12"/>
    </row>
    <row r="473" spans="1:359" ht="22.5" customHeight="1">
      <c r="A473" s="56"/>
      <c r="B473" s="55"/>
      <c r="C473" s="63"/>
      <c r="D473" s="201"/>
      <c r="F473" s="60"/>
      <c r="G473" s="60"/>
      <c r="H473" s="26"/>
      <c r="I473" s="26"/>
      <c r="J473" s="9"/>
      <c r="K473" s="26"/>
      <c r="L473" s="66"/>
      <c r="M473" s="66"/>
      <c r="N473" s="17"/>
      <c r="O473" s="318"/>
      <c r="P473" s="318"/>
      <c r="Q473" s="318"/>
      <c r="R473" s="31"/>
      <c r="S473" s="31"/>
      <c r="T473" s="21"/>
      <c r="U473" s="10"/>
      <c r="V473" s="9"/>
      <c r="HY473" s="8"/>
      <c r="HZ473" s="8"/>
      <c r="IA473" s="8"/>
      <c r="IB473" s="8"/>
      <c r="IC473" s="8"/>
      <c r="ID473" s="8"/>
      <c r="IE473" s="8"/>
      <c r="IF473" s="8"/>
      <c r="IH473" s="8"/>
      <c r="II473" s="8"/>
      <c r="IJ473" s="8"/>
      <c r="IK473" s="8"/>
      <c r="IO473" s="8"/>
      <c r="IP473" s="8"/>
      <c r="IQ473" s="8"/>
      <c r="JB473" s="8"/>
      <c r="JC473" s="8"/>
      <c r="JD473" s="8"/>
      <c r="JE473" s="8"/>
      <c r="JK473" s="8"/>
      <c r="JM473" s="8"/>
      <c r="JN473" s="8"/>
      <c r="JO473" s="8"/>
      <c r="JP473" s="8"/>
      <c r="JR473" s="8"/>
      <c r="JS473" s="8"/>
      <c r="JT473" s="8"/>
      <c r="JU473" s="8"/>
      <c r="JV473" s="8"/>
      <c r="JW473" s="8"/>
      <c r="JX473" s="8"/>
      <c r="JY473" s="8"/>
      <c r="KC473" s="8"/>
      <c r="KD473" s="8"/>
      <c r="KG473" s="8"/>
      <c r="KH473" s="8"/>
      <c r="KI473" s="8"/>
      <c r="KJ473" s="8"/>
      <c r="KK473" s="8"/>
      <c r="KL473" s="8"/>
      <c r="KS473" s="8"/>
      <c r="KT473" s="8"/>
      <c r="KX473" s="8"/>
      <c r="KZ473" s="8"/>
      <c r="LA473" s="8"/>
      <c r="LB473" s="8"/>
      <c r="LC473" s="8"/>
      <c r="LN473" s="8"/>
      <c r="LO473" s="8"/>
      <c r="LP473" s="8"/>
      <c r="LQ473" s="8"/>
      <c r="MG473" s="8"/>
      <c r="MH473" s="8"/>
      <c r="MI473" s="8"/>
      <c r="MJ473" s="8"/>
      <c r="MK473" s="8"/>
      <c r="ML473" s="8"/>
      <c r="MM473" s="8"/>
      <c r="MN473" s="8"/>
      <c r="MO473" s="8"/>
      <c r="MP473" s="8"/>
      <c r="MQ473" s="8"/>
      <c r="MS473" s="8"/>
    </row>
    <row r="474" spans="1:359" s="8" customFormat="1" ht="22.5" customHeight="1">
      <c r="A474" s="56"/>
      <c r="B474" s="55"/>
      <c r="C474" s="63"/>
      <c r="D474" s="201"/>
      <c r="E474" s="226"/>
      <c r="F474" s="60"/>
      <c r="G474" s="60"/>
      <c r="H474" s="26"/>
      <c r="I474" s="26"/>
      <c r="J474" s="9"/>
      <c r="K474" s="26"/>
      <c r="L474" s="66"/>
      <c r="M474" s="66"/>
      <c r="N474" s="17"/>
      <c r="O474" s="318"/>
      <c r="P474" s="318"/>
      <c r="Q474" s="318"/>
      <c r="R474" s="31"/>
      <c r="S474" s="31"/>
      <c r="T474" s="21"/>
      <c r="U474" s="10"/>
      <c r="V474" s="9"/>
      <c r="HP474" s="12"/>
      <c r="HQ474" s="12"/>
      <c r="HR474" s="12"/>
      <c r="HS474" s="12"/>
      <c r="HT474" s="12"/>
      <c r="HU474" s="12"/>
      <c r="HV474" s="12"/>
      <c r="HW474" s="12"/>
      <c r="HX474" s="12"/>
      <c r="IG474" s="12"/>
      <c r="IL474" s="12"/>
      <c r="IM474" s="12"/>
      <c r="IN474" s="12"/>
      <c r="IR474" s="12"/>
      <c r="IS474" s="12"/>
      <c r="IT474" s="12"/>
      <c r="IU474" s="12"/>
      <c r="IV474" s="12"/>
      <c r="IW474" s="12"/>
      <c r="IX474" s="12"/>
      <c r="IY474" s="12"/>
      <c r="IZ474" s="12"/>
      <c r="JA474" s="12"/>
      <c r="JF474" s="12"/>
      <c r="JG474" s="12"/>
      <c r="JH474" s="12"/>
      <c r="JI474" s="12"/>
      <c r="JJ474" s="12"/>
      <c r="JL474" s="12"/>
      <c r="JQ474" s="12"/>
      <c r="JZ474" s="12"/>
      <c r="KA474" s="12"/>
      <c r="KB474" s="12"/>
      <c r="KC474" s="12"/>
      <c r="KD474" s="12"/>
      <c r="KE474" s="12"/>
      <c r="KF474" s="12"/>
      <c r="KM474" s="12"/>
      <c r="KN474" s="12"/>
      <c r="KO474" s="12"/>
      <c r="KP474" s="12"/>
      <c r="KQ474" s="12"/>
      <c r="KR474" s="12"/>
      <c r="KU474" s="12"/>
      <c r="KV474" s="12"/>
      <c r="KW474" s="12"/>
      <c r="KY474" s="12"/>
      <c r="LD474" s="12"/>
      <c r="LE474" s="12"/>
      <c r="LF474" s="12"/>
      <c r="LG474" s="12"/>
      <c r="LH474" s="12"/>
      <c r="LI474" s="12"/>
      <c r="LJ474" s="12"/>
      <c r="LK474" s="12"/>
      <c r="LL474" s="12"/>
      <c r="LM474" s="12"/>
      <c r="LR474" s="12"/>
      <c r="LS474" s="12"/>
      <c r="LT474" s="12"/>
      <c r="LU474" s="12"/>
      <c r="LV474" s="12"/>
      <c r="LW474" s="12"/>
      <c r="LX474" s="12"/>
      <c r="LY474" s="12"/>
      <c r="LZ474" s="12"/>
      <c r="MA474" s="12"/>
      <c r="MB474" s="12"/>
      <c r="MC474" s="12"/>
      <c r="MD474" s="12"/>
      <c r="ME474" s="12"/>
      <c r="MF474" s="12"/>
      <c r="MR474" s="12"/>
      <c r="MU474" s="12"/>
    </row>
    <row r="475" spans="1:359" ht="22.5" customHeight="1">
      <c r="A475" s="57">
        <v>2.2000000000000002</v>
      </c>
      <c r="B475" s="58"/>
      <c r="C475" s="62"/>
      <c r="D475" s="201">
        <f>SUM((S475*A475)+B475+C475)</f>
        <v>33.281600000000005</v>
      </c>
      <c r="E475" s="226"/>
      <c r="F475" s="59" t="s">
        <v>806</v>
      </c>
      <c r="G475" s="59"/>
      <c r="H475" s="26" t="s">
        <v>310</v>
      </c>
      <c r="I475" s="26" t="s">
        <v>1638</v>
      </c>
      <c r="J475" s="43" t="s">
        <v>540</v>
      </c>
      <c r="K475" s="26" t="s">
        <v>2919</v>
      </c>
      <c r="L475" s="66">
        <f>SUM(D475)</f>
        <v>33.281600000000005</v>
      </c>
      <c r="M475" s="66"/>
      <c r="N475" s="1" t="s">
        <v>369</v>
      </c>
      <c r="O475" s="316" t="s">
        <v>369</v>
      </c>
      <c r="P475" s="317">
        <v>6</v>
      </c>
      <c r="Q475" s="4" t="s">
        <v>369</v>
      </c>
      <c r="R475" s="37">
        <v>12.4</v>
      </c>
      <c r="S475" s="38">
        <f>SUM(R475*1.22)</f>
        <v>15.128</v>
      </c>
      <c r="T475" s="25">
        <v>0.08</v>
      </c>
      <c r="U475" s="10" t="s">
        <v>1628</v>
      </c>
      <c r="V475" s="9"/>
      <c r="HP475" s="8"/>
      <c r="HQ475" s="8"/>
      <c r="HR475" s="8"/>
      <c r="HS475" s="8"/>
      <c r="HV475" s="8"/>
      <c r="HZ475" s="8"/>
      <c r="IA475" s="8"/>
      <c r="IB475" s="8"/>
      <c r="IC475" s="8"/>
      <c r="ID475" s="8"/>
      <c r="IE475" s="8"/>
      <c r="IF475" s="8"/>
      <c r="IG475" s="8"/>
      <c r="IH475" s="8"/>
      <c r="IL475" s="8"/>
      <c r="IM475" s="8"/>
      <c r="IN475" s="8"/>
      <c r="IO475" s="7"/>
      <c r="IP475" s="7"/>
      <c r="IQ475" s="7"/>
      <c r="IR475" s="8"/>
      <c r="IS475" s="8"/>
      <c r="IT475" s="8"/>
      <c r="IU475" s="8"/>
      <c r="IV475" s="8"/>
      <c r="IW475" s="8"/>
      <c r="IX475" s="7"/>
      <c r="IY475" s="7"/>
      <c r="IZ475" s="7"/>
      <c r="JA475" s="7"/>
      <c r="JB475" s="8"/>
      <c r="JC475" s="8"/>
      <c r="JD475" s="8"/>
      <c r="JE475" s="8"/>
      <c r="JF475" s="8"/>
      <c r="JG475" s="8"/>
      <c r="JH475" s="8"/>
      <c r="JI475" s="8"/>
      <c r="JJ475" s="8"/>
      <c r="JK475" s="8"/>
      <c r="JP475" s="8"/>
      <c r="JQ475" s="8"/>
      <c r="JR475" s="8"/>
      <c r="JS475" s="8"/>
      <c r="JY475" s="8"/>
      <c r="KE475" s="8"/>
      <c r="KF475" s="8"/>
      <c r="KH475" s="8"/>
      <c r="KI475" s="8"/>
      <c r="KJ475" s="8"/>
      <c r="KK475" s="8"/>
      <c r="KL475" s="8"/>
      <c r="KM475" s="8"/>
      <c r="KN475" s="8"/>
      <c r="KO475" s="8"/>
      <c r="KP475" s="8"/>
      <c r="KQ475" s="8"/>
      <c r="KR475" s="8"/>
      <c r="KZ475" s="8"/>
      <c r="LA475" s="8"/>
      <c r="LB475" s="8"/>
      <c r="LC475" s="8"/>
      <c r="MH475" s="8"/>
      <c r="MI475" s="8"/>
      <c r="MJ475" s="8"/>
      <c r="MK475" s="8"/>
      <c r="ML475" s="8"/>
      <c r="MM475" s="8"/>
      <c r="MN475" s="8"/>
      <c r="MO475" s="8"/>
      <c r="MP475" s="8"/>
      <c r="MQ475" s="8"/>
      <c r="MR475" s="8"/>
      <c r="MS475" s="8"/>
      <c r="MU475"/>
    </row>
    <row r="476" spans="1:359" ht="22.5" customHeight="1">
      <c r="A476" s="57">
        <v>1</v>
      </c>
      <c r="B476" s="58">
        <v>15</v>
      </c>
      <c r="C476" s="62"/>
      <c r="D476" s="201">
        <f>SUM((S476*A476)+B476+C476)</f>
        <v>24.881999999999998</v>
      </c>
      <c r="E476" s="226"/>
      <c r="F476" s="59" t="s">
        <v>805</v>
      </c>
      <c r="G476" s="59"/>
      <c r="H476" s="26" t="s">
        <v>310</v>
      </c>
      <c r="I476" s="26" t="s">
        <v>1211</v>
      </c>
      <c r="J476" s="26" t="s">
        <v>1218</v>
      </c>
      <c r="K476" s="26" t="s">
        <v>1217</v>
      </c>
      <c r="L476" s="66">
        <f>SUM(D476)</f>
        <v>24.881999999999998</v>
      </c>
      <c r="M476" s="66"/>
      <c r="N476" s="1" t="s">
        <v>369</v>
      </c>
      <c r="O476" s="316" t="s">
        <v>369</v>
      </c>
      <c r="P476" s="317">
        <v>1</v>
      </c>
      <c r="Q476" s="317" t="s">
        <v>369</v>
      </c>
      <c r="R476" s="37">
        <v>8.1</v>
      </c>
      <c r="S476" s="38">
        <f>SUM(R476*1.22)</f>
        <v>9.8819999999999997</v>
      </c>
      <c r="T476" s="25">
        <v>0.2</v>
      </c>
      <c r="U476" s="10" t="s">
        <v>1203</v>
      </c>
      <c r="V476" s="9"/>
      <c r="HR476" s="8"/>
      <c r="HS476" s="8"/>
      <c r="HV476" s="8"/>
      <c r="HY476" s="8"/>
      <c r="HZ476" s="8"/>
      <c r="IA476" s="8"/>
      <c r="IB476" s="8"/>
      <c r="IC476" s="8"/>
      <c r="ID476" s="8"/>
      <c r="II476" s="8"/>
      <c r="IJ476" s="8"/>
      <c r="IK476" s="8"/>
      <c r="IL476" s="8"/>
      <c r="IM476" s="8"/>
      <c r="IN476" s="8"/>
      <c r="IR476" s="8"/>
      <c r="IS476" s="8"/>
      <c r="IT476" s="8"/>
      <c r="IU476" s="8"/>
      <c r="IV476" s="8"/>
      <c r="IW476" s="8"/>
      <c r="IX476" s="8"/>
      <c r="IY476" s="8"/>
      <c r="IZ476" s="8"/>
      <c r="JA476" s="8"/>
      <c r="JN476" s="8"/>
      <c r="JT476" s="8"/>
      <c r="JU476" s="8"/>
      <c r="JV476" s="8"/>
      <c r="JW476" s="8"/>
      <c r="JX476" s="8"/>
      <c r="MQ476" s="8"/>
      <c r="MR476" s="8"/>
      <c r="MS476" s="8"/>
      <c r="MU476" s="8"/>
    </row>
    <row r="477" spans="1:359" ht="22.5" customHeight="1">
      <c r="A477" s="56"/>
      <c r="B477" s="55"/>
      <c r="C477" s="63"/>
      <c r="D477" s="201"/>
      <c r="F477" s="60"/>
      <c r="G477" s="60"/>
      <c r="H477" s="26"/>
      <c r="I477" s="26"/>
      <c r="J477" s="11"/>
      <c r="K477" s="26"/>
      <c r="L477" s="66"/>
      <c r="M477" s="66"/>
      <c r="N477" s="33"/>
      <c r="O477" s="319"/>
      <c r="P477" s="319"/>
      <c r="Q477" s="319"/>
      <c r="R477" s="31"/>
      <c r="S477" s="39"/>
      <c r="T477" s="21"/>
      <c r="U477" s="10"/>
      <c r="V477" s="9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V477" s="8"/>
      <c r="HY477" s="8"/>
      <c r="HZ477" s="8"/>
      <c r="IA477" s="8"/>
      <c r="IE477" s="8"/>
      <c r="IF477" s="8"/>
      <c r="IG477" s="8"/>
      <c r="IH477" s="8"/>
      <c r="II477" s="8"/>
      <c r="IJ477" s="8"/>
      <c r="IK477" s="8"/>
      <c r="IR477" s="8"/>
      <c r="JB477" s="8"/>
      <c r="JC477" s="8"/>
      <c r="JD477" s="8"/>
      <c r="JE477" s="8"/>
      <c r="JF477" s="8"/>
      <c r="JG477" s="8"/>
      <c r="JH477" s="8"/>
      <c r="JI477" s="8"/>
      <c r="JJ477" s="8"/>
      <c r="JK477" s="8"/>
      <c r="JL477" s="8"/>
      <c r="JN477" s="8"/>
      <c r="JP477" s="8"/>
      <c r="JR477" s="8"/>
      <c r="JS477" s="8"/>
      <c r="JY477" s="8"/>
      <c r="KG477" s="8"/>
      <c r="KH477" s="8"/>
      <c r="KI477" s="8"/>
      <c r="KJ477" s="8"/>
      <c r="KK477" s="8"/>
      <c r="KL477" s="8"/>
      <c r="KZ477" s="8"/>
      <c r="LA477" s="8"/>
      <c r="LB477" s="8"/>
      <c r="LC477" s="8"/>
      <c r="LN477" s="8"/>
      <c r="LO477" s="8"/>
      <c r="LP477" s="8"/>
      <c r="LQ477" s="8"/>
      <c r="MG477" s="8"/>
      <c r="MH477" s="8"/>
      <c r="MI477" s="8"/>
      <c r="MJ477" s="8"/>
      <c r="MK477" s="8"/>
      <c r="ML477" s="8"/>
      <c r="MM477" s="8"/>
      <c r="MN477" s="8"/>
      <c r="MO477" s="8"/>
      <c r="MP477" s="8"/>
      <c r="MQ477" s="8"/>
      <c r="MS477" s="8"/>
    </row>
    <row r="478" spans="1:359" ht="22.5" customHeight="1">
      <c r="A478" s="56"/>
      <c r="B478" s="55"/>
      <c r="C478" s="63"/>
      <c r="D478" s="201"/>
      <c r="E478" s="226"/>
      <c r="F478" s="60"/>
      <c r="G478" s="60"/>
      <c r="H478" s="26"/>
      <c r="I478" s="26"/>
      <c r="J478" s="11"/>
      <c r="K478" s="26"/>
      <c r="L478" s="66"/>
      <c r="M478" s="66"/>
      <c r="N478" s="33"/>
      <c r="O478" s="319"/>
      <c r="P478" s="319"/>
      <c r="Q478" s="319"/>
      <c r="R478" s="31"/>
      <c r="S478" s="39"/>
      <c r="T478" s="21"/>
      <c r="U478" s="10"/>
      <c r="V478" s="9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V478" s="8"/>
      <c r="HY478" s="8"/>
      <c r="HZ478" s="8"/>
      <c r="IA478" s="8"/>
      <c r="IE478" s="8"/>
      <c r="IF478" s="8"/>
      <c r="IG478" s="8"/>
      <c r="IH478" s="8"/>
      <c r="II478" s="8"/>
      <c r="IJ478" s="8"/>
      <c r="IK478" s="8"/>
      <c r="IR478" s="8"/>
      <c r="JB478" s="8"/>
      <c r="JC478" s="8"/>
      <c r="JD478" s="8"/>
      <c r="JE478" s="8"/>
      <c r="JF478" s="8"/>
      <c r="JG478" s="8"/>
      <c r="JH478" s="8"/>
      <c r="JI478" s="8"/>
      <c r="JJ478" s="8"/>
      <c r="JK478" s="8"/>
      <c r="JL478" s="8"/>
      <c r="JN478" s="8"/>
      <c r="JP478" s="8"/>
      <c r="JR478" s="8"/>
      <c r="JS478" s="8"/>
      <c r="JY478" s="8"/>
      <c r="KG478" s="8"/>
      <c r="KH478" s="8"/>
      <c r="KI478" s="8"/>
      <c r="KJ478" s="8"/>
      <c r="KK478" s="8"/>
      <c r="KL478" s="8"/>
      <c r="KZ478" s="8"/>
      <c r="LA478" s="8"/>
      <c r="LB478" s="8"/>
      <c r="LC478" s="8"/>
      <c r="LN478" s="8"/>
      <c r="LO478" s="8"/>
      <c r="LP478" s="8"/>
      <c r="LQ478" s="8"/>
      <c r="MG478" s="8"/>
      <c r="MH478" s="8"/>
      <c r="MI478" s="8"/>
      <c r="MJ478" s="8"/>
      <c r="MK478" s="8"/>
      <c r="ML478" s="8"/>
      <c r="MM478" s="8"/>
      <c r="MN478" s="8"/>
      <c r="MO478" s="8"/>
      <c r="MP478" s="8"/>
      <c r="MQ478" s="8"/>
      <c r="MS478" s="8"/>
    </row>
    <row r="479" spans="1:359" ht="22.5" customHeight="1">
      <c r="A479" s="56"/>
      <c r="B479" s="55"/>
      <c r="C479" s="63"/>
      <c r="D479" s="201"/>
      <c r="E479" s="226"/>
      <c r="F479" s="60"/>
      <c r="G479" s="60"/>
      <c r="H479" s="26"/>
      <c r="I479" s="26"/>
      <c r="J479" s="9"/>
      <c r="K479" s="26"/>
      <c r="L479" s="66"/>
      <c r="M479" s="66"/>
      <c r="N479" s="17"/>
      <c r="O479" s="318"/>
      <c r="P479" s="318"/>
      <c r="Q479" s="318"/>
      <c r="R479" s="31"/>
      <c r="S479" s="31"/>
      <c r="T479" s="21"/>
      <c r="U479" s="10"/>
      <c r="V479" s="9"/>
      <c r="HY479" s="8"/>
      <c r="HZ479" s="8"/>
      <c r="IA479" s="8"/>
      <c r="IB479" s="8"/>
      <c r="IC479" s="8"/>
      <c r="ID479" s="8"/>
      <c r="IE479" s="8"/>
      <c r="IF479" s="8"/>
      <c r="IH479" s="8"/>
      <c r="IJ479" s="8"/>
      <c r="IK479" s="8"/>
      <c r="IR479" s="8"/>
      <c r="IS479" s="8"/>
      <c r="IT479" s="8"/>
      <c r="IU479" s="8"/>
      <c r="IV479" s="8"/>
      <c r="IW479" s="8"/>
      <c r="IX479" s="8"/>
      <c r="IY479" s="8"/>
      <c r="IZ479" s="8"/>
      <c r="JA479" s="8"/>
      <c r="JM479" s="8"/>
      <c r="JN479" s="8"/>
      <c r="JO479" s="8"/>
      <c r="JQ479" s="8"/>
      <c r="JT479" s="8"/>
      <c r="JU479" s="8"/>
      <c r="JV479" s="8"/>
      <c r="JW479" s="8"/>
      <c r="JX479" s="8"/>
      <c r="KG479" s="8"/>
      <c r="KH479" s="8"/>
      <c r="KI479" s="8"/>
      <c r="KJ479" s="8"/>
      <c r="KK479" s="8"/>
      <c r="KL479" s="8"/>
      <c r="KS479" s="8"/>
      <c r="KT479" s="8"/>
      <c r="KZ479" s="8"/>
      <c r="LA479" s="8"/>
      <c r="LB479" s="8"/>
      <c r="LC479" s="8"/>
      <c r="LN479" s="8"/>
      <c r="LO479" s="8"/>
      <c r="LP479" s="8"/>
      <c r="LQ479" s="8"/>
      <c r="MG479" s="8"/>
      <c r="MH479" s="8"/>
      <c r="MI479" s="8"/>
      <c r="MJ479" s="8"/>
      <c r="MK479" s="8"/>
      <c r="ML479" s="8"/>
      <c r="MM479" s="8"/>
      <c r="MN479" s="8"/>
      <c r="MO479" s="8"/>
      <c r="MP479" s="8"/>
      <c r="MQ479" s="8"/>
      <c r="MS479" s="8"/>
    </row>
    <row r="480" spans="1:359" ht="22.5" customHeight="1">
      <c r="A480" s="56"/>
      <c r="B480" s="55"/>
      <c r="C480" s="63"/>
      <c r="D480" s="201"/>
      <c r="F480" s="60"/>
      <c r="G480" s="60"/>
      <c r="H480" s="26"/>
      <c r="I480" s="26"/>
      <c r="J480" s="9"/>
      <c r="K480" s="26"/>
      <c r="L480" s="66"/>
      <c r="M480" s="66"/>
      <c r="N480" s="17"/>
      <c r="O480" s="318"/>
      <c r="P480" s="318"/>
      <c r="Q480" s="318"/>
      <c r="R480" s="31"/>
      <c r="S480" s="31"/>
      <c r="T480" s="21"/>
      <c r="U480" s="10"/>
      <c r="V480" s="9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IG480" s="8"/>
      <c r="IJ480" s="8"/>
      <c r="IK480" s="8"/>
      <c r="IO480" s="8"/>
      <c r="IP480" s="8"/>
      <c r="IQ480" s="8"/>
      <c r="IS480" s="8"/>
      <c r="IT480" s="8"/>
      <c r="IU480" s="8"/>
      <c r="IV480" s="8"/>
      <c r="IW480" s="8"/>
      <c r="IX480" s="8"/>
      <c r="IY480" s="8"/>
      <c r="IZ480" s="8"/>
      <c r="JA480" s="8"/>
      <c r="JB480" s="8"/>
      <c r="JC480" s="8"/>
      <c r="JD480" s="8"/>
      <c r="JE480" s="8"/>
      <c r="JK480" s="8"/>
      <c r="JM480" s="8"/>
      <c r="JN480" s="8"/>
      <c r="JO480" s="8"/>
      <c r="JP480" s="8"/>
      <c r="JR480" s="8"/>
      <c r="JS480" s="8"/>
      <c r="JT480" s="8"/>
      <c r="JU480" s="8"/>
      <c r="JV480" s="8"/>
      <c r="JW480" s="8"/>
      <c r="JX480" s="8"/>
      <c r="JY480" s="8"/>
      <c r="KE480" s="8"/>
      <c r="KF480" s="8"/>
      <c r="KG480" s="8"/>
      <c r="KH480" s="8"/>
      <c r="KI480" s="8"/>
      <c r="KJ480" s="8"/>
      <c r="KK480" s="8"/>
      <c r="KL480" s="8"/>
      <c r="KM480" s="8"/>
      <c r="KN480" s="8"/>
      <c r="KO480" s="8"/>
      <c r="KP480" s="8"/>
      <c r="KQ480" s="8"/>
      <c r="KR480" s="8"/>
      <c r="KS480" s="8"/>
      <c r="KT480" s="8"/>
      <c r="KX480" s="8"/>
      <c r="MQ480" s="8"/>
      <c r="MS480" s="8"/>
    </row>
    <row r="481" spans="1:359" s="8" customFormat="1" ht="22.5" customHeight="1">
      <c r="A481" s="57">
        <v>2.2000000000000002</v>
      </c>
      <c r="B481" s="58"/>
      <c r="C481" s="62"/>
      <c r="D481" s="201">
        <f>SUM((S481*A481)+B481+C481)</f>
        <v>27.913600000000002</v>
      </c>
      <c r="E481" s="226"/>
      <c r="F481" s="59" t="s">
        <v>806</v>
      </c>
      <c r="G481" s="59"/>
      <c r="H481" s="26" t="s">
        <v>311</v>
      </c>
      <c r="I481" s="26" t="s">
        <v>78</v>
      </c>
      <c r="J481" s="28" t="s">
        <v>492</v>
      </c>
      <c r="K481" s="26" t="s">
        <v>1351</v>
      </c>
      <c r="L481" s="66">
        <f>SUM(D481)</f>
        <v>27.913600000000002</v>
      </c>
      <c r="M481" s="66"/>
      <c r="N481" s="1" t="s">
        <v>369</v>
      </c>
      <c r="O481" s="316" t="s">
        <v>369</v>
      </c>
      <c r="P481" s="317">
        <v>1</v>
      </c>
      <c r="Q481" s="317" t="s">
        <v>369</v>
      </c>
      <c r="R481" s="37">
        <v>10.4</v>
      </c>
      <c r="S481" s="38">
        <f>SUM(R481*1.22)</f>
        <v>12.688000000000001</v>
      </c>
      <c r="T481" s="20"/>
      <c r="U481" s="10" t="s">
        <v>1239</v>
      </c>
      <c r="V481" s="9"/>
      <c r="HY481" s="12"/>
      <c r="HZ481" s="12"/>
      <c r="IA481" s="12"/>
      <c r="II481" s="12"/>
      <c r="IJ481" s="12"/>
      <c r="IK481" s="12"/>
      <c r="IR481" s="12"/>
      <c r="IS481" s="12"/>
      <c r="IT481" s="12"/>
      <c r="IU481" s="12"/>
      <c r="IV481" s="12"/>
      <c r="IW481" s="12"/>
      <c r="IX481" s="12"/>
      <c r="IY481" s="12"/>
      <c r="IZ481" s="12"/>
      <c r="JA481" s="12"/>
      <c r="JL481" s="12"/>
      <c r="JM481" s="12"/>
      <c r="JN481" s="12"/>
      <c r="JO481" s="12"/>
      <c r="JQ481" s="12"/>
      <c r="JT481" s="12"/>
      <c r="JU481" s="12"/>
      <c r="JV481" s="12"/>
      <c r="JW481" s="12"/>
      <c r="JX481" s="12"/>
      <c r="JZ481" s="12"/>
      <c r="KA481" s="12"/>
      <c r="KB481" s="12"/>
      <c r="KC481" s="12"/>
      <c r="KD481" s="12"/>
      <c r="KH481" s="12"/>
      <c r="KI481" s="12"/>
      <c r="KJ481" s="12"/>
      <c r="KK481" s="12"/>
      <c r="KL481" s="12"/>
      <c r="KS481" s="12"/>
      <c r="KT481" s="12"/>
      <c r="KU481" s="12"/>
      <c r="KV481" s="12"/>
      <c r="KW481" s="12"/>
      <c r="KX481" s="12"/>
      <c r="KY481" s="12"/>
      <c r="KZ481" s="12"/>
      <c r="LA481" s="12"/>
      <c r="LB481" s="12"/>
      <c r="LC481" s="12"/>
      <c r="LD481" s="12"/>
      <c r="LE481" s="12"/>
      <c r="LF481" s="12"/>
      <c r="LG481" s="12"/>
      <c r="LH481" s="12"/>
      <c r="LI481" s="12"/>
      <c r="LJ481" s="12"/>
      <c r="LK481" s="12"/>
      <c r="LL481" s="12"/>
      <c r="LM481" s="12"/>
      <c r="LR481" s="12"/>
      <c r="LS481" s="12"/>
      <c r="LT481" s="12"/>
      <c r="LU481" s="12"/>
      <c r="LV481" s="12"/>
      <c r="LW481" s="12"/>
      <c r="LX481" s="12"/>
      <c r="LY481" s="12"/>
      <c r="LZ481" s="12"/>
      <c r="MA481" s="12"/>
      <c r="MB481" s="12"/>
      <c r="MC481" s="12"/>
      <c r="MD481" s="12"/>
      <c r="ME481" s="12"/>
      <c r="MF481" s="12"/>
      <c r="MK481" s="12"/>
      <c r="ML481" s="12"/>
      <c r="MM481" s="12"/>
      <c r="MN481" s="12"/>
      <c r="MO481" s="12"/>
      <c r="MP481" s="12"/>
      <c r="MS481" s="12"/>
    </row>
    <row r="482" spans="1:359" s="8" customFormat="1" ht="22.5" customHeight="1">
      <c r="A482" s="57">
        <v>1</v>
      </c>
      <c r="B482" s="58">
        <v>15</v>
      </c>
      <c r="C482" s="62"/>
      <c r="D482" s="201">
        <f>SUM((S482*A482)+B482+C482)</f>
        <v>20.978000000000002</v>
      </c>
      <c r="E482" s="226"/>
      <c r="F482" s="59" t="s">
        <v>805</v>
      </c>
      <c r="G482" s="59"/>
      <c r="H482" s="26" t="s">
        <v>311</v>
      </c>
      <c r="I482" s="26" t="s">
        <v>78</v>
      </c>
      <c r="J482" s="28" t="s">
        <v>492</v>
      </c>
      <c r="K482" s="28" t="s">
        <v>2758</v>
      </c>
      <c r="L482" s="66">
        <f>SUM(D482)</f>
        <v>20.978000000000002</v>
      </c>
      <c r="M482" s="66"/>
      <c r="N482" s="1" t="s">
        <v>369</v>
      </c>
      <c r="O482" s="316" t="s">
        <v>369</v>
      </c>
      <c r="P482" s="317">
        <v>6</v>
      </c>
      <c r="Q482" s="317" t="s">
        <v>369</v>
      </c>
      <c r="R482" s="37">
        <v>4.9000000000000004</v>
      </c>
      <c r="S482" s="38">
        <f>SUM(R482*1.22)</f>
        <v>5.9780000000000006</v>
      </c>
      <c r="T482" s="25">
        <v>0.06</v>
      </c>
      <c r="U482" s="10" t="s">
        <v>1239</v>
      </c>
      <c r="V482" s="9"/>
      <c r="HY482" s="12"/>
      <c r="HZ482" s="12"/>
      <c r="IA482" s="12"/>
      <c r="II482" s="12"/>
      <c r="IJ482" s="12"/>
      <c r="IK482" s="12"/>
      <c r="IR482" s="12"/>
      <c r="IS482" s="12"/>
      <c r="IT482" s="12"/>
      <c r="IU482" s="12"/>
      <c r="IV482" s="12"/>
      <c r="IW482" s="12"/>
      <c r="IX482" s="12"/>
      <c r="IY482" s="12"/>
      <c r="IZ482" s="12"/>
      <c r="JA482" s="12"/>
      <c r="JL482" s="12"/>
      <c r="JM482" s="12"/>
      <c r="JN482" s="12"/>
      <c r="JO482" s="12"/>
      <c r="JQ482" s="12"/>
      <c r="JT482" s="12"/>
      <c r="JU482" s="12"/>
      <c r="JV482" s="12"/>
      <c r="JW482" s="12"/>
      <c r="JX482" s="12"/>
      <c r="JZ482" s="12"/>
      <c r="KA482" s="12"/>
      <c r="KB482" s="12"/>
      <c r="KC482" s="12"/>
      <c r="KD482" s="12"/>
      <c r="KH482" s="12"/>
      <c r="KI482" s="12"/>
      <c r="KJ482" s="12"/>
      <c r="KK482" s="12"/>
      <c r="KL482" s="12"/>
      <c r="KS482" s="12"/>
      <c r="KT482" s="12"/>
      <c r="KU482" s="12"/>
      <c r="KV482" s="12"/>
      <c r="KW482" s="12"/>
      <c r="KX482" s="12"/>
      <c r="KY482" s="12"/>
      <c r="KZ482" s="12"/>
      <c r="LA482" s="12"/>
      <c r="LB482" s="12"/>
      <c r="LC482" s="12"/>
      <c r="LD482" s="12"/>
      <c r="LE482" s="12"/>
      <c r="LF482" s="12"/>
      <c r="LG482" s="12"/>
      <c r="LH482" s="12"/>
      <c r="LI482" s="12"/>
      <c r="LJ482" s="12"/>
      <c r="LK482" s="12"/>
      <c r="LL482" s="12"/>
      <c r="LM482" s="12"/>
      <c r="LR482" s="12"/>
      <c r="LS482" s="12"/>
      <c r="LT482" s="12"/>
      <c r="LU482" s="12"/>
      <c r="LV482" s="12"/>
      <c r="LW482" s="12"/>
      <c r="LX482" s="12"/>
      <c r="LY482" s="12"/>
      <c r="LZ482" s="12"/>
      <c r="MA482" s="12"/>
      <c r="MB482" s="12"/>
      <c r="MC482" s="12"/>
      <c r="MD482" s="12"/>
      <c r="ME482" s="12"/>
      <c r="MF482" s="12"/>
      <c r="MK482" s="12"/>
      <c r="ML482" s="12"/>
      <c r="MM482" s="12"/>
      <c r="MN482" s="12"/>
      <c r="MO482" s="12"/>
      <c r="MP482" s="12"/>
      <c r="MS482" s="12"/>
    </row>
    <row r="483" spans="1:359" s="8" customFormat="1" ht="22.5" customHeight="1">
      <c r="A483" s="57">
        <v>1</v>
      </c>
      <c r="B483" s="58">
        <v>15</v>
      </c>
      <c r="C483" s="62"/>
      <c r="D483" s="201">
        <f>SUM((S483*A483)+B483+C483)</f>
        <v>22.442</v>
      </c>
      <c r="E483" s="226"/>
      <c r="F483" s="59" t="s">
        <v>805</v>
      </c>
      <c r="G483" s="59"/>
      <c r="H483" s="26" t="s">
        <v>311</v>
      </c>
      <c r="I483" s="26" t="s">
        <v>1204</v>
      </c>
      <c r="J483" s="26" t="s">
        <v>1205</v>
      </c>
      <c r="K483" s="26" t="s">
        <v>1219</v>
      </c>
      <c r="L483" s="66">
        <f>SUM(D483)</f>
        <v>22.442</v>
      </c>
      <c r="M483" s="66"/>
      <c r="N483" s="1" t="s">
        <v>369</v>
      </c>
      <c r="O483" s="316" t="s">
        <v>369</v>
      </c>
      <c r="P483" s="317">
        <v>3</v>
      </c>
      <c r="Q483" s="317" t="s">
        <v>369</v>
      </c>
      <c r="R483" s="37">
        <v>6.1</v>
      </c>
      <c r="S483" s="38">
        <f>SUM(R483*1.22)</f>
        <v>7.4419999999999993</v>
      </c>
      <c r="T483" s="25">
        <v>0.28000000000000003</v>
      </c>
      <c r="U483" s="10" t="s">
        <v>1203</v>
      </c>
      <c r="V483" s="9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2"/>
      <c r="HL483" s="12"/>
      <c r="HM483" s="12"/>
      <c r="HN483" s="12"/>
      <c r="HO483" s="12"/>
      <c r="HP483" s="12"/>
      <c r="HQ483" s="12"/>
      <c r="HT483" s="12"/>
      <c r="HU483" s="12"/>
      <c r="HW483" s="12"/>
      <c r="HX483" s="12"/>
      <c r="IE483" s="12"/>
      <c r="IF483" s="12"/>
      <c r="IG483" s="12"/>
      <c r="IH483" s="12"/>
      <c r="IO483" s="12"/>
      <c r="IP483" s="12"/>
      <c r="IQ483" s="12"/>
      <c r="JB483" s="12"/>
      <c r="JC483" s="12"/>
      <c r="JD483" s="12"/>
      <c r="JE483" s="12"/>
      <c r="JF483" s="12"/>
      <c r="JG483" s="12"/>
      <c r="JH483" s="12"/>
      <c r="JI483" s="12"/>
      <c r="JJ483" s="12"/>
      <c r="JK483" s="12"/>
      <c r="JL483" s="12"/>
      <c r="JP483" s="12"/>
      <c r="JR483" s="12"/>
      <c r="JS483" s="12"/>
      <c r="JT483" s="12"/>
      <c r="JU483" s="12"/>
      <c r="JV483" s="12"/>
      <c r="JW483" s="12"/>
      <c r="JX483" s="12"/>
      <c r="JY483" s="12"/>
      <c r="JZ483" s="12"/>
      <c r="KA483" s="12"/>
      <c r="KB483" s="12"/>
      <c r="KC483" s="12"/>
      <c r="KD483" s="12"/>
      <c r="KS483" s="12"/>
      <c r="KT483" s="12"/>
      <c r="KU483" s="12"/>
      <c r="KV483" s="12"/>
      <c r="KW483" s="12"/>
      <c r="KX483" s="12"/>
      <c r="KZ483" s="12"/>
      <c r="LA483" s="12"/>
      <c r="LB483" s="12"/>
      <c r="LC483" s="12"/>
      <c r="LD483" s="12"/>
      <c r="LE483" s="12"/>
      <c r="LF483" s="12"/>
      <c r="LG483" s="12"/>
      <c r="LH483" s="12"/>
      <c r="LI483" s="12"/>
      <c r="LJ483" s="12"/>
      <c r="LK483" s="12"/>
      <c r="LL483" s="12"/>
      <c r="LM483" s="12"/>
      <c r="LN483" s="12"/>
      <c r="LO483" s="12"/>
      <c r="LP483" s="12"/>
      <c r="LQ483" s="12"/>
      <c r="LR483" s="12"/>
      <c r="LS483" s="12"/>
      <c r="LT483" s="12"/>
      <c r="LU483" s="12"/>
      <c r="LV483" s="12"/>
      <c r="LW483" s="12"/>
      <c r="LX483" s="12"/>
      <c r="LY483" s="12"/>
      <c r="LZ483" s="12"/>
      <c r="MA483" s="12"/>
      <c r="MB483" s="12"/>
      <c r="MC483" s="12"/>
      <c r="MD483" s="12"/>
      <c r="ME483" s="12"/>
      <c r="MF483" s="12"/>
      <c r="MG483" s="12"/>
    </row>
    <row r="484" spans="1:359" ht="22.5" customHeight="1">
      <c r="A484" s="56"/>
      <c r="B484" s="55"/>
      <c r="C484" s="63"/>
      <c r="D484" s="201"/>
      <c r="F484" s="60"/>
      <c r="G484" s="60"/>
      <c r="H484" s="26"/>
      <c r="I484" s="26"/>
      <c r="J484" s="9"/>
      <c r="K484" s="26"/>
      <c r="L484" s="66"/>
      <c r="M484" s="66"/>
      <c r="N484" s="17"/>
      <c r="O484" s="318"/>
      <c r="P484" s="318"/>
      <c r="Q484" s="318"/>
      <c r="R484" s="31"/>
      <c r="S484" s="31"/>
      <c r="T484" s="21"/>
      <c r="U484" s="10"/>
      <c r="V484" s="9"/>
      <c r="IJ484" s="8"/>
      <c r="IK484" s="8"/>
      <c r="IR484" s="8"/>
      <c r="JM484" s="8"/>
      <c r="JN484" s="8"/>
      <c r="JO484" s="8"/>
      <c r="JT484" s="8"/>
      <c r="JU484" s="8"/>
      <c r="JV484" s="8"/>
      <c r="JW484" s="8"/>
      <c r="JX484" s="8"/>
      <c r="KE484" s="8"/>
      <c r="KF484" s="8"/>
      <c r="KG484" s="8"/>
      <c r="KH484" s="8"/>
      <c r="KI484" s="8"/>
      <c r="KJ484" s="8"/>
      <c r="KK484" s="8"/>
      <c r="KL484" s="8"/>
      <c r="KM484" s="8"/>
      <c r="KN484" s="8"/>
      <c r="KO484" s="8"/>
      <c r="KP484" s="8"/>
      <c r="KQ484" s="8"/>
      <c r="KR484" s="8"/>
      <c r="KS484" s="8"/>
      <c r="KT484" s="8"/>
      <c r="KU484" s="8"/>
      <c r="KV484" s="8"/>
      <c r="KW484" s="8"/>
      <c r="KX484" s="8"/>
      <c r="KY484" s="8"/>
      <c r="KZ484" s="8"/>
      <c r="LA484" s="8"/>
      <c r="LB484" s="8"/>
      <c r="LC484" s="8"/>
      <c r="LD484" s="8"/>
      <c r="LE484" s="8"/>
      <c r="LF484" s="8"/>
      <c r="LG484" s="8"/>
      <c r="LH484" s="8"/>
      <c r="LI484" s="8"/>
      <c r="LJ484" s="8"/>
      <c r="LK484" s="8"/>
      <c r="LL484" s="8"/>
      <c r="LM484" s="8"/>
      <c r="LN484" s="8"/>
      <c r="LO484" s="8"/>
      <c r="LP484" s="8"/>
      <c r="LQ484" s="8"/>
      <c r="LR484" s="8"/>
      <c r="LS484" s="8"/>
      <c r="LT484" s="8"/>
      <c r="LU484" s="8"/>
      <c r="LV484" s="8"/>
      <c r="LW484" s="8"/>
      <c r="LX484" s="8"/>
      <c r="LY484" s="8"/>
      <c r="LZ484" s="8"/>
      <c r="MA484" s="8"/>
      <c r="MB484" s="8"/>
      <c r="MC484" s="8"/>
      <c r="MD484" s="8"/>
      <c r="ME484" s="8"/>
      <c r="MF484" s="8"/>
      <c r="MG484" s="8"/>
      <c r="MH484" s="8"/>
      <c r="MI484" s="8"/>
      <c r="MJ484" s="8"/>
      <c r="MK484" s="8"/>
      <c r="ML484" s="8"/>
      <c r="MM484" s="8"/>
      <c r="MN484" s="8"/>
      <c r="MO484" s="8"/>
      <c r="MP484" s="8"/>
      <c r="MQ484" s="8"/>
      <c r="MR484" s="8"/>
      <c r="MS484" s="8"/>
    </row>
    <row r="485" spans="1:359" ht="22.5" customHeight="1">
      <c r="A485" s="56"/>
      <c r="B485" s="55"/>
      <c r="C485" s="63"/>
      <c r="D485" s="201"/>
      <c r="E485" s="226"/>
      <c r="F485" s="60"/>
      <c r="G485" s="60"/>
      <c r="H485" s="26"/>
      <c r="I485" s="26"/>
      <c r="J485" s="9"/>
      <c r="K485" s="26"/>
      <c r="L485" s="66"/>
      <c r="M485" s="66"/>
      <c r="N485" s="17"/>
      <c r="O485" s="318"/>
      <c r="P485" s="318"/>
      <c r="Q485" s="318"/>
      <c r="R485" s="31"/>
      <c r="S485" s="31"/>
      <c r="T485" s="21"/>
      <c r="U485" s="10"/>
      <c r="V485" s="9"/>
      <c r="IJ485" s="8"/>
      <c r="IK485" s="8"/>
      <c r="IR485" s="8"/>
      <c r="JT485" s="8"/>
      <c r="JU485" s="8"/>
      <c r="JV485" s="8"/>
      <c r="JW485" s="8"/>
      <c r="JX485" s="8"/>
      <c r="KE485" s="8"/>
      <c r="KF485" s="8"/>
      <c r="KG485" s="8"/>
      <c r="KH485" s="8"/>
      <c r="KI485" s="8"/>
      <c r="KJ485" s="8"/>
      <c r="KK485" s="8"/>
      <c r="KL485" s="8"/>
      <c r="KM485" s="8"/>
      <c r="KN485" s="8"/>
      <c r="KO485" s="8"/>
      <c r="KP485" s="8"/>
      <c r="KQ485" s="8"/>
      <c r="KR485" s="8"/>
      <c r="KS485" s="8"/>
      <c r="KT485" s="8"/>
      <c r="KX485" s="8"/>
      <c r="KY485" s="8"/>
      <c r="MQ485" s="8"/>
    </row>
    <row r="486" spans="1:359" ht="22.5" customHeight="1">
      <c r="A486" s="56"/>
      <c r="B486" s="55"/>
      <c r="C486" s="63"/>
      <c r="D486" s="201"/>
      <c r="E486" s="226"/>
      <c r="F486" s="60"/>
      <c r="G486" s="60"/>
      <c r="H486" s="26"/>
      <c r="I486" s="26"/>
      <c r="J486" s="9"/>
      <c r="K486" s="26"/>
      <c r="L486" s="66"/>
      <c r="M486" s="66"/>
      <c r="N486" s="17"/>
      <c r="O486" s="318"/>
      <c r="P486" s="318"/>
      <c r="Q486" s="318"/>
      <c r="R486" s="31"/>
      <c r="S486" s="31"/>
      <c r="T486" s="21"/>
      <c r="U486" s="10"/>
      <c r="V486" s="9"/>
      <c r="IJ486" s="8"/>
      <c r="IK486" s="8"/>
      <c r="JT486" s="8"/>
      <c r="JU486" s="8"/>
      <c r="JV486" s="8"/>
      <c r="JW486" s="8"/>
      <c r="JX486" s="8"/>
      <c r="JZ486" s="8"/>
      <c r="KA486" s="8"/>
      <c r="KG486" s="8"/>
      <c r="KH486" s="8"/>
      <c r="KI486" s="8"/>
      <c r="KJ486" s="8"/>
      <c r="KK486" s="8"/>
      <c r="KL486" s="8"/>
      <c r="KS486" s="8"/>
      <c r="KT486" s="8"/>
      <c r="KX486" s="8"/>
      <c r="KY486" s="8"/>
      <c r="KZ486" s="8"/>
      <c r="LA486" s="8"/>
      <c r="LB486" s="8"/>
      <c r="LC486" s="8"/>
      <c r="LN486" s="8"/>
      <c r="LO486" s="8"/>
      <c r="LP486" s="8"/>
      <c r="LQ486" s="8"/>
      <c r="MG486" s="8"/>
      <c r="MH486" s="8"/>
      <c r="MI486" s="8"/>
      <c r="MJ486" s="8"/>
      <c r="MK486" s="8"/>
      <c r="ML486" s="8"/>
      <c r="MM486" s="8"/>
      <c r="MN486" s="8"/>
      <c r="MO486" s="8"/>
      <c r="MP486" s="8"/>
      <c r="MQ486" s="8"/>
      <c r="MS486" s="8"/>
    </row>
    <row r="487" spans="1:359" ht="22.5" customHeight="1">
      <c r="A487" s="56"/>
      <c r="B487" s="55"/>
      <c r="C487" s="63"/>
      <c r="D487" s="201"/>
      <c r="F487" s="60"/>
      <c r="G487" s="60"/>
      <c r="H487" s="26"/>
      <c r="I487" s="26"/>
      <c r="J487" s="9"/>
      <c r="K487" s="26"/>
      <c r="L487" s="66"/>
      <c r="M487" s="66"/>
      <c r="N487" s="17"/>
      <c r="O487" s="318"/>
      <c r="P487" s="318"/>
      <c r="Q487" s="318"/>
      <c r="R487" s="31"/>
      <c r="S487" s="31"/>
      <c r="T487" s="21"/>
      <c r="U487" s="10"/>
      <c r="V487" s="9"/>
      <c r="IJ487" s="8"/>
      <c r="IK487" s="8"/>
      <c r="JL487" s="8"/>
      <c r="JT487" s="8"/>
      <c r="JU487" s="8"/>
      <c r="JV487" s="8"/>
      <c r="JW487" s="8"/>
      <c r="JX487" s="8"/>
      <c r="JZ487" s="8"/>
      <c r="KA487" s="8"/>
      <c r="KB487" s="8"/>
      <c r="KG487" s="8"/>
      <c r="KH487" s="7"/>
      <c r="KI487" s="7"/>
      <c r="KJ487" s="7"/>
      <c r="KK487" s="7"/>
      <c r="KL487" s="7"/>
      <c r="KS487" s="8"/>
      <c r="KT487" s="8"/>
      <c r="KX487" s="8"/>
      <c r="MR487" s="8"/>
      <c r="MS487" s="8"/>
    </row>
    <row r="488" spans="1:359" ht="22.5" customHeight="1">
      <c r="A488" s="57">
        <v>1</v>
      </c>
      <c r="B488" s="58">
        <v>15</v>
      </c>
      <c r="C488" s="62"/>
      <c r="D488" s="201">
        <f>SUM((S488*A488)+B488+C488)</f>
        <v>26.956000000000003</v>
      </c>
      <c r="E488" s="226"/>
      <c r="F488" s="59" t="s">
        <v>805</v>
      </c>
      <c r="G488" s="59"/>
      <c r="H488" s="26" t="s">
        <v>312</v>
      </c>
      <c r="I488" s="26" t="s">
        <v>1039</v>
      </c>
      <c r="J488" s="26" t="s">
        <v>895</v>
      </c>
      <c r="K488" s="26" t="s">
        <v>2788</v>
      </c>
      <c r="L488" s="66">
        <f>SUM(D488)</f>
        <v>26.956000000000003</v>
      </c>
      <c r="M488" s="66"/>
      <c r="N488" s="1" t="s">
        <v>369</v>
      </c>
      <c r="O488" s="316" t="s">
        <v>369</v>
      </c>
      <c r="P488" s="317" t="s">
        <v>369</v>
      </c>
      <c r="Q488" s="317">
        <v>3</v>
      </c>
      <c r="R488" s="37">
        <v>9.8000000000000007</v>
      </c>
      <c r="S488" s="38">
        <f>SUM(R488*1.22)</f>
        <v>11.956000000000001</v>
      </c>
      <c r="T488" s="25">
        <v>0.22</v>
      </c>
      <c r="U488" s="10" t="s">
        <v>517</v>
      </c>
      <c r="V488" s="9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V488" s="8"/>
      <c r="IE488" s="8"/>
      <c r="IF488" s="8"/>
      <c r="IH488" s="8"/>
      <c r="II488" s="8"/>
      <c r="IS488" s="8"/>
      <c r="IT488" s="8"/>
      <c r="IU488" s="8"/>
      <c r="IV488" s="8"/>
      <c r="IW488" s="8"/>
      <c r="IX488" s="8"/>
      <c r="IY488" s="8"/>
      <c r="IZ488" s="8"/>
      <c r="JA488" s="8"/>
      <c r="JB488" s="8"/>
      <c r="JC488" s="8"/>
      <c r="JD488" s="8"/>
      <c r="JE488" s="8"/>
      <c r="JF488" s="8"/>
      <c r="JG488" s="8"/>
      <c r="JH488" s="8"/>
      <c r="JI488" s="8"/>
      <c r="JJ488" s="8"/>
      <c r="JK488" s="8"/>
      <c r="JL488" s="8"/>
      <c r="JP488" s="8"/>
      <c r="JR488" s="8"/>
      <c r="JS488" s="8"/>
      <c r="JZ488" s="8"/>
      <c r="KA488" s="8"/>
      <c r="KB488" s="8"/>
      <c r="KC488" s="8"/>
      <c r="KD488" s="8"/>
      <c r="KH488" s="8"/>
      <c r="KI488" s="8"/>
      <c r="KJ488" s="8"/>
      <c r="KK488" s="8"/>
      <c r="KL488" s="8"/>
      <c r="KS488" s="8"/>
      <c r="KT488" s="8"/>
      <c r="LD488" s="8"/>
      <c r="LE488" s="8"/>
      <c r="LF488" s="8"/>
      <c r="LG488" s="8"/>
      <c r="LH488" s="8"/>
      <c r="LI488" s="8"/>
      <c r="LJ488" s="8"/>
      <c r="LK488" s="8"/>
      <c r="LL488" s="8"/>
      <c r="LM488" s="8"/>
      <c r="LR488" s="8"/>
      <c r="LS488" s="8"/>
      <c r="LT488" s="8"/>
      <c r="LU488" s="8"/>
      <c r="LV488" s="8"/>
      <c r="LW488" s="8"/>
      <c r="LX488" s="8"/>
      <c r="LY488" s="8"/>
      <c r="LZ488" s="8"/>
      <c r="MA488" s="8"/>
      <c r="MB488" s="8"/>
      <c r="MC488" s="8"/>
      <c r="MD488" s="8"/>
      <c r="ME488" s="8"/>
      <c r="MF488" s="8"/>
      <c r="MH488" s="8"/>
      <c r="MI488" s="8"/>
      <c r="MJ488" s="8"/>
      <c r="MK488" s="8"/>
      <c r="ML488" s="8"/>
      <c r="MM488" s="8"/>
      <c r="MN488" s="8"/>
      <c r="MO488" s="8"/>
      <c r="MP488" s="8"/>
      <c r="MR488" s="8"/>
      <c r="MS488" s="8"/>
      <c r="MU488" s="8"/>
    </row>
    <row r="489" spans="1:359" ht="22.5" customHeight="1">
      <c r="A489" s="57">
        <v>1</v>
      </c>
      <c r="B489" s="58">
        <v>15</v>
      </c>
      <c r="C489" s="62"/>
      <c r="D489" s="201">
        <f>SUM((S489*A489)+B489+C489)</f>
        <v>25.369999999999997</v>
      </c>
      <c r="E489" s="226"/>
      <c r="F489" s="59" t="s">
        <v>805</v>
      </c>
      <c r="G489" s="59"/>
      <c r="H489" s="26" t="s">
        <v>312</v>
      </c>
      <c r="I489" s="26" t="s">
        <v>1039</v>
      </c>
      <c r="J489" s="26" t="s">
        <v>895</v>
      </c>
      <c r="K489" s="26" t="s">
        <v>1667</v>
      </c>
      <c r="L489" s="66">
        <f>SUM(D489)</f>
        <v>25.369999999999997</v>
      </c>
      <c r="M489" s="66"/>
      <c r="N489" s="1" t="s">
        <v>369</v>
      </c>
      <c r="O489" s="316" t="s">
        <v>369</v>
      </c>
      <c r="P489" s="317" t="s">
        <v>369</v>
      </c>
      <c r="Q489" s="317">
        <v>3</v>
      </c>
      <c r="R489" s="37">
        <v>8.5</v>
      </c>
      <c r="S489" s="38">
        <f>SUM(R489*1.22)</f>
        <v>10.37</v>
      </c>
      <c r="T489" s="25">
        <v>0.22</v>
      </c>
      <c r="U489" s="10" t="s">
        <v>517</v>
      </c>
      <c r="V489" s="9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V489" s="8"/>
      <c r="IE489" s="8"/>
      <c r="IF489" s="8"/>
      <c r="IH489" s="8"/>
      <c r="II489" s="8"/>
      <c r="IS489" s="8"/>
      <c r="IT489" s="8"/>
      <c r="IU489" s="8"/>
      <c r="IV489" s="8"/>
      <c r="IW489" s="8"/>
      <c r="IX489" s="8"/>
      <c r="IY489" s="8"/>
      <c r="IZ489" s="8"/>
      <c r="JA489" s="8"/>
      <c r="JB489" s="8"/>
      <c r="JC489" s="8"/>
      <c r="JD489" s="8"/>
      <c r="JE489" s="8"/>
      <c r="JF489" s="8"/>
      <c r="JG489" s="8"/>
      <c r="JH489" s="8"/>
      <c r="JI489" s="8"/>
      <c r="JJ489" s="8"/>
      <c r="JK489" s="8"/>
      <c r="JL489" s="8"/>
      <c r="JP489" s="8"/>
      <c r="JR489" s="8"/>
      <c r="JS489" s="8"/>
      <c r="JZ489" s="8"/>
      <c r="KA489" s="8"/>
      <c r="KB489" s="8"/>
      <c r="KC489" s="8"/>
      <c r="KD489" s="8"/>
      <c r="KH489" s="8"/>
      <c r="KI489" s="8"/>
      <c r="KJ489" s="8"/>
      <c r="KK489" s="8"/>
      <c r="KL489" s="8"/>
      <c r="KS489" s="8"/>
      <c r="KT489" s="8"/>
      <c r="LD489" s="8"/>
      <c r="LE489" s="8"/>
      <c r="LF489" s="8"/>
      <c r="LG489" s="8"/>
      <c r="LH489" s="8"/>
      <c r="LI489" s="8"/>
      <c r="LJ489" s="8"/>
      <c r="LK489" s="8"/>
      <c r="LL489" s="8"/>
      <c r="LM489" s="8"/>
      <c r="LR489" s="8"/>
      <c r="LS489" s="8"/>
      <c r="LT489" s="8"/>
      <c r="LU489" s="8"/>
      <c r="LV489" s="8"/>
      <c r="LW489" s="8"/>
      <c r="LX489" s="8"/>
      <c r="LY489" s="8"/>
      <c r="LZ489" s="8"/>
      <c r="MA489" s="8"/>
      <c r="MB489" s="8"/>
      <c r="MC489" s="8"/>
      <c r="MD489" s="8"/>
      <c r="ME489" s="8"/>
      <c r="MF489" s="8"/>
      <c r="MH489" s="8"/>
      <c r="MI489" s="8"/>
      <c r="MJ489" s="8"/>
      <c r="MK489" s="8"/>
      <c r="ML489" s="8"/>
      <c r="MM489" s="8"/>
      <c r="MN489" s="8"/>
      <c r="MO489" s="8"/>
      <c r="MP489" s="8"/>
      <c r="MR489" s="8"/>
      <c r="MS489" s="8"/>
      <c r="MU489" s="8"/>
    </row>
    <row r="490" spans="1:359" ht="22.5" customHeight="1">
      <c r="A490" s="57">
        <v>1</v>
      </c>
      <c r="B490" s="58">
        <v>10</v>
      </c>
      <c r="C490" s="62"/>
      <c r="D490" s="201">
        <f t="shared" ref="D490" si="229">SUM((S490*A490)+B490+C490)</f>
        <v>18.198399999999999</v>
      </c>
      <c r="E490" s="226"/>
      <c r="F490" s="59" t="s">
        <v>818</v>
      </c>
      <c r="G490" s="59"/>
      <c r="H490" s="26" t="s">
        <v>312</v>
      </c>
      <c r="I490" s="26" t="s">
        <v>2532</v>
      </c>
      <c r="J490" s="26" t="s">
        <v>895</v>
      </c>
      <c r="K490" s="26" t="s">
        <v>2457</v>
      </c>
      <c r="L490" s="66">
        <f t="shared" ref="L490" si="230">SUM(D490)</f>
        <v>18.198399999999999</v>
      </c>
      <c r="M490" s="66"/>
      <c r="N490" s="1" t="s">
        <v>369</v>
      </c>
      <c r="O490" s="316" t="s">
        <v>369</v>
      </c>
      <c r="P490" s="317" t="s">
        <v>369</v>
      </c>
      <c r="Q490" s="317">
        <v>1</v>
      </c>
      <c r="R490" s="37">
        <v>6.72</v>
      </c>
      <c r="S490" s="38">
        <f t="shared" ref="S490" si="231">SUM(R490*1.22)</f>
        <v>8.1983999999999995</v>
      </c>
      <c r="T490" s="20"/>
      <c r="U490" s="10" t="s">
        <v>2453</v>
      </c>
      <c r="V490" s="9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IE490" s="8"/>
      <c r="IF490" s="8"/>
      <c r="IG490" s="8"/>
      <c r="IH490" s="8"/>
      <c r="IJ490" s="8"/>
      <c r="IK490" s="8"/>
      <c r="IL490" s="8"/>
      <c r="IM490" s="8"/>
      <c r="IN490" s="8"/>
      <c r="IO490" s="8"/>
      <c r="IP490" s="8"/>
      <c r="IQ490" s="8"/>
      <c r="IR490" s="8"/>
      <c r="JB490" s="8"/>
      <c r="JC490" s="8"/>
      <c r="JD490" s="8"/>
      <c r="JE490" s="8"/>
      <c r="JF490" s="8"/>
      <c r="JG490" s="8"/>
      <c r="JH490" s="8"/>
      <c r="JI490" s="8"/>
      <c r="JJ490" s="8"/>
      <c r="JK490" s="8"/>
      <c r="JN490" s="8"/>
      <c r="JP490" s="8"/>
      <c r="JR490" s="8"/>
      <c r="JS490" s="8"/>
      <c r="JY490" s="8"/>
      <c r="JZ490" s="8"/>
      <c r="KA490" s="8"/>
      <c r="KB490" s="8"/>
      <c r="KE490" s="8"/>
      <c r="KF490" s="8"/>
      <c r="KM490" s="8"/>
      <c r="KN490" s="8"/>
      <c r="KO490" s="8"/>
      <c r="KP490" s="8"/>
      <c r="KQ490" s="8"/>
      <c r="KR490" s="8"/>
      <c r="MK490" s="8"/>
      <c r="ML490" s="8"/>
      <c r="MM490" s="8"/>
      <c r="MN490" s="8"/>
      <c r="MO490" s="8"/>
      <c r="MP490" s="8"/>
      <c r="MR490" s="8"/>
      <c r="MU490" s="8"/>
    </row>
    <row r="491" spans="1:359" ht="22.5" customHeight="1">
      <c r="A491" s="57">
        <v>1</v>
      </c>
      <c r="B491" s="58">
        <v>15</v>
      </c>
      <c r="C491" s="62"/>
      <c r="D491" s="201">
        <f>SUM((S491*A491)+B491+C491)</f>
        <v>23.295999999999999</v>
      </c>
      <c r="E491" s="226"/>
      <c r="F491" s="59" t="s">
        <v>805</v>
      </c>
      <c r="G491" s="59"/>
      <c r="H491" s="26" t="s">
        <v>312</v>
      </c>
      <c r="I491" s="26" t="s">
        <v>1640</v>
      </c>
      <c r="J491" s="28" t="s">
        <v>895</v>
      </c>
      <c r="K491" s="26" t="s">
        <v>1641</v>
      </c>
      <c r="L491" s="66">
        <f>SUM(D491)</f>
        <v>23.295999999999999</v>
      </c>
      <c r="M491" s="66"/>
      <c r="N491" s="1" t="s">
        <v>369</v>
      </c>
      <c r="O491" s="316" t="s">
        <v>369</v>
      </c>
      <c r="P491" s="317">
        <v>3</v>
      </c>
      <c r="Q491" s="317" t="s">
        <v>369</v>
      </c>
      <c r="R491" s="37">
        <v>6.8</v>
      </c>
      <c r="S491" s="38">
        <f>SUM(R491*1.22)</f>
        <v>8.2959999999999994</v>
      </c>
      <c r="T491" s="19"/>
      <c r="U491" s="10" t="s">
        <v>1628</v>
      </c>
      <c r="V491" s="10" t="s">
        <v>1629</v>
      </c>
      <c r="W491" s="8"/>
      <c r="HP491" s="8"/>
      <c r="HQ491" s="8"/>
      <c r="HR491" s="8"/>
      <c r="HS491" s="8"/>
      <c r="HV491" s="8"/>
      <c r="HY491" s="8"/>
      <c r="IE491" s="8"/>
      <c r="IF491" s="8"/>
      <c r="IH491" s="8"/>
      <c r="IL491" s="8"/>
      <c r="IM491" s="8"/>
      <c r="IN491" s="8"/>
      <c r="IS491" s="8"/>
      <c r="IT491" s="8"/>
      <c r="IU491" s="8"/>
      <c r="IV491" s="8"/>
      <c r="IW491" s="8"/>
      <c r="IX491" s="8"/>
      <c r="IY491" s="8"/>
      <c r="IZ491" s="8"/>
      <c r="JA491" s="8"/>
      <c r="JB491" s="8"/>
      <c r="JC491" s="8"/>
      <c r="JD491" s="8"/>
      <c r="JE491" s="8"/>
      <c r="JF491" s="8"/>
      <c r="JG491" s="8"/>
      <c r="JH491" s="8"/>
      <c r="JI491" s="8"/>
      <c r="JJ491" s="8"/>
      <c r="JK491" s="8"/>
      <c r="JL491" s="8"/>
      <c r="JM491" s="8"/>
      <c r="JN491" s="7"/>
      <c r="JP491" s="8"/>
      <c r="JR491" s="8"/>
      <c r="JS491" s="8"/>
      <c r="JY491" s="8"/>
      <c r="JZ491" s="8"/>
      <c r="KA491" s="8"/>
      <c r="KB491" s="8"/>
      <c r="KC491" s="8"/>
      <c r="KD491" s="8"/>
      <c r="KE491" s="8"/>
      <c r="KF491" s="8"/>
      <c r="KG491" s="8"/>
      <c r="KH491" s="8"/>
      <c r="KI491" s="8"/>
      <c r="KJ491" s="8"/>
      <c r="KK491" s="8"/>
      <c r="KL491" s="8"/>
      <c r="KM491" s="8"/>
      <c r="KN491" s="8"/>
      <c r="KO491" s="8"/>
      <c r="KP491" s="8"/>
      <c r="KQ491" s="8"/>
      <c r="KR491" s="8"/>
      <c r="KU491" s="8"/>
      <c r="KV491" s="8"/>
      <c r="KW491" s="8"/>
      <c r="MH491" s="8"/>
      <c r="MI491" s="8"/>
      <c r="MJ491" s="8"/>
      <c r="MQ491" s="8"/>
      <c r="MU491" s="8"/>
    </row>
    <row r="492" spans="1:359" ht="22.5" customHeight="1">
      <c r="A492" s="57">
        <v>1</v>
      </c>
      <c r="B492" s="58">
        <v>15</v>
      </c>
      <c r="C492" s="62">
        <v>2</v>
      </c>
      <c r="D492" s="201">
        <f>SUM((S492*A492)+B492+C492)</f>
        <v>28.59</v>
      </c>
      <c r="E492" s="226"/>
      <c r="F492" s="59" t="s">
        <v>805</v>
      </c>
      <c r="G492" s="59"/>
      <c r="H492" s="26" t="s">
        <v>312</v>
      </c>
      <c r="I492" s="26" t="s">
        <v>1039</v>
      </c>
      <c r="J492" s="26" t="s">
        <v>1668</v>
      </c>
      <c r="K492" s="26" t="s">
        <v>1669</v>
      </c>
      <c r="L492" s="66">
        <f>SUM(D492)</f>
        <v>28.59</v>
      </c>
      <c r="M492" s="66"/>
      <c r="N492" s="1" t="s">
        <v>369</v>
      </c>
      <c r="O492" s="316" t="s">
        <v>369</v>
      </c>
      <c r="P492" s="317" t="s">
        <v>369</v>
      </c>
      <c r="Q492" s="317">
        <v>2</v>
      </c>
      <c r="R492" s="37">
        <v>9.5</v>
      </c>
      <c r="S492" s="38">
        <f>SUM(R492*1.22)</f>
        <v>11.59</v>
      </c>
      <c r="T492" s="25">
        <v>0.22</v>
      </c>
      <c r="U492" s="10" t="s">
        <v>517</v>
      </c>
      <c r="V492" s="9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V492" s="8"/>
      <c r="IE492" s="8"/>
      <c r="IF492" s="8"/>
      <c r="IH492" s="8"/>
      <c r="II492" s="8"/>
      <c r="IS492" s="8"/>
      <c r="IT492" s="8"/>
      <c r="IU492" s="8"/>
      <c r="IV492" s="8"/>
      <c r="IW492" s="8"/>
      <c r="IX492" s="8"/>
      <c r="IY492" s="8"/>
      <c r="IZ492" s="8"/>
      <c r="JA492" s="8"/>
      <c r="JB492" s="8"/>
      <c r="JC492" s="8"/>
      <c r="JD492" s="8"/>
      <c r="JE492" s="8"/>
      <c r="JF492" s="8"/>
      <c r="JG492" s="8"/>
      <c r="JH492" s="8"/>
      <c r="JI492" s="8"/>
      <c r="JJ492" s="8"/>
      <c r="JK492" s="8"/>
      <c r="JL492" s="8"/>
      <c r="JP492" s="8"/>
      <c r="JR492" s="8"/>
      <c r="JS492" s="8"/>
      <c r="JZ492" s="8"/>
      <c r="KA492" s="8"/>
      <c r="KB492" s="8"/>
      <c r="KC492" s="8"/>
      <c r="KD492" s="8"/>
      <c r="KH492" s="8"/>
      <c r="KI492" s="8"/>
      <c r="KJ492" s="8"/>
      <c r="KK492" s="8"/>
      <c r="KL492" s="8"/>
      <c r="KS492" s="8"/>
      <c r="KT492" s="8"/>
      <c r="KZ492" s="8"/>
      <c r="LA492" s="8"/>
      <c r="LB492" s="8"/>
      <c r="LC492" s="8"/>
      <c r="LD492" s="8"/>
      <c r="LE492" s="8"/>
      <c r="LF492" s="8"/>
      <c r="LG492" s="8"/>
      <c r="LH492" s="8"/>
      <c r="LI492" s="8"/>
      <c r="LJ492" s="8"/>
      <c r="LK492" s="8"/>
      <c r="LL492" s="8"/>
      <c r="LM492" s="8"/>
      <c r="LN492" s="8"/>
      <c r="LO492" s="8"/>
      <c r="LP492" s="8"/>
      <c r="LQ492" s="8"/>
      <c r="LR492" s="8"/>
      <c r="LS492" s="8"/>
      <c r="LT492" s="8"/>
      <c r="LU492" s="8"/>
      <c r="LV492" s="8"/>
      <c r="LW492" s="8"/>
      <c r="LX492" s="8"/>
      <c r="LY492" s="8"/>
      <c r="LZ492" s="8"/>
      <c r="MA492" s="8"/>
      <c r="MB492" s="8"/>
      <c r="MC492" s="8"/>
      <c r="MD492" s="8"/>
      <c r="ME492" s="8"/>
      <c r="MF492" s="8"/>
      <c r="MG492" s="8"/>
      <c r="MH492" s="8"/>
      <c r="MI492" s="8"/>
      <c r="MJ492" s="8"/>
      <c r="MK492" s="8"/>
      <c r="ML492" s="8"/>
      <c r="MM492" s="8"/>
      <c r="MN492" s="8"/>
      <c r="MO492" s="8"/>
      <c r="MP492" s="8"/>
      <c r="MQ492" s="8"/>
      <c r="MR492" s="8"/>
      <c r="MU492" s="8"/>
    </row>
    <row r="493" spans="1:359" ht="22.5" customHeight="1">
      <c r="A493" s="56"/>
      <c r="B493" s="55"/>
      <c r="C493" s="63"/>
      <c r="D493" s="201"/>
      <c r="E493" s="226"/>
      <c r="F493" s="60"/>
      <c r="G493" s="60"/>
      <c r="H493" s="26"/>
      <c r="I493" s="26"/>
      <c r="J493" s="9"/>
      <c r="K493" s="26"/>
      <c r="L493" s="66"/>
      <c r="M493" s="66"/>
      <c r="N493" s="17"/>
      <c r="O493" s="318"/>
      <c r="P493" s="318"/>
      <c r="Q493" s="318"/>
      <c r="R493" s="31"/>
      <c r="S493" s="31"/>
      <c r="T493" s="21"/>
      <c r="U493" s="10"/>
      <c r="V493" s="9"/>
      <c r="HT493" s="8"/>
      <c r="HU493" s="8"/>
      <c r="HW493" s="8"/>
      <c r="HX493" s="8"/>
      <c r="IJ493" s="8"/>
      <c r="IK493" s="8"/>
      <c r="JL493" s="8"/>
      <c r="JM493" s="8"/>
      <c r="JN493" s="8"/>
      <c r="JO493" s="8"/>
      <c r="JT493" s="8"/>
      <c r="JU493" s="8"/>
      <c r="JV493" s="8"/>
      <c r="JW493" s="8"/>
      <c r="JX493" s="8"/>
      <c r="KG493" s="8"/>
      <c r="KH493" s="8"/>
      <c r="KI493" s="8"/>
      <c r="KJ493" s="8"/>
      <c r="KK493" s="8"/>
      <c r="KL493" s="8"/>
      <c r="KS493" s="8"/>
      <c r="KT493" s="8"/>
      <c r="KX493" s="8"/>
      <c r="MQ493" s="8"/>
      <c r="MU493" s="8"/>
    </row>
    <row r="494" spans="1:359" ht="22.5" customHeight="1">
      <c r="A494" s="56"/>
      <c r="B494" s="55"/>
      <c r="C494" s="63"/>
      <c r="D494" s="201"/>
      <c r="F494" s="60"/>
      <c r="G494" s="60"/>
      <c r="H494" s="26"/>
      <c r="I494" s="26"/>
      <c r="J494" s="9"/>
      <c r="K494" s="26"/>
      <c r="L494" s="66"/>
      <c r="M494" s="66"/>
      <c r="N494" s="17"/>
      <c r="O494" s="318"/>
      <c r="P494" s="318"/>
      <c r="Q494" s="318"/>
      <c r="R494" s="31"/>
      <c r="S494" s="31"/>
      <c r="T494" s="21"/>
      <c r="U494" s="10"/>
      <c r="V494" s="9"/>
      <c r="HT494" s="8"/>
      <c r="HU494" s="8"/>
      <c r="HW494" s="8"/>
      <c r="HX494" s="8"/>
      <c r="IJ494" s="8"/>
      <c r="IK494" s="8"/>
      <c r="JM494" s="8"/>
      <c r="JN494" s="8"/>
      <c r="JO494" s="8"/>
      <c r="JT494" s="8"/>
      <c r="JU494" s="8"/>
      <c r="JV494" s="8"/>
      <c r="JW494" s="8"/>
      <c r="JX494" s="8"/>
      <c r="KG494" s="8"/>
      <c r="KH494" s="8"/>
      <c r="KI494" s="8"/>
      <c r="KJ494" s="8"/>
      <c r="KK494" s="8"/>
      <c r="KL494" s="8"/>
      <c r="KS494" s="8"/>
      <c r="KT494" s="8"/>
      <c r="KX494" s="8"/>
      <c r="KZ494" s="8"/>
      <c r="LA494" s="8"/>
      <c r="LB494" s="8"/>
      <c r="LC494" s="8"/>
      <c r="LN494" s="8"/>
      <c r="LO494" s="8"/>
      <c r="LP494" s="8"/>
      <c r="LQ494" s="8"/>
      <c r="MG494" s="8"/>
      <c r="MH494" s="8"/>
      <c r="MI494" s="8"/>
      <c r="MJ494" s="8"/>
      <c r="MK494" s="8"/>
      <c r="ML494" s="8"/>
      <c r="MM494" s="8"/>
      <c r="MN494" s="8"/>
      <c r="MO494" s="8"/>
      <c r="MP494" s="8"/>
      <c r="MQ494" s="8"/>
    </row>
    <row r="495" spans="1:359" ht="22.5" customHeight="1">
      <c r="A495" s="56"/>
      <c r="B495" s="55"/>
      <c r="C495" s="63"/>
      <c r="D495" s="201"/>
      <c r="E495" s="226"/>
      <c r="F495" s="60"/>
      <c r="G495" s="60"/>
      <c r="H495" s="26"/>
      <c r="I495" s="26"/>
      <c r="J495" s="9"/>
      <c r="K495" s="26"/>
      <c r="L495" s="66"/>
      <c r="M495" s="66"/>
      <c r="N495" s="17"/>
      <c r="O495" s="318"/>
      <c r="P495" s="318"/>
      <c r="Q495" s="318"/>
      <c r="R495" s="31"/>
      <c r="S495" s="31"/>
      <c r="T495" s="21"/>
      <c r="U495" s="10"/>
      <c r="V495" s="9"/>
      <c r="II495" s="8"/>
      <c r="IJ495" s="8"/>
      <c r="IK495" s="8"/>
      <c r="IS495" s="8"/>
      <c r="IT495" s="8"/>
      <c r="IU495" s="8"/>
      <c r="IV495" s="8"/>
      <c r="IW495" s="8"/>
      <c r="IX495" s="8"/>
      <c r="IY495" s="8"/>
      <c r="IZ495" s="8"/>
      <c r="JA495" s="8"/>
      <c r="JF495" s="8"/>
      <c r="JG495" s="8"/>
      <c r="JH495" s="8"/>
      <c r="JI495" s="8"/>
      <c r="JJ495" s="8"/>
      <c r="JM495" s="8"/>
      <c r="JN495" s="8"/>
      <c r="JO495" s="8"/>
      <c r="JQ495" s="8"/>
      <c r="JT495" s="8"/>
      <c r="JU495" s="8"/>
      <c r="JV495" s="8"/>
      <c r="JW495" s="8"/>
      <c r="JX495" s="8"/>
      <c r="KG495" s="8"/>
      <c r="KH495" s="8"/>
      <c r="KI495" s="8"/>
      <c r="KJ495" s="8"/>
      <c r="KK495" s="8"/>
      <c r="KL495" s="8"/>
      <c r="KS495" s="8"/>
      <c r="KT495" s="8"/>
      <c r="KX495" s="8"/>
      <c r="KY495" s="8"/>
      <c r="KZ495" s="8"/>
      <c r="LA495" s="8"/>
      <c r="LB495" s="8"/>
      <c r="LC495" s="8"/>
      <c r="LN495" s="8"/>
      <c r="LO495" s="8"/>
      <c r="LP495" s="8"/>
      <c r="LQ495" s="8"/>
      <c r="MG495" s="8"/>
      <c r="MH495" s="8"/>
      <c r="MI495" s="8"/>
      <c r="MJ495" s="8"/>
      <c r="MK495" s="8"/>
      <c r="ML495" s="8"/>
      <c r="MM495" s="8"/>
      <c r="MN495" s="8"/>
      <c r="MO495" s="8"/>
      <c r="MP495" s="8"/>
      <c r="MS495" s="8"/>
    </row>
    <row r="496" spans="1:359" ht="22.5" customHeight="1">
      <c r="A496" s="56"/>
      <c r="B496" s="55"/>
      <c r="C496" s="63"/>
      <c r="D496" s="201"/>
      <c r="E496" s="226"/>
      <c r="F496" s="60"/>
      <c r="G496" s="60"/>
      <c r="H496" s="26"/>
      <c r="I496" s="26"/>
      <c r="J496" s="26"/>
      <c r="K496" s="26"/>
      <c r="L496" s="66"/>
      <c r="M496" s="66"/>
      <c r="N496" s="17"/>
      <c r="O496" s="318"/>
      <c r="P496" s="318"/>
      <c r="Q496" s="318"/>
      <c r="R496" s="31"/>
      <c r="S496" s="31"/>
      <c r="T496" s="21"/>
      <c r="U496" s="10"/>
      <c r="V496" s="9"/>
      <c r="II496" s="8"/>
      <c r="JF496" s="8"/>
      <c r="JG496" s="8"/>
      <c r="JH496" s="8"/>
      <c r="JI496" s="8"/>
      <c r="JJ496" s="8"/>
      <c r="JM496" s="8"/>
      <c r="JN496" s="8"/>
      <c r="JO496" s="8"/>
      <c r="KG496" s="8"/>
      <c r="KH496" s="8"/>
      <c r="KI496" s="8"/>
      <c r="KJ496" s="8"/>
      <c r="KK496" s="8"/>
      <c r="KL496" s="8"/>
      <c r="KS496" s="8"/>
      <c r="KT496" s="8"/>
      <c r="KZ496" s="8"/>
      <c r="LA496" s="8"/>
      <c r="LB496" s="8"/>
      <c r="LC496" s="8"/>
      <c r="LN496" s="8"/>
      <c r="LO496" s="8"/>
      <c r="LP496" s="8"/>
      <c r="LQ496" s="8"/>
      <c r="MG496" s="8"/>
      <c r="MH496" s="8"/>
      <c r="MI496" s="8"/>
      <c r="MJ496" s="8"/>
      <c r="MK496" s="8"/>
      <c r="ML496" s="8"/>
      <c r="MM496" s="8"/>
      <c r="MN496" s="8"/>
      <c r="MO496" s="8"/>
      <c r="MP496" s="8"/>
      <c r="MU496" s="8"/>
    </row>
    <row r="497" spans="1:359" ht="22.5" customHeight="1">
      <c r="A497" s="57">
        <v>1</v>
      </c>
      <c r="B497" s="58">
        <v>10</v>
      </c>
      <c r="C497" s="62">
        <v>2</v>
      </c>
      <c r="D497" s="201">
        <f t="shared" ref="D497:D505" si="232">SUM((S497*A497)+B497+C497)</f>
        <v>23.346</v>
      </c>
      <c r="E497" s="226"/>
      <c r="F497" s="59" t="s">
        <v>818</v>
      </c>
      <c r="G497" s="59"/>
      <c r="H497" s="26" t="s">
        <v>313</v>
      </c>
      <c r="I497" s="26" t="s">
        <v>80</v>
      </c>
      <c r="J497" s="28" t="s">
        <v>492</v>
      </c>
      <c r="K497" s="26" t="s">
        <v>2582</v>
      </c>
      <c r="L497" s="66">
        <f t="shared" ref="L497:L505" si="233">SUM(D497)</f>
        <v>23.346</v>
      </c>
      <c r="M497" s="66"/>
      <c r="N497" s="1" t="s">
        <v>369</v>
      </c>
      <c r="O497" s="316" t="s">
        <v>369</v>
      </c>
      <c r="P497" s="317">
        <v>1</v>
      </c>
      <c r="Q497" s="317" t="s">
        <v>369</v>
      </c>
      <c r="R497" s="37">
        <v>9.3000000000000007</v>
      </c>
      <c r="S497" s="38">
        <f t="shared" ref="S497:S505" si="234">SUM(R497*1.22)</f>
        <v>11.346</v>
      </c>
      <c r="T497" s="25"/>
      <c r="U497" s="10" t="s">
        <v>485</v>
      </c>
      <c r="V497" s="9"/>
      <c r="HP497" s="8"/>
      <c r="HQ497" s="8"/>
      <c r="HY497" s="8"/>
      <c r="IG497" s="8"/>
      <c r="II497" s="8"/>
      <c r="IJ497" s="8"/>
      <c r="IK497" s="8"/>
      <c r="IS497" s="8"/>
      <c r="IT497" s="8"/>
      <c r="IU497" s="8"/>
      <c r="IV497" s="8"/>
      <c r="IW497" s="8"/>
      <c r="IX497" s="8"/>
      <c r="IY497" s="8"/>
      <c r="IZ497" s="8"/>
      <c r="JA497" s="8"/>
      <c r="JB497" s="8"/>
      <c r="JC497" s="8"/>
      <c r="JD497" s="8"/>
      <c r="JE497" s="8"/>
      <c r="JK497" s="8"/>
      <c r="JL497" s="8"/>
      <c r="JP497" s="8"/>
      <c r="JQ497" s="8"/>
      <c r="JR497" s="8"/>
      <c r="JS497" s="8"/>
      <c r="JT497" s="8"/>
      <c r="JU497" s="8"/>
      <c r="JV497" s="8"/>
      <c r="JW497" s="8"/>
      <c r="JX497" s="8"/>
      <c r="JZ497" s="8"/>
      <c r="KA497" s="8"/>
      <c r="KC497" s="8"/>
      <c r="KD497" s="8"/>
      <c r="KE497" s="8"/>
      <c r="KF497" s="8"/>
      <c r="KM497" s="8"/>
      <c r="KN497" s="8"/>
      <c r="KO497" s="8"/>
      <c r="KP497" s="8"/>
      <c r="KQ497" s="8"/>
      <c r="KR497" s="8"/>
      <c r="KS497" s="8"/>
      <c r="KT497" s="8"/>
      <c r="MR497" s="8"/>
      <c r="MU497" s="8"/>
    </row>
    <row r="498" spans="1:359" ht="22.5" customHeight="1">
      <c r="A498" s="57">
        <v>1</v>
      </c>
      <c r="B498" s="58">
        <v>10</v>
      </c>
      <c r="C498" s="62">
        <v>2</v>
      </c>
      <c r="D498" s="201">
        <f t="shared" si="232"/>
        <v>22.504199999999997</v>
      </c>
      <c r="E498" s="226"/>
      <c r="F498" s="59" t="s">
        <v>818</v>
      </c>
      <c r="G498" s="59"/>
      <c r="H498" s="26" t="s">
        <v>313</v>
      </c>
      <c r="I498" s="26" t="s">
        <v>80</v>
      </c>
      <c r="J498" s="28" t="s">
        <v>492</v>
      </c>
      <c r="K498" s="26" t="s">
        <v>2198</v>
      </c>
      <c r="L498" s="66">
        <f t="shared" si="233"/>
        <v>22.504199999999997</v>
      </c>
      <c r="M498" s="66"/>
      <c r="N498" s="1" t="s">
        <v>369</v>
      </c>
      <c r="O498" s="316" t="s">
        <v>369</v>
      </c>
      <c r="P498" s="317" t="s">
        <v>369</v>
      </c>
      <c r="Q498" s="317">
        <v>1</v>
      </c>
      <c r="R498" s="37">
        <v>8.61</v>
      </c>
      <c r="S498" s="38">
        <f t="shared" si="234"/>
        <v>10.504199999999999</v>
      </c>
      <c r="T498" s="25"/>
      <c r="U498" s="10" t="s">
        <v>486</v>
      </c>
      <c r="V498" s="9"/>
      <c r="HP498" s="8"/>
      <c r="HQ498" s="8"/>
      <c r="HY498" s="8"/>
      <c r="IG498" s="8"/>
      <c r="II498" s="8"/>
      <c r="IJ498" s="8"/>
      <c r="IK498" s="8"/>
      <c r="IS498" s="8"/>
      <c r="IT498" s="8"/>
      <c r="IU498" s="8"/>
      <c r="IV498" s="8"/>
      <c r="IW498" s="8"/>
      <c r="IX498" s="8"/>
      <c r="IY498" s="8"/>
      <c r="IZ498" s="8"/>
      <c r="JA498" s="8"/>
      <c r="JB498" s="8"/>
      <c r="JC498" s="8"/>
      <c r="JD498" s="8"/>
      <c r="JE498" s="8"/>
      <c r="JK498" s="8"/>
      <c r="JL498" s="8"/>
      <c r="JP498" s="8"/>
      <c r="JQ498" s="8"/>
      <c r="JR498" s="8"/>
      <c r="JS498" s="8"/>
      <c r="JT498" s="8"/>
      <c r="JU498" s="8"/>
      <c r="JV498" s="8"/>
      <c r="JW498" s="8"/>
      <c r="JX498" s="8"/>
      <c r="JZ498" s="8"/>
      <c r="KA498" s="8"/>
      <c r="KC498" s="8"/>
      <c r="KD498" s="8"/>
      <c r="KE498" s="8"/>
      <c r="KF498" s="8"/>
      <c r="KM498" s="8"/>
      <c r="KN498" s="8"/>
      <c r="KO498" s="8"/>
      <c r="KP498" s="8"/>
      <c r="KQ498" s="8"/>
      <c r="KR498" s="8"/>
      <c r="KS498" s="8"/>
      <c r="KT498" s="8"/>
      <c r="MR498" s="8"/>
      <c r="MU498" s="8"/>
    </row>
    <row r="499" spans="1:359" s="8" customFormat="1" ht="22.5" customHeight="1">
      <c r="A499" s="57">
        <v>2.2000000000000002</v>
      </c>
      <c r="B499" s="58"/>
      <c r="C499" s="62"/>
      <c r="D499" s="201">
        <f>SUM((S499*A499)+B499+C499)</f>
        <v>29.524000000000001</v>
      </c>
      <c r="E499" s="226"/>
      <c r="F499" s="59" t="s">
        <v>806</v>
      </c>
      <c r="G499" s="59"/>
      <c r="H499" s="26" t="s">
        <v>313</v>
      </c>
      <c r="I499" s="26" t="s">
        <v>883</v>
      </c>
      <c r="J499" s="26" t="s">
        <v>543</v>
      </c>
      <c r="K499" s="26" t="s">
        <v>2797</v>
      </c>
      <c r="L499" s="66">
        <f>SUM(D499)</f>
        <v>29.524000000000001</v>
      </c>
      <c r="M499" s="66"/>
      <c r="N499" s="1" t="s">
        <v>369</v>
      </c>
      <c r="O499" s="316" t="s">
        <v>369</v>
      </c>
      <c r="P499" s="317">
        <v>6</v>
      </c>
      <c r="Q499" s="4" t="s">
        <v>369</v>
      </c>
      <c r="R499" s="37">
        <v>11</v>
      </c>
      <c r="S499" s="38">
        <f>SUM(R499*1.22)</f>
        <v>13.42</v>
      </c>
      <c r="T499" s="25">
        <v>0.05</v>
      </c>
      <c r="U499" s="10" t="s">
        <v>518</v>
      </c>
      <c r="V499" s="10" t="s">
        <v>1629</v>
      </c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T499" s="12"/>
      <c r="HU499" s="12"/>
      <c r="HW499" s="12"/>
      <c r="HX499" s="12"/>
      <c r="HZ499" s="12"/>
      <c r="IA499" s="12"/>
      <c r="IB499" s="12"/>
      <c r="IC499" s="12"/>
      <c r="ID499" s="12"/>
      <c r="IG499" s="12"/>
      <c r="II499" s="12"/>
      <c r="IJ499" s="12"/>
      <c r="IK499" s="12"/>
      <c r="IO499" s="12"/>
      <c r="IP499" s="12"/>
      <c r="IQ499" s="12"/>
      <c r="IR499" s="12"/>
      <c r="JN499" s="7"/>
      <c r="JO499" s="12"/>
      <c r="JQ499" s="12"/>
      <c r="JT499" s="12"/>
      <c r="JU499" s="12"/>
      <c r="JV499" s="12"/>
      <c r="JW499" s="12"/>
      <c r="JX499" s="12"/>
      <c r="KS499" s="12"/>
      <c r="KT499" s="12"/>
      <c r="KX499" s="12"/>
      <c r="KZ499" s="12"/>
      <c r="LA499" s="12"/>
      <c r="LB499" s="12"/>
      <c r="LC499" s="12"/>
      <c r="LN499" s="12"/>
      <c r="LO499" s="12"/>
      <c r="LP499" s="12"/>
      <c r="LQ499" s="12"/>
      <c r="MG499" s="12"/>
      <c r="MH499" s="12"/>
      <c r="MI499" s="12"/>
      <c r="MJ499" s="12"/>
      <c r="MQ499" s="197"/>
      <c r="MS499" s="197"/>
    </row>
    <row r="500" spans="1:359" ht="22.5" customHeight="1">
      <c r="A500" s="57">
        <v>1</v>
      </c>
      <c r="B500" s="58">
        <v>15</v>
      </c>
      <c r="C500" s="62"/>
      <c r="D500" s="201">
        <f t="shared" si="232"/>
        <v>26.59</v>
      </c>
      <c r="E500" s="226"/>
      <c r="F500" s="59" t="s">
        <v>805</v>
      </c>
      <c r="G500" s="59"/>
      <c r="H500" s="26" t="s">
        <v>313</v>
      </c>
      <c r="I500" s="26" t="s">
        <v>883</v>
      </c>
      <c r="J500" s="26" t="s">
        <v>543</v>
      </c>
      <c r="K500" s="26" t="s">
        <v>887</v>
      </c>
      <c r="L500" s="66">
        <f t="shared" si="233"/>
        <v>26.59</v>
      </c>
      <c r="M500" s="66"/>
      <c r="N500" s="1" t="s">
        <v>369</v>
      </c>
      <c r="O500" s="316" t="s">
        <v>369</v>
      </c>
      <c r="P500" s="317">
        <v>1</v>
      </c>
      <c r="Q500" s="317" t="s">
        <v>369</v>
      </c>
      <c r="R500" s="37">
        <v>9.5</v>
      </c>
      <c r="S500" s="38">
        <f t="shared" si="234"/>
        <v>11.59</v>
      </c>
      <c r="T500" s="20"/>
      <c r="U500" s="10" t="s">
        <v>518</v>
      </c>
      <c r="V500" s="9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I500" s="8"/>
      <c r="IS500" s="8"/>
      <c r="IT500" s="8"/>
      <c r="IU500" s="8"/>
      <c r="IV500" s="8"/>
      <c r="IW500" s="8"/>
      <c r="IX500" s="8"/>
      <c r="IY500" s="8"/>
      <c r="IZ500" s="8"/>
      <c r="JA500" s="8"/>
      <c r="JL500" s="8"/>
      <c r="JM500" s="8"/>
      <c r="JO500" s="8"/>
      <c r="JQ500" s="8"/>
      <c r="LN500" s="8"/>
      <c r="LO500" s="8"/>
      <c r="LP500" s="8"/>
      <c r="LQ500" s="8"/>
      <c r="MG500" s="8"/>
      <c r="MR500" s="8"/>
      <c r="MU500" s="8"/>
    </row>
    <row r="501" spans="1:359" s="8" customFormat="1" ht="22.5" customHeight="1">
      <c r="A501" s="57">
        <v>2</v>
      </c>
      <c r="B501" s="58"/>
      <c r="C501" s="62"/>
      <c r="D501" s="201">
        <f>SUM((S501*A501)+B501+C501)</f>
        <v>53.68</v>
      </c>
      <c r="E501" s="226"/>
      <c r="F501" s="59" t="s">
        <v>808</v>
      </c>
      <c r="G501" s="59"/>
      <c r="H501" s="26" t="s">
        <v>313</v>
      </c>
      <c r="I501" s="26" t="s">
        <v>883</v>
      </c>
      <c r="J501" s="26" t="s">
        <v>543</v>
      </c>
      <c r="K501" s="26" t="s">
        <v>2798</v>
      </c>
      <c r="L501" s="66">
        <f>SUM(D501)</f>
        <v>53.68</v>
      </c>
      <c r="M501" s="66"/>
      <c r="N501" s="1" t="s">
        <v>369</v>
      </c>
      <c r="O501" s="316" t="s">
        <v>369</v>
      </c>
      <c r="P501" s="317">
        <v>1</v>
      </c>
      <c r="Q501" s="4" t="s">
        <v>369</v>
      </c>
      <c r="R501" s="37">
        <v>22</v>
      </c>
      <c r="S501" s="38">
        <f>SUM(R501*1.22)</f>
        <v>26.84</v>
      </c>
      <c r="T501" s="25">
        <v>0.05</v>
      </c>
      <c r="U501" s="10" t="s">
        <v>518</v>
      </c>
      <c r="V501" s="10" t="s">
        <v>1629</v>
      </c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T501" s="12"/>
      <c r="HU501" s="12"/>
      <c r="HW501" s="12"/>
      <c r="HX501" s="12"/>
      <c r="HZ501" s="12"/>
      <c r="IA501" s="12"/>
      <c r="IB501" s="12"/>
      <c r="IC501" s="12"/>
      <c r="ID501" s="12"/>
      <c r="IG501" s="12"/>
      <c r="II501" s="12"/>
      <c r="IJ501" s="12"/>
      <c r="IK501" s="12"/>
      <c r="IO501" s="12"/>
      <c r="IP501" s="12"/>
      <c r="IQ501" s="12"/>
      <c r="IR501" s="12"/>
      <c r="JN501" s="7"/>
      <c r="JO501" s="12"/>
      <c r="JQ501" s="12"/>
      <c r="JT501" s="12"/>
      <c r="JU501" s="12"/>
      <c r="JV501" s="12"/>
      <c r="JW501" s="12"/>
      <c r="JX501" s="12"/>
      <c r="KS501" s="12"/>
      <c r="KT501" s="12"/>
      <c r="KX501" s="12"/>
      <c r="KZ501" s="12"/>
      <c r="LA501" s="12"/>
      <c r="LB501" s="12"/>
      <c r="LC501" s="12"/>
      <c r="LN501" s="12"/>
      <c r="LO501" s="12"/>
      <c r="LP501" s="12"/>
      <c r="LQ501" s="12"/>
      <c r="MG501" s="12"/>
      <c r="MH501" s="12"/>
      <c r="MI501" s="12"/>
      <c r="MJ501" s="12"/>
      <c r="MQ501" s="197"/>
      <c r="MS501" s="197"/>
    </row>
    <row r="502" spans="1:359" s="8" customFormat="1" ht="22.5" customHeight="1">
      <c r="A502" s="57">
        <v>1.7</v>
      </c>
      <c r="B502" s="58"/>
      <c r="C502" s="62"/>
      <c r="D502" s="201">
        <f>SUM((S502*A502)+B502+C502)</f>
        <v>103.7</v>
      </c>
      <c r="E502" s="226"/>
      <c r="F502" s="59" t="s">
        <v>811</v>
      </c>
      <c r="G502" s="59"/>
      <c r="H502" s="26" t="s">
        <v>313</v>
      </c>
      <c r="I502" s="26" t="s">
        <v>883</v>
      </c>
      <c r="J502" s="26" t="s">
        <v>543</v>
      </c>
      <c r="K502" s="26" t="s">
        <v>2799</v>
      </c>
      <c r="L502" s="66">
        <f>SUM(D502)</f>
        <v>103.7</v>
      </c>
      <c r="M502" s="66"/>
      <c r="N502" s="1" t="s">
        <v>369</v>
      </c>
      <c r="O502" s="316" t="s">
        <v>369</v>
      </c>
      <c r="P502" s="317">
        <v>1</v>
      </c>
      <c r="Q502" s="4" t="s">
        <v>369</v>
      </c>
      <c r="R502" s="37">
        <v>50</v>
      </c>
      <c r="S502" s="38">
        <f>SUM(R502*1.22)</f>
        <v>61</v>
      </c>
      <c r="T502" s="25">
        <v>0.05</v>
      </c>
      <c r="U502" s="10" t="s">
        <v>518</v>
      </c>
      <c r="V502" s="10" t="s">
        <v>1629</v>
      </c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T502" s="12"/>
      <c r="HU502" s="12"/>
      <c r="HW502" s="12"/>
      <c r="HX502" s="12"/>
      <c r="HZ502" s="12"/>
      <c r="IA502" s="12"/>
      <c r="IB502" s="12"/>
      <c r="IC502" s="12"/>
      <c r="ID502" s="12"/>
      <c r="IG502" s="12"/>
      <c r="II502" s="12"/>
      <c r="IJ502" s="12"/>
      <c r="IK502" s="12"/>
      <c r="IO502" s="12"/>
      <c r="IP502" s="12"/>
      <c r="IQ502" s="12"/>
      <c r="IR502" s="12"/>
      <c r="JN502" s="7"/>
      <c r="JO502" s="12"/>
      <c r="JQ502" s="12"/>
      <c r="JT502" s="12"/>
      <c r="JU502" s="12"/>
      <c r="JV502" s="12"/>
      <c r="JW502" s="12"/>
      <c r="JX502" s="12"/>
      <c r="KS502" s="12"/>
      <c r="KT502" s="12"/>
      <c r="KX502" s="12"/>
      <c r="KZ502" s="12"/>
      <c r="LA502" s="12"/>
      <c r="LB502" s="12"/>
      <c r="LC502" s="12"/>
      <c r="LN502" s="12"/>
      <c r="LO502" s="12"/>
      <c r="LP502" s="12"/>
      <c r="LQ502" s="12"/>
      <c r="MG502" s="12"/>
      <c r="MH502" s="12"/>
      <c r="MI502" s="12"/>
      <c r="MJ502" s="12"/>
      <c r="MQ502" s="197"/>
      <c r="MS502" s="197"/>
    </row>
    <row r="503" spans="1:359" ht="22.5" customHeight="1">
      <c r="A503" s="57">
        <v>2.1</v>
      </c>
      <c r="B503" s="58"/>
      <c r="C503" s="62"/>
      <c r="D503" s="201">
        <f t="shared" si="232"/>
        <v>48.678000000000004</v>
      </c>
      <c r="E503" s="226"/>
      <c r="F503" s="59" t="s">
        <v>807</v>
      </c>
      <c r="G503" s="59"/>
      <c r="H503" s="26" t="s">
        <v>313</v>
      </c>
      <c r="I503" s="26" t="s">
        <v>81</v>
      </c>
      <c r="J503" s="9" t="s">
        <v>543</v>
      </c>
      <c r="K503" s="26" t="s">
        <v>82</v>
      </c>
      <c r="L503" s="66">
        <f t="shared" si="233"/>
        <v>48.678000000000004</v>
      </c>
      <c r="M503" s="66"/>
      <c r="N503" s="1" t="s">
        <v>369</v>
      </c>
      <c r="O503" s="316" t="s">
        <v>369</v>
      </c>
      <c r="P503" s="317">
        <v>1</v>
      </c>
      <c r="Q503" s="317" t="s">
        <v>369</v>
      </c>
      <c r="R503" s="37">
        <v>19</v>
      </c>
      <c r="S503" s="38">
        <f t="shared" si="234"/>
        <v>23.18</v>
      </c>
      <c r="T503" s="20"/>
      <c r="U503" s="10" t="s">
        <v>629</v>
      </c>
      <c r="V503" s="9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I503" s="8"/>
      <c r="IS503" s="8"/>
      <c r="IT503" s="8"/>
      <c r="IU503" s="8"/>
      <c r="IV503" s="8"/>
      <c r="IW503" s="8"/>
      <c r="IX503" s="8"/>
      <c r="IY503" s="8"/>
      <c r="IZ503" s="8"/>
      <c r="JA503" s="8"/>
      <c r="JL503" s="8"/>
      <c r="JQ503" s="8"/>
      <c r="KB503" s="8"/>
      <c r="KG503" s="8"/>
      <c r="KS503" s="8"/>
      <c r="KT503" s="8"/>
      <c r="LN503" s="8"/>
      <c r="LO503" s="8"/>
      <c r="LP503" s="8"/>
      <c r="LQ503" s="8"/>
      <c r="MG503" s="8"/>
      <c r="MQ503" s="8"/>
      <c r="MR503" s="8"/>
    </row>
    <row r="504" spans="1:359" ht="22.5" customHeight="1">
      <c r="A504" s="57">
        <v>1</v>
      </c>
      <c r="B504" s="58">
        <v>12</v>
      </c>
      <c r="C504" s="62"/>
      <c r="D504" s="201">
        <f t="shared" si="232"/>
        <v>29.067799999999998</v>
      </c>
      <c r="F504" s="59" t="s">
        <v>819</v>
      </c>
      <c r="G504" s="59"/>
      <c r="H504" s="26" t="s">
        <v>313</v>
      </c>
      <c r="I504" s="26" t="s">
        <v>83</v>
      </c>
      <c r="J504" s="28" t="s">
        <v>492</v>
      </c>
      <c r="K504" s="26" t="s">
        <v>2291</v>
      </c>
      <c r="L504" s="66">
        <f t="shared" si="233"/>
        <v>29.067799999999998</v>
      </c>
      <c r="M504" s="66"/>
      <c r="N504" s="1" t="s">
        <v>369</v>
      </c>
      <c r="O504" s="316" t="s">
        <v>369</v>
      </c>
      <c r="P504" s="317">
        <v>1</v>
      </c>
      <c r="Q504" s="317" t="s">
        <v>369</v>
      </c>
      <c r="R504" s="37">
        <v>13.99</v>
      </c>
      <c r="S504" s="38">
        <f t="shared" si="234"/>
        <v>17.067799999999998</v>
      </c>
      <c r="T504" s="20"/>
      <c r="U504" s="10" t="s">
        <v>485</v>
      </c>
      <c r="V504" s="9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E504" s="8"/>
      <c r="IF504" s="8"/>
      <c r="IG504" s="8"/>
      <c r="IH504" s="8"/>
      <c r="IL504" s="8"/>
      <c r="IM504" s="8"/>
      <c r="IN504" s="8"/>
      <c r="IO504" s="8"/>
      <c r="IP504" s="8"/>
      <c r="IQ504" s="8"/>
      <c r="IR504" s="7"/>
      <c r="JF504" s="8"/>
      <c r="JG504" s="8"/>
      <c r="JH504" s="8"/>
      <c r="JI504" s="8"/>
      <c r="JJ504" s="8"/>
      <c r="JO504" s="8"/>
      <c r="JQ504" s="8"/>
      <c r="KS504" s="8"/>
      <c r="KT504" s="8"/>
      <c r="LN504" s="8"/>
      <c r="LO504" s="8"/>
      <c r="LP504" s="8"/>
      <c r="LQ504" s="8"/>
      <c r="MG504" s="8"/>
      <c r="MH504" s="7"/>
      <c r="MI504" s="7"/>
      <c r="MJ504" s="7"/>
      <c r="MR504" s="8"/>
    </row>
    <row r="505" spans="1:359" s="8" customFormat="1" ht="22.5" customHeight="1">
      <c r="A505" s="57">
        <v>1</v>
      </c>
      <c r="B505" s="58">
        <v>15</v>
      </c>
      <c r="C505" s="62"/>
      <c r="D505" s="201">
        <f t="shared" si="232"/>
        <v>23.54</v>
      </c>
      <c r="E505" s="226"/>
      <c r="F505" s="59" t="s">
        <v>805</v>
      </c>
      <c r="G505" s="59"/>
      <c r="H505" s="26" t="s">
        <v>313</v>
      </c>
      <c r="I505" s="26" t="s">
        <v>1134</v>
      </c>
      <c r="J505" s="28" t="s">
        <v>1363</v>
      </c>
      <c r="K505" s="26" t="s">
        <v>1364</v>
      </c>
      <c r="L505" s="66">
        <f t="shared" si="233"/>
        <v>23.54</v>
      </c>
      <c r="M505" s="66"/>
      <c r="N505" s="1" t="s">
        <v>369</v>
      </c>
      <c r="O505" s="316" t="s">
        <v>369</v>
      </c>
      <c r="P505" s="317">
        <v>1</v>
      </c>
      <c r="Q505" s="317" t="s">
        <v>369</v>
      </c>
      <c r="R505" s="37">
        <v>7</v>
      </c>
      <c r="S505" s="38">
        <f t="shared" si="234"/>
        <v>8.5399999999999991</v>
      </c>
      <c r="T505" s="20"/>
      <c r="U505" s="10" t="s">
        <v>518</v>
      </c>
      <c r="V505" s="9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2"/>
      <c r="HL505" s="12"/>
      <c r="HM505" s="12"/>
      <c r="HN505" s="12"/>
      <c r="HO505" s="12"/>
      <c r="HT505" s="12"/>
      <c r="HU505" s="12"/>
      <c r="HW505" s="12"/>
      <c r="HX505" s="12"/>
      <c r="HZ505" s="12"/>
      <c r="IA505" s="12"/>
      <c r="IG505" s="12"/>
      <c r="IL505" s="12"/>
      <c r="IM505" s="12"/>
      <c r="IN505" s="12"/>
      <c r="IO505" s="12"/>
      <c r="IP505" s="12"/>
      <c r="IQ505" s="12"/>
      <c r="IS505" s="12"/>
      <c r="IT505" s="12"/>
      <c r="IU505" s="12"/>
      <c r="IV505" s="12"/>
      <c r="IW505" s="12"/>
      <c r="IX505" s="12"/>
      <c r="IY505" s="12"/>
      <c r="IZ505" s="12"/>
      <c r="JA505" s="12"/>
      <c r="JB505" s="12"/>
      <c r="JC505" s="12"/>
      <c r="JD505" s="12"/>
      <c r="JE505" s="12"/>
      <c r="JF505" s="12"/>
      <c r="JG505" s="12"/>
      <c r="JH505" s="12"/>
      <c r="JI505" s="12"/>
      <c r="JJ505" s="12"/>
      <c r="JK505" s="12"/>
      <c r="JN505" s="12"/>
      <c r="JO505" s="12"/>
      <c r="JP505" s="12"/>
      <c r="JR505" s="12"/>
      <c r="JS505" s="12"/>
      <c r="JT505" s="12"/>
      <c r="JU505" s="12"/>
      <c r="JV505" s="12"/>
      <c r="JW505" s="12"/>
      <c r="JX505" s="12"/>
      <c r="JY505" s="12"/>
      <c r="JZ505" s="12"/>
      <c r="KA505" s="12"/>
      <c r="KB505" s="12"/>
      <c r="KC505" s="12"/>
      <c r="KD505" s="12"/>
      <c r="KE505" s="12"/>
      <c r="KF505" s="12"/>
      <c r="KG505" s="12"/>
      <c r="KM505" s="12"/>
      <c r="KN505" s="12"/>
      <c r="KO505" s="12"/>
      <c r="KP505" s="12"/>
      <c r="KQ505" s="12"/>
      <c r="KR505" s="12"/>
      <c r="KS505" s="12"/>
      <c r="KT505" s="12"/>
      <c r="KX505" s="12"/>
      <c r="KY505" s="12"/>
      <c r="KZ505" s="12"/>
      <c r="LA505" s="12"/>
      <c r="LB505" s="12"/>
      <c r="LC505" s="12"/>
      <c r="LD505" s="12"/>
      <c r="LE505" s="12"/>
      <c r="LF505" s="12"/>
      <c r="LG505" s="12"/>
      <c r="LH505" s="12"/>
      <c r="LI505" s="12"/>
      <c r="LJ505" s="12"/>
      <c r="LK505" s="12"/>
      <c r="LL505" s="12"/>
      <c r="LM505" s="12"/>
      <c r="LN505" s="12"/>
      <c r="LO505" s="12"/>
      <c r="LP505" s="12"/>
      <c r="LQ505" s="12"/>
      <c r="LR505" s="12"/>
      <c r="LS505" s="12"/>
      <c r="LT505" s="12"/>
      <c r="LU505" s="12"/>
      <c r="LV505" s="12"/>
      <c r="LW505" s="12"/>
      <c r="LX505" s="12"/>
      <c r="LY505" s="12"/>
      <c r="LZ505" s="12"/>
      <c r="MA505" s="12"/>
      <c r="MB505" s="12"/>
      <c r="MC505" s="12"/>
      <c r="MD505" s="12"/>
      <c r="ME505" s="12"/>
      <c r="MF505" s="12"/>
      <c r="MG505" s="12"/>
      <c r="MH505" s="7"/>
      <c r="MI505" s="7"/>
      <c r="MJ505" s="7"/>
      <c r="MK505" s="12"/>
      <c r="ML505" s="12"/>
      <c r="MM505" s="12"/>
      <c r="MN505" s="12"/>
      <c r="MO505" s="12"/>
      <c r="MP505" s="12"/>
      <c r="MQ505" s="12"/>
      <c r="MS505" s="12"/>
      <c r="MU505" s="12"/>
    </row>
    <row r="506" spans="1:359" ht="22.5" customHeight="1">
      <c r="A506" s="57">
        <v>1</v>
      </c>
      <c r="B506" s="58">
        <v>15</v>
      </c>
      <c r="C506" s="62"/>
      <c r="D506" s="201">
        <f t="shared" ref="D506" si="235">SUM((S506*A506)+B506+C506)</f>
        <v>24.515999999999998</v>
      </c>
      <c r="E506" s="226"/>
      <c r="F506" s="59" t="s">
        <v>805</v>
      </c>
      <c r="G506" s="59"/>
      <c r="H506" s="26" t="s">
        <v>313</v>
      </c>
      <c r="I506" s="43" t="s">
        <v>2838</v>
      </c>
      <c r="J506" s="26" t="s">
        <v>1029</v>
      </c>
      <c r="K506" s="26" t="s">
        <v>2841</v>
      </c>
      <c r="L506" s="66">
        <f>SUM(D506)</f>
        <v>24.515999999999998</v>
      </c>
      <c r="M506" s="66"/>
      <c r="N506" s="1" t="s">
        <v>369</v>
      </c>
      <c r="O506" s="316" t="s">
        <v>369</v>
      </c>
      <c r="P506" s="317">
        <v>6</v>
      </c>
      <c r="Q506" s="317" t="s">
        <v>369</v>
      </c>
      <c r="R506" s="37">
        <v>7.8</v>
      </c>
      <c r="S506" s="38">
        <f t="shared" ref="S506" si="236">SUM(R506*1.22)</f>
        <v>9.516</v>
      </c>
      <c r="T506" s="25">
        <v>0.08</v>
      </c>
      <c r="U506" s="10" t="s">
        <v>1628</v>
      </c>
      <c r="V506" s="9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IE506" s="8"/>
      <c r="IF506" s="8"/>
      <c r="IG506" s="8"/>
      <c r="IH506" s="8"/>
      <c r="II506" s="8"/>
      <c r="IL506" s="8"/>
      <c r="IM506" s="8"/>
      <c r="IN506" s="8"/>
      <c r="IO506" s="8"/>
      <c r="IP506" s="8"/>
      <c r="IQ506" s="8"/>
      <c r="JB506" s="7"/>
      <c r="JC506" s="7"/>
      <c r="JD506" s="7"/>
      <c r="JE506" s="7"/>
      <c r="JF506" s="8"/>
      <c r="JG506" s="8"/>
      <c r="JH506" s="8"/>
      <c r="JI506" s="8"/>
      <c r="JJ506" s="8"/>
      <c r="JK506" s="7"/>
      <c r="JL506" s="7"/>
      <c r="JM506" s="8"/>
      <c r="JN506" s="8"/>
      <c r="JO506" s="8"/>
      <c r="JP506" s="7"/>
      <c r="JQ506" s="8"/>
      <c r="JR506" s="7"/>
      <c r="JS506" s="7"/>
      <c r="JY506" s="7"/>
      <c r="JZ506" s="8"/>
      <c r="KA506" s="8"/>
      <c r="KB506" s="8"/>
      <c r="KC506" s="8"/>
      <c r="KD506" s="8"/>
      <c r="KE506" s="8"/>
      <c r="KF506" s="8"/>
      <c r="KM506" s="8"/>
      <c r="KN506" s="8"/>
      <c r="KO506" s="8"/>
      <c r="KP506" s="8"/>
      <c r="KQ506" s="8"/>
      <c r="KR506" s="8"/>
      <c r="KU506" s="8"/>
      <c r="KV506" s="8"/>
      <c r="KW506" s="8"/>
      <c r="MR506" s="8"/>
      <c r="MU506" s="8"/>
    </row>
    <row r="507" spans="1:359" ht="22.5" customHeight="1">
      <c r="A507" s="56"/>
      <c r="B507" s="55"/>
      <c r="C507" s="63"/>
      <c r="D507" s="201"/>
      <c r="E507" s="226"/>
      <c r="F507" s="60"/>
      <c r="G507" s="60"/>
      <c r="H507" s="26"/>
      <c r="I507" s="26"/>
      <c r="J507" s="9"/>
      <c r="K507" s="26"/>
      <c r="L507" s="66"/>
      <c r="M507" s="66"/>
      <c r="N507" s="17"/>
      <c r="O507" s="318"/>
      <c r="P507" s="318"/>
      <c r="Q507" s="318"/>
      <c r="R507" s="31"/>
      <c r="S507" s="31"/>
      <c r="T507" s="21"/>
      <c r="U507" s="10"/>
      <c r="V507" s="9"/>
      <c r="HP507" s="8"/>
      <c r="HQ507" s="8"/>
      <c r="HR507" s="8"/>
      <c r="HS507" s="8"/>
      <c r="IG507" s="8"/>
      <c r="II507" s="8"/>
      <c r="IO507" s="8"/>
      <c r="IP507" s="8"/>
      <c r="IQ507" s="8"/>
      <c r="IR507" s="8"/>
      <c r="IS507" s="8"/>
      <c r="IT507" s="8"/>
      <c r="IU507" s="8"/>
      <c r="IV507" s="8"/>
      <c r="IW507" s="8"/>
      <c r="IX507" s="8"/>
      <c r="IY507" s="8"/>
      <c r="IZ507" s="8"/>
      <c r="JA507" s="8"/>
      <c r="JB507" s="8"/>
      <c r="JC507" s="8"/>
      <c r="JD507" s="8"/>
      <c r="JE507" s="8"/>
      <c r="JK507" s="8"/>
      <c r="JM507" s="8"/>
      <c r="JN507" s="8"/>
      <c r="JO507" s="8"/>
      <c r="JP507" s="8"/>
      <c r="JQ507" s="8"/>
      <c r="JR507" s="8"/>
      <c r="JS507" s="8"/>
      <c r="JT507" s="8"/>
      <c r="JU507" s="8"/>
      <c r="JV507" s="8"/>
      <c r="JW507" s="8"/>
      <c r="JX507" s="8"/>
      <c r="JY507" s="8"/>
      <c r="KB507" s="8"/>
      <c r="KC507" s="8"/>
      <c r="KD507" s="8"/>
      <c r="KE507" s="8"/>
      <c r="KF507" s="8"/>
      <c r="KG507" s="8"/>
      <c r="KH507" s="7"/>
      <c r="KI507" s="7"/>
      <c r="KJ507" s="7"/>
      <c r="KK507" s="7"/>
      <c r="KL507" s="7"/>
      <c r="KM507" s="8"/>
      <c r="KN507" s="8"/>
      <c r="KO507" s="8"/>
      <c r="KP507" s="8"/>
      <c r="KQ507" s="8"/>
      <c r="KR507" s="8"/>
      <c r="KS507" s="8"/>
      <c r="KT507" s="8"/>
      <c r="KU507" s="8"/>
      <c r="KV507" s="8"/>
      <c r="KW507" s="8"/>
      <c r="KX507" s="8"/>
      <c r="KZ507" s="8"/>
      <c r="LA507" s="8"/>
      <c r="LB507" s="8"/>
      <c r="LC507" s="8"/>
      <c r="LD507" s="8"/>
      <c r="LE507" s="8"/>
      <c r="LF507" s="8"/>
      <c r="LG507" s="8"/>
      <c r="LH507" s="8"/>
      <c r="LI507" s="8"/>
      <c r="LJ507" s="8"/>
      <c r="LK507" s="8"/>
      <c r="LL507" s="8"/>
      <c r="LM507" s="8"/>
      <c r="LN507" s="8"/>
      <c r="LO507" s="8"/>
      <c r="LP507" s="8"/>
      <c r="LQ507" s="8"/>
      <c r="LR507" s="8"/>
      <c r="LS507" s="8"/>
      <c r="LT507" s="8"/>
      <c r="LU507" s="8"/>
      <c r="LV507" s="8"/>
      <c r="LW507" s="8"/>
      <c r="LX507" s="8"/>
      <c r="LY507" s="8"/>
      <c r="LZ507" s="8"/>
      <c r="MA507" s="8"/>
      <c r="MB507" s="8"/>
      <c r="MC507" s="8"/>
      <c r="MD507" s="8"/>
      <c r="ME507" s="8"/>
      <c r="MF507" s="8"/>
      <c r="MG507" s="8"/>
      <c r="MH507" s="8"/>
      <c r="MI507" s="8"/>
      <c r="MJ507" s="8"/>
      <c r="MK507" s="8"/>
      <c r="ML507" s="8"/>
      <c r="MM507" s="8"/>
      <c r="MN507" s="8"/>
      <c r="MO507" s="8"/>
      <c r="MP507" s="8"/>
    </row>
    <row r="508" spans="1:359" ht="22.5" customHeight="1">
      <c r="A508" s="56"/>
      <c r="B508" s="55"/>
      <c r="C508" s="63"/>
      <c r="D508" s="201"/>
      <c r="E508" s="226"/>
      <c r="F508" s="60"/>
      <c r="G508" s="60"/>
      <c r="H508" s="26"/>
      <c r="I508" s="26"/>
      <c r="J508" s="14"/>
      <c r="K508" s="26"/>
      <c r="L508" s="66"/>
      <c r="M508" s="66"/>
      <c r="N508" s="17"/>
      <c r="O508" s="318"/>
      <c r="P508" s="318"/>
      <c r="Q508" s="318"/>
      <c r="R508" s="31"/>
      <c r="S508" s="31"/>
      <c r="T508" s="21"/>
      <c r="U508" s="10"/>
      <c r="V508" s="9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L508" s="8"/>
      <c r="IM508" s="8"/>
      <c r="IN508" s="8"/>
      <c r="IO508" s="8"/>
      <c r="IP508" s="8"/>
      <c r="IQ508" s="8"/>
      <c r="IR508" s="8"/>
      <c r="JB508" s="8"/>
      <c r="JC508" s="8"/>
      <c r="JD508" s="8"/>
      <c r="JE508" s="8"/>
      <c r="JK508" s="8"/>
      <c r="JL508" s="8"/>
      <c r="JP508" s="8"/>
      <c r="JQ508" s="8"/>
      <c r="JR508" s="8"/>
      <c r="JS508" s="8"/>
      <c r="JT508" s="8"/>
      <c r="JU508" s="8"/>
      <c r="JV508" s="8"/>
      <c r="JW508" s="8"/>
      <c r="JX508" s="8"/>
      <c r="JY508" s="8"/>
      <c r="KE508" s="8"/>
      <c r="KF508" s="8"/>
      <c r="KG508" s="8"/>
      <c r="KH508" s="8"/>
      <c r="KI508" s="8"/>
      <c r="KJ508" s="8"/>
      <c r="KK508" s="8"/>
      <c r="KL508" s="8"/>
      <c r="KM508" s="8"/>
      <c r="KN508" s="8"/>
      <c r="KO508" s="8"/>
      <c r="KP508" s="8"/>
      <c r="KQ508" s="8"/>
      <c r="KR508" s="8"/>
      <c r="KS508" s="8"/>
      <c r="KT508" s="8"/>
      <c r="KU508" s="8"/>
      <c r="KV508" s="8"/>
      <c r="KW508" s="8"/>
      <c r="KX508" s="8"/>
      <c r="KZ508" s="8"/>
      <c r="LA508" s="8"/>
      <c r="LB508" s="8"/>
      <c r="LC508" s="8"/>
      <c r="LD508" s="8"/>
      <c r="LE508" s="8"/>
      <c r="LF508" s="8"/>
      <c r="LG508" s="8"/>
      <c r="LH508" s="8"/>
      <c r="LI508" s="8"/>
      <c r="LJ508" s="8"/>
      <c r="LK508" s="8"/>
      <c r="LL508" s="8"/>
      <c r="LM508" s="8"/>
      <c r="LN508" s="8"/>
      <c r="LO508" s="8"/>
      <c r="LP508" s="8"/>
      <c r="LQ508" s="8"/>
      <c r="LR508" s="8"/>
      <c r="LS508" s="8"/>
      <c r="LT508" s="8"/>
      <c r="LU508" s="8"/>
      <c r="LV508" s="8"/>
      <c r="LW508" s="8"/>
      <c r="LX508" s="8"/>
      <c r="LY508" s="8"/>
      <c r="LZ508" s="8"/>
      <c r="MA508" s="8"/>
      <c r="MB508" s="8"/>
      <c r="MC508" s="8"/>
      <c r="MD508" s="8"/>
      <c r="ME508" s="8"/>
      <c r="MF508" s="8"/>
      <c r="MG508" s="8"/>
      <c r="MH508" s="8"/>
      <c r="MI508" s="8"/>
      <c r="MJ508" s="8"/>
      <c r="MK508" s="8"/>
      <c r="ML508" s="8"/>
      <c r="MM508" s="8"/>
      <c r="MN508" s="8"/>
      <c r="MO508" s="8"/>
      <c r="MP508" s="8"/>
    </row>
    <row r="509" spans="1:359" s="7" customFormat="1" ht="22.5" customHeight="1">
      <c r="A509" s="56"/>
      <c r="B509" s="55"/>
      <c r="C509" s="63"/>
      <c r="D509" s="201"/>
      <c r="E509" s="225"/>
      <c r="F509" s="60"/>
      <c r="G509" s="60"/>
      <c r="H509" s="26"/>
      <c r="I509" s="26"/>
      <c r="J509" s="9"/>
      <c r="K509" s="26"/>
      <c r="L509" s="66"/>
      <c r="M509" s="66"/>
      <c r="N509" s="17"/>
      <c r="O509" s="318"/>
      <c r="P509" s="318"/>
      <c r="Q509" s="318"/>
      <c r="R509" s="31"/>
      <c r="S509" s="31"/>
      <c r="T509" s="21"/>
      <c r="U509" s="10"/>
      <c r="V509" s="9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2"/>
      <c r="HL509" s="12"/>
      <c r="HM509" s="12"/>
      <c r="HN509" s="12"/>
      <c r="HO509" s="12"/>
      <c r="HP509" s="8"/>
      <c r="HQ509" s="8"/>
      <c r="HR509" s="8"/>
      <c r="HS509" s="8"/>
      <c r="HT509" s="12"/>
      <c r="HU509" s="12"/>
      <c r="HV509" s="12"/>
      <c r="HW509" s="12"/>
      <c r="HX509" s="12"/>
      <c r="HY509" s="12"/>
      <c r="HZ509" s="12"/>
      <c r="IA509" s="12"/>
      <c r="IB509" s="12"/>
      <c r="IC509" s="12"/>
      <c r="ID509" s="12"/>
      <c r="IE509" s="12"/>
      <c r="IF509" s="12"/>
      <c r="IG509" s="8"/>
      <c r="IH509" s="12"/>
      <c r="II509" s="8"/>
      <c r="IJ509" s="12"/>
      <c r="IK509" s="12"/>
      <c r="IL509" s="12"/>
      <c r="IM509" s="12"/>
      <c r="IN509" s="12"/>
      <c r="IO509" s="8"/>
      <c r="IP509" s="8"/>
      <c r="IQ509" s="8"/>
      <c r="IR509" s="8"/>
      <c r="IS509" s="8"/>
      <c r="IT509" s="8"/>
      <c r="IU509" s="8"/>
      <c r="IV509" s="8"/>
      <c r="IW509" s="8"/>
      <c r="IX509" s="8"/>
      <c r="IY509" s="8"/>
      <c r="IZ509" s="8"/>
      <c r="JA509" s="8"/>
      <c r="JB509" s="8"/>
      <c r="JC509" s="8"/>
      <c r="JD509" s="8"/>
      <c r="JE509" s="8"/>
      <c r="JF509" s="12"/>
      <c r="JG509" s="12"/>
      <c r="JH509" s="12"/>
      <c r="JI509" s="12"/>
      <c r="JJ509" s="12"/>
      <c r="JK509" s="8"/>
      <c r="JL509" s="8"/>
      <c r="JM509" s="8"/>
      <c r="JN509" s="8"/>
      <c r="JO509" s="8"/>
      <c r="JP509" s="8"/>
      <c r="JQ509" s="8"/>
      <c r="JR509" s="8"/>
      <c r="JS509" s="8"/>
      <c r="JT509" s="8"/>
      <c r="JU509" s="8"/>
      <c r="JV509" s="8"/>
      <c r="JW509" s="8"/>
      <c r="JX509" s="8"/>
      <c r="JY509" s="8"/>
      <c r="JZ509" s="12"/>
      <c r="KA509" s="12"/>
      <c r="KB509" s="12"/>
      <c r="KC509" s="8"/>
      <c r="KD509" s="8"/>
      <c r="KE509" s="8"/>
      <c r="KF509" s="8"/>
      <c r="KG509" s="8"/>
      <c r="KM509" s="8"/>
      <c r="KN509" s="8"/>
      <c r="KO509" s="8"/>
      <c r="KP509" s="8"/>
      <c r="KQ509" s="8"/>
      <c r="KR509" s="8"/>
      <c r="KS509" s="8"/>
      <c r="KT509" s="8"/>
      <c r="KU509" s="8"/>
      <c r="KV509" s="8"/>
      <c r="KW509" s="8"/>
      <c r="KX509" s="8"/>
      <c r="KY509" s="12"/>
      <c r="KZ509" s="8"/>
      <c r="LA509" s="8"/>
      <c r="LB509" s="8"/>
      <c r="LC509" s="8"/>
      <c r="LD509" s="8"/>
      <c r="LE509" s="8"/>
      <c r="LF509" s="8"/>
      <c r="LG509" s="8"/>
      <c r="LH509" s="8"/>
      <c r="LI509" s="8"/>
      <c r="LJ509" s="8"/>
      <c r="LK509" s="8"/>
      <c r="LL509" s="8"/>
      <c r="LM509" s="8"/>
      <c r="LN509" s="8"/>
      <c r="LO509" s="8"/>
      <c r="LP509" s="8"/>
      <c r="LQ509" s="8"/>
      <c r="LR509" s="8"/>
      <c r="LS509" s="8"/>
      <c r="LT509" s="8"/>
      <c r="LU509" s="8"/>
      <c r="LV509" s="8"/>
      <c r="LW509" s="8"/>
      <c r="LX509" s="8"/>
      <c r="LY509" s="8"/>
      <c r="LZ509" s="8"/>
      <c r="MA509" s="8"/>
      <c r="MB509" s="8"/>
      <c r="MC509" s="8"/>
      <c r="MD509" s="8"/>
      <c r="ME509" s="8"/>
      <c r="MF509" s="8"/>
      <c r="MG509" s="8"/>
      <c r="MH509" s="8"/>
      <c r="MI509" s="8"/>
      <c r="MJ509" s="8"/>
      <c r="MK509" s="8"/>
      <c r="ML509" s="8"/>
      <c r="MM509" s="8"/>
      <c r="MN509" s="8"/>
      <c r="MO509" s="8"/>
      <c r="MP509" s="8"/>
      <c r="MQ509" s="12"/>
      <c r="MR509" s="8"/>
      <c r="MS509" s="12"/>
      <c r="MU509" s="12"/>
    </row>
    <row r="510" spans="1:359" s="7" customFormat="1" ht="22.5" customHeight="1">
      <c r="A510" s="56"/>
      <c r="B510" s="55"/>
      <c r="C510" s="63"/>
      <c r="D510" s="201"/>
      <c r="E510" s="225"/>
      <c r="F510" s="60"/>
      <c r="G510" s="60"/>
      <c r="H510" s="26"/>
      <c r="I510" s="26"/>
      <c r="J510" s="9"/>
      <c r="K510" s="26"/>
      <c r="L510" s="66"/>
      <c r="M510" s="66"/>
      <c r="N510" s="17"/>
      <c r="O510" s="318"/>
      <c r="P510" s="318"/>
      <c r="Q510" s="318"/>
      <c r="R510" s="31"/>
      <c r="S510" s="31"/>
      <c r="T510" s="21"/>
      <c r="U510" s="10"/>
      <c r="V510" s="9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2"/>
      <c r="HL510" s="12"/>
      <c r="HM510" s="12"/>
      <c r="HN510" s="12"/>
      <c r="HO510" s="12"/>
      <c r="HP510" s="12"/>
      <c r="HQ510" s="12"/>
      <c r="HR510" s="12"/>
      <c r="HS510" s="12"/>
      <c r="HT510" s="12"/>
      <c r="HU510" s="12"/>
      <c r="HV510" s="12"/>
      <c r="HW510" s="12"/>
      <c r="HX510" s="12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12"/>
      <c r="IJ510" s="12"/>
      <c r="IK510" s="12"/>
      <c r="IL510" s="12"/>
      <c r="IM510" s="12"/>
      <c r="IN510" s="12"/>
      <c r="IO510" s="8"/>
      <c r="IP510" s="8"/>
      <c r="IQ510" s="8"/>
      <c r="IR510" s="8"/>
      <c r="IS510" s="8"/>
      <c r="IT510" s="8"/>
      <c r="IU510" s="8"/>
      <c r="IV510" s="8"/>
      <c r="IW510" s="8"/>
      <c r="IX510" s="8"/>
      <c r="IY510" s="8"/>
      <c r="IZ510" s="8"/>
      <c r="JA510" s="8"/>
      <c r="JB510" s="8"/>
      <c r="JC510" s="8"/>
      <c r="JD510" s="8"/>
      <c r="JE510" s="8"/>
      <c r="JF510" s="12"/>
      <c r="JG510" s="12"/>
      <c r="JH510" s="12"/>
      <c r="JI510" s="12"/>
      <c r="JJ510" s="12"/>
      <c r="JK510" s="8"/>
      <c r="JL510" s="12"/>
      <c r="JM510" s="8"/>
      <c r="JN510" s="8"/>
      <c r="JO510" s="8"/>
      <c r="JP510" s="8"/>
      <c r="JQ510" s="8"/>
      <c r="JR510" s="8"/>
      <c r="JS510" s="8"/>
      <c r="JT510" s="8"/>
      <c r="JU510" s="8"/>
      <c r="JV510" s="8"/>
      <c r="JW510" s="8"/>
      <c r="JX510" s="8"/>
      <c r="JY510" s="8"/>
      <c r="JZ510" s="12"/>
      <c r="KA510" s="12"/>
      <c r="KB510" s="12"/>
      <c r="KC510" s="12"/>
      <c r="KD510" s="12"/>
      <c r="KE510" s="8"/>
      <c r="KF510" s="8"/>
      <c r="KG510" s="8"/>
      <c r="KH510" s="8"/>
      <c r="KI510" s="8"/>
      <c r="KJ510" s="8"/>
      <c r="KK510" s="8"/>
      <c r="KL510" s="8"/>
      <c r="KM510" s="8"/>
      <c r="KN510" s="8"/>
      <c r="KO510" s="8"/>
      <c r="KP510" s="8"/>
      <c r="KQ510" s="8"/>
      <c r="KR510" s="8"/>
      <c r="KS510" s="8"/>
      <c r="KT510" s="8"/>
      <c r="KU510" s="8"/>
      <c r="KV510" s="8"/>
      <c r="KW510" s="8"/>
      <c r="KX510" s="8"/>
      <c r="KY510" s="12"/>
      <c r="KZ510" s="8"/>
      <c r="LA510" s="8"/>
      <c r="LB510" s="8"/>
      <c r="LC510" s="8"/>
      <c r="LD510" s="8"/>
      <c r="LE510" s="8"/>
      <c r="LF510" s="8"/>
      <c r="LG510" s="8"/>
      <c r="LH510" s="8"/>
      <c r="LI510" s="8"/>
      <c r="LJ510" s="8"/>
      <c r="LK510" s="8"/>
      <c r="LL510" s="8"/>
      <c r="LM510" s="8"/>
      <c r="LN510" s="8"/>
      <c r="LO510" s="8"/>
      <c r="LP510" s="8"/>
      <c r="LQ510" s="8"/>
      <c r="LR510" s="8"/>
      <c r="LS510" s="8"/>
      <c r="LT510" s="8"/>
      <c r="LU510" s="8"/>
      <c r="LV510" s="8"/>
      <c r="LW510" s="8"/>
      <c r="LX510" s="8"/>
      <c r="LY510" s="8"/>
      <c r="LZ510" s="8"/>
      <c r="MA510" s="8"/>
      <c r="MB510" s="8"/>
      <c r="MC510" s="8"/>
      <c r="MD510" s="8"/>
      <c r="ME510" s="8"/>
      <c r="MF510" s="8"/>
      <c r="MG510" s="8"/>
      <c r="MH510" s="8"/>
      <c r="MI510" s="8"/>
      <c r="MJ510" s="8"/>
      <c r="MK510" s="8"/>
      <c r="ML510" s="8"/>
      <c r="MM510" s="8"/>
      <c r="MN510" s="8"/>
      <c r="MO510" s="8"/>
      <c r="MP510" s="8"/>
      <c r="MQ510" s="12"/>
      <c r="MR510" s="12"/>
      <c r="MS510" s="12"/>
      <c r="MU510" s="12"/>
    </row>
    <row r="511" spans="1:359" s="8" customFormat="1" ht="22.5" customHeight="1">
      <c r="A511" s="57">
        <v>1.9</v>
      </c>
      <c r="B511" s="58">
        <v>5</v>
      </c>
      <c r="C511" s="62"/>
      <c r="D511" s="201">
        <f t="shared" ref="D511:D523" si="237">SUM((S511*A511)+B511+C511)</f>
        <v>73.8446</v>
      </c>
      <c r="E511" s="226"/>
      <c r="F511" s="59" t="s">
        <v>849</v>
      </c>
      <c r="G511" s="59"/>
      <c r="H511" s="26" t="s">
        <v>320</v>
      </c>
      <c r="I511" s="26" t="s">
        <v>86</v>
      </c>
      <c r="J511" s="9" t="s">
        <v>492</v>
      </c>
      <c r="K511" s="26" t="s">
        <v>87</v>
      </c>
      <c r="L511" s="66">
        <f t="shared" ref="L511:L523" si="238">SUM(D511)</f>
        <v>73.8446</v>
      </c>
      <c r="M511" s="66"/>
      <c r="N511" s="1" t="s">
        <v>369</v>
      </c>
      <c r="O511" s="316" t="s">
        <v>369</v>
      </c>
      <c r="P511" s="317" t="s">
        <v>369</v>
      </c>
      <c r="Q511" s="317">
        <v>1</v>
      </c>
      <c r="R511" s="37">
        <v>29.7</v>
      </c>
      <c r="S511" s="38">
        <f t="shared" ref="S511:S523" si="239">SUM(R511*1.22)</f>
        <v>36.234000000000002</v>
      </c>
      <c r="T511" s="20"/>
      <c r="U511" s="10" t="s">
        <v>629</v>
      </c>
      <c r="V511" s="9"/>
      <c r="W511" s="7"/>
      <c r="HP511" s="12"/>
      <c r="HQ511" s="12"/>
      <c r="HR511" s="12"/>
      <c r="HS511" s="12"/>
      <c r="HV511" s="12"/>
      <c r="HZ511" s="12"/>
      <c r="IA511" s="12"/>
      <c r="IB511" s="12"/>
      <c r="IC511" s="12"/>
      <c r="ID511" s="12"/>
      <c r="IE511" s="12"/>
      <c r="IF511" s="12"/>
      <c r="IH511" s="12"/>
      <c r="II511" s="12"/>
      <c r="IL511" s="12"/>
      <c r="IM511" s="12"/>
      <c r="IN511" s="12"/>
      <c r="JB511" s="12"/>
      <c r="JC511" s="12"/>
      <c r="JD511" s="12"/>
      <c r="JE511" s="12"/>
      <c r="JF511" s="12"/>
      <c r="JG511" s="12"/>
      <c r="JH511" s="12"/>
      <c r="JI511" s="12"/>
      <c r="JJ511" s="12"/>
      <c r="JK511" s="12"/>
      <c r="JL511" s="12"/>
      <c r="JN511" s="12"/>
      <c r="JO511" s="12"/>
      <c r="JP511" s="12"/>
      <c r="JR511" s="12"/>
      <c r="JS511" s="12"/>
      <c r="JT511" s="12"/>
      <c r="JU511" s="12"/>
      <c r="JV511" s="12"/>
      <c r="JW511" s="12"/>
      <c r="JX511" s="12"/>
      <c r="JZ511" s="12"/>
      <c r="KA511" s="12"/>
      <c r="KB511" s="12"/>
      <c r="KC511" s="12"/>
      <c r="KD511" s="12"/>
      <c r="KS511" s="12"/>
      <c r="KT511" s="12"/>
      <c r="KX511" s="12"/>
      <c r="KY511" s="12"/>
      <c r="KZ511" s="12"/>
      <c r="LA511" s="12"/>
      <c r="LB511" s="12"/>
      <c r="LC511" s="12"/>
      <c r="MH511" s="12"/>
      <c r="MI511" s="12"/>
      <c r="MJ511" s="12"/>
      <c r="MK511" s="12"/>
      <c r="ML511" s="12"/>
      <c r="MM511" s="12"/>
      <c r="MN511" s="12"/>
      <c r="MO511" s="12"/>
      <c r="MP511" s="12"/>
      <c r="MQ511" s="12"/>
      <c r="MR511" s="12"/>
      <c r="MS511" s="12"/>
    </row>
    <row r="512" spans="1:359" ht="22.5" customHeight="1">
      <c r="A512" s="57">
        <v>2.1</v>
      </c>
      <c r="B512" s="58">
        <v>5</v>
      </c>
      <c r="C512" s="62"/>
      <c r="D512" s="201">
        <f t="shared" ref="D512" si="240">SUM((S512*A512)+B512+C512)</f>
        <v>51.116000000000007</v>
      </c>
      <c r="E512" s="226"/>
      <c r="F512" s="59" t="s">
        <v>847</v>
      </c>
      <c r="G512" s="59"/>
      <c r="H512" s="26" t="s">
        <v>320</v>
      </c>
      <c r="I512" s="26" t="s">
        <v>1398</v>
      </c>
      <c r="J512" s="26" t="s">
        <v>492</v>
      </c>
      <c r="K512" s="26" t="s">
        <v>2951</v>
      </c>
      <c r="L512" s="66">
        <f t="shared" ref="L512" si="241">SUM(D512)</f>
        <v>51.116000000000007</v>
      </c>
      <c r="M512" s="66"/>
      <c r="N512" s="1" t="s">
        <v>369</v>
      </c>
      <c r="O512" s="316" t="s">
        <v>369</v>
      </c>
      <c r="P512" s="317">
        <v>6</v>
      </c>
      <c r="Q512" s="317" t="s">
        <v>369</v>
      </c>
      <c r="R512" s="37">
        <v>18</v>
      </c>
      <c r="S512" s="38">
        <f t="shared" ref="S512" si="242">SUM(R512*1.22)</f>
        <v>21.96</v>
      </c>
      <c r="T512" s="25">
        <v>0.05</v>
      </c>
      <c r="U512" s="10" t="s">
        <v>518</v>
      </c>
      <c r="V512" s="9"/>
      <c r="HP512" s="6"/>
      <c r="HQ512" s="6"/>
      <c r="HT512" s="8"/>
      <c r="HU512" s="8"/>
      <c r="HW512" s="8"/>
      <c r="HX512" s="8"/>
      <c r="HZ512" s="8"/>
      <c r="IA512" s="8"/>
      <c r="IB512" s="8"/>
      <c r="IC512" s="8"/>
      <c r="ID512" s="8"/>
      <c r="IG512" s="8"/>
      <c r="IJ512" s="8"/>
      <c r="IK512" s="8"/>
      <c r="IO512" s="8"/>
      <c r="IP512" s="8"/>
      <c r="IQ512" s="8"/>
      <c r="JF512" s="8"/>
      <c r="JG512" s="8"/>
      <c r="JH512" s="8"/>
      <c r="JI512" s="8"/>
      <c r="JJ512" s="8"/>
      <c r="JM512" s="8"/>
      <c r="JO512" s="8"/>
      <c r="JQ512" s="8"/>
      <c r="JT512" s="8"/>
      <c r="JU512" s="8"/>
      <c r="JV512" s="8"/>
      <c r="JW512" s="8"/>
      <c r="JX512" s="8"/>
      <c r="KE512" s="8"/>
      <c r="KF512" s="8"/>
      <c r="KM512" s="8"/>
      <c r="KN512" s="8"/>
      <c r="KO512" s="8"/>
      <c r="KP512" s="8"/>
      <c r="KQ512" s="8"/>
      <c r="KR512" s="8"/>
      <c r="KU512" s="8"/>
      <c r="KV512" s="8"/>
      <c r="KW512" s="8"/>
      <c r="KX512" s="8"/>
      <c r="LD512" s="8"/>
      <c r="LE512" s="8"/>
      <c r="LF512" s="8"/>
      <c r="LG512" s="8"/>
      <c r="LH512" s="8"/>
      <c r="LI512" s="8"/>
      <c r="LJ512" s="8"/>
      <c r="LK512" s="8"/>
      <c r="LL512" s="8"/>
      <c r="LM512" s="8"/>
      <c r="LR512" s="8"/>
      <c r="LS512" s="8"/>
      <c r="LT512" s="8"/>
      <c r="LU512" s="8"/>
      <c r="LV512" s="8"/>
      <c r="LW512" s="8"/>
      <c r="LX512" s="8"/>
      <c r="LY512" s="8"/>
      <c r="LZ512" s="8"/>
      <c r="MA512" s="8"/>
      <c r="MB512" s="8"/>
      <c r="MC512" s="8"/>
      <c r="MD512" s="8"/>
      <c r="ME512" s="8"/>
      <c r="MF512" s="8"/>
      <c r="MR512" s="8"/>
      <c r="MU512" s="8"/>
    </row>
    <row r="513" spans="1:359" ht="22.5" customHeight="1">
      <c r="A513" s="57">
        <v>2.1</v>
      </c>
      <c r="B513" s="58">
        <v>5</v>
      </c>
      <c r="C513" s="62"/>
      <c r="D513" s="201">
        <f t="shared" si="237"/>
        <v>51.116000000000007</v>
      </c>
      <c r="E513" s="226"/>
      <c r="F513" s="59" t="s">
        <v>847</v>
      </c>
      <c r="G513" s="59"/>
      <c r="H513" s="26" t="s">
        <v>320</v>
      </c>
      <c r="I513" s="26" t="s">
        <v>1398</v>
      </c>
      <c r="J513" s="26" t="s">
        <v>492</v>
      </c>
      <c r="K513" s="26" t="s">
        <v>1399</v>
      </c>
      <c r="L513" s="66">
        <f t="shared" si="238"/>
        <v>51.116000000000007</v>
      </c>
      <c r="M513" s="66"/>
      <c r="N513" s="1" t="s">
        <v>369</v>
      </c>
      <c r="O513" s="316" t="s">
        <v>369</v>
      </c>
      <c r="P513" s="317">
        <v>2</v>
      </c>
      <c r="Q513" s="317" t="s">
        <v>369</v>
      </c>
      <c r="R513" s="37">
        <v>18</v>
      </c>
      <c r="S513" s="38">
        <f t="shared" si="239"/>
        <v>21.96</v>
      </c>
      <c r="T513" s="25">
        <v>0.05</v>
      </c>
      <c r="U513" s="10" t="s">
        <v>518</v>
      </c>
      <c r="V513" s="9"/>
      <c r="HP513" s="6"/>
      <c r="HQ513" s="6"/>
      <c r="HT513" s="8"/>
      <c r="HU513" s="8"/>
      <c r="HW513" s="8"/>
      <c r="HX513" s="8"/>
      <c r="HZ513" s="8"/>
      <c r="IA513" s="8"/>
      <c r="IB513" s="8"/>
      <c r="IC513" s="8"/>
      <c r="ID513" s="8"/>
      <c r="IG513" s="8"/>
      <c r="IJ513" s="8"/>
      <c r="IK513" s="8"/>
      <c r="IO513" s="8"/>
      <c r="IP513" s="8"/>
      <c r="IQ513" s="8"/>
      <c r="JF513" s="8"/>
      <c r="JG513" s="8"/>
      <c r="JH513" s="8"/>
      <c r="JI513" s="8"/>
      <c r="JJ513" s="8"/>
      <c r="JM513" s="8"/>
      <c r="JO513" s="8"/>
      <c r="JQ513" s="8"/>
      <c r="JT513" s="8"/>
      <c r="JU513" s="8"/>
      <c r="JV513" s="8"/>
      <c r="JW513" s="8"/>
      <c r="JX513" s="8"/>
      <c r="KE513" s="8"/>
      <c r="KF513" s="8"/>
      <c r="KM513" s="8"/>
      <c r="KN513" s="8"/>
      <c r="KO513" s="8"/>
      <c r="KP513" s="8"/>
      <c r="KQ513" s="8"/>
      <c r="KR513" s="8"/>
      <c r="KU513" s="8"/>
      <c r="KV513" s="8"/>
      <c r="KW513" s="8"/>
      <c r="KX513" s="8"/>
      <c r="LD513" s="8"/>
      <c r="LE513" s="8"/>
      <c r="LF513" s="8"/>
      <c r="LG513" s="8"/>
      <c r="LH513" s="8"/>
      <c r="LI513" s="8"/>
      <c r="LJ513" s="8"/>
      <c r="LK513" s="8"/>
      <c r="LL513" s="8"/>
      <c r="LM513" s="8"/>
      <c r="LR513" s="8"/>
      <c r="LS513" s="8"/>
      <c r="LT513" s="8"/>
      <c r="LU513" s="8"/>
      <c r="LV513" s="8"/>
      <c r="LW513" s="8"/>
      <c r="LX513" s="8"/>
      <c r="LY513" s="8"/>
      <c r="LZ513" s="8"/>
      <c r="MA513" s="8"/>
      <c r="MB513" s="8"/>
      <c r="MC513" s="8"/>
      <c r="MD513" s="8"/>
      <c r="ME513" s="8"/>
      <c r="MF513" s="8"/>
      <c r="MR513" s="8"/>
      <c r="MU513" s="8"/>
    </row>
    <row r="514" spans="1:359" ht="22.5" customHeight="1">
      <c r="A514" s="57">
        <v>1.9</v>
      </c>
      <c r="B514" s="58">
        <v>5</v>
      </c>
      <c r="C514" s="62"/>
      <c r="D514" s="201">
        <f t="shared" si="237"/>
        <v>76.858000000000004</v>
      </c>
      <c r="F514" s="59" t="s">
        <v>849</v>
      </c>
      <c r="G514" s="59"/>
      <c r="H514" s="26" t="s">
        <v>320</v>
      </c>
      <c r="I514" s="26" t="s">
        <v>1398</v>
      </c>
      <c r="J514" s="26" t="s">
        <v>492</v>
      </c>
      <c r="K514" s="26" t="s">
        <v>2229</v>
      </c>
      <c r="L514" s="66">
        <f t="shared" si="238"/>
        <v>76.858000000000004</v>
      </c>
      <c r="M514" s="66"/>
      <c r="N514" s="1" t="s">
        <v>369</v>
      </c>
      <c r="O514" s="316" t="s">
        <v>369</v>
      </c>
      <c r="P514" s="317">
        <v>1</v>
      </c>
      <c r="Q514" s="317" t="s">
        <v>369</v>
      </c>
      <c r="R514" s="37">
        <v>31</v>
      </c>
      <c r="S514" s="38">
        <f t="shared" si="239"/>
        <v>37.82</v>
      </c>
      <c r="T514" s="20"/>
      <c r="U514" s="10" t="s">
        <v>518</v>
      </c>
      <c r="V514" s="9"/>
      <c r="HP514" s="6"/>
      <c r="HQ514" s="6"/>
      <c r="HT514" s="8"/>
      <c r="HU514" s="8"/>
      <c r="HW514" s="8"/>
      <c r="HX514" s="8"/>
      <c r="HZ514" s="8"/>
      <c r="IA514" s="8"/>
      <c r="IB514" s="8"/>
      <c r="IC514" s="8"/>
      <c r="ID514" s="8"/>
      <c r="IG514" s="8"/>
      <c r="IJ514" s="8"/>
      <c r="IK514" s="8"/>
      <c r="IO514" s="8"/>
      <c r="IP514" s="8"/>
      <c r="IQ514" s="8"/>
      <c r="JF514" s="8"/>
      <c r="JG514" s="8"/>
      <c r="JH514" s="8"/>
      <c r="JI514" s="8"/>
      <c r="JJ514" s="8"/>
      <c r="JM514" s="8"/>
      <c r="JO514" s="8"/>
      <c r="JQ514" s="8"/>
      <c r="JT514" s="8"/>
      <c r="JU514" s="8"/>
      <c r="JV514" s="8"/>
      <c r="JW514" s="8"/>
      <c r="JX514" s="8"/>
      <c r="KE514" s="8"/>
      <c r="KF514" s="8"/>
      <c r="KM514" s="8"/>
      <c r="KN514" s="8"/>
      <c r="KO514" s="8"/>
      <c r="KP514" s="8"/>
      <c r="KQ514" s="8"/>
      <c r="KR514" s="8"/>
      <c r="KU514" s="8"/>
      <c r="KV514" s="8"/>
      <c r="KW514" s="8"/>
      <c r="KX514" s="8"/>
      <c r="LD514" s="8"/>
      <c r="LE514" s="8"/>
      <c r="LF514" s="8"/>
      <c r="LG514" s="8"/>
      <c r="LH514" s="8"/>
      <c r="LI514" s="8"/>
      <c r="LJ514" s="8"/>
      <c r="LK514" s="8"/>
      <c r="LL514" s="8"/>
      <c r="LM514" s="8"/>
      <c r="LR514" s="8"/>
      <c r="LS514" s="8"/>
      <c r="LT514" s="8"/>
      <c r="LU514" s="8"/>
      <c r="LV514" s="8"/>
      <c r="LW514" s="8"/>
      <c r="LX514" s="8"/>
      <c r="LY514" s="8"/>
      <c r="LZ514" s="8"/>
      <c r="MA514" s="8"/>
      <c r="MB514" s="8"/>
      <c r="MC514" s="8"/>
      <c r="MD514" s="8"/>
      <c r="ME514" s="8"/>
      <c r="MF514" s="8"/>
      <c r="MH514" s="8"/>
      <c r="MI514" s="8"/>
      <c r="MJ514" s="8"/>
      <c r="MR514" s="8"/>
      <c r="MS514" s="8"/>
      <c r="MU514" s="8"/>
    </row>
    <row r="515" spans="1:359" ht="22.5" customHeight="1">
      <c r="A515" s="57">
        <v>1.7</v>
      </c>
      <c r="B515" s="58">
        <v>5</v>
      </c>
      <c r="C515" s="62">
        <v>1</v>
      </c>
      <c r="D515" s="201">
        <f t="shared" si="237"/>
        <v>130.44</v>
      </c>
      <c r="E515" s="226"/>
      <c r="F515" s="59" t="s">
        <v>851</v>
      </c>
      <c r="G515" s="59"/>
      <c r="H515" s="26" t="s">
        <v>320</v>
      </c>
      <c r="I515" s="26" t="s">
        <v>1398</v>
      </c>
      <c r="J515" s="26" t="s">
        <v>492</v>
      </c>
      <c r="K515" s="26" t="s">
        <v>2230</v>
      </c>
      <c r="L515" s="66">
        <f t="shared" si="238"/>
        <v>130.44</v>
      </c>
      <c r="M515" s="66"/>
      <c r="N515" s="1" t="s">
        <v>369</v>
      </c>
      <c r="O515" s="316" t="s">
        <v>369</v>
      </c>
      <c r="P515" s="317">
        <v>1</v>
      </c>
      <c r="Q515" s="317" t="s">
        <v>369</v>
      </c>
      <c r="R515" s="37">
        <v>60</v>
      </c>
      <c r="S515" s="38">
        <f t="shared" si="239"/>
        <v>73.2</v>
      </c>
      <c r="T515" s="20"/>
      <c r="U515" s="10" t="s">
        <v>518</v>
      </c>
      <c r="V515" s="9"/>
      <c r="HP515" s="6"/>
      <c r="HQ515" s="6"/>
      <c r="HT515" s="8"/>
      <c r="HU515" s="8"/>
      <c r="HW515" s="8"/>
      <c r="HX515" s="8"/>
      <c r="HZ515" s="8"/>
      <c r="IA515" s="8"/>
      <c r="IB515" s="8"/>
      <c r="IC515" s="8"/>
      <c r="ID515" s="8"/>
      <c r="IG515" s="8"/>
      <c r="IJ515" s="8"/>
      <c r="IK515" s="8"/>
      <c r="IO515" s="8"/>
      <c r="IP515" s="8"/>
      <c r="IQ515" s="8"/>
      <c r="JF515" s="8"/>
      <c r="JG515" s="8"/>
      <c r="JH515" s="8"/>
      <c r="JI515" s="8"/>
      <c r="JJ515" s="8"/>
      <c r="JM515" s="8"/>
      <c r="JO515" s="8"/>
      <c r="JQ515" s="8"/>
      <c r="JT515" s="8"/>
      <c r="JU515" s="8"/>
      <c r="JV515" s="8"/>
      <c r="JW515" s="8"/>
      <c r="JX515" s="8"/>
      <c r="KE515" s="8"/>
      <c r="KF515" s="8"/>
      <c r="KM515" s="8"/>
      <c r="KN515" s="8"/>
      <c r="KO515" s="8"/>
      <c r="KP515" s="8"/>
      <c r="KQ515" s="8"/>
      <c r="KR515" s="8"/>
      <c r="KU515" s="8"/>
      <c r="KV515" s="8"/>
      <c r="KW515" s="8"/>
      <c r="KX515" s="8"/>
      <c r="LD515" s="8"/>
      <c r="LE515" s="8"/>
      <c r="LF515" s="8"/>
      <c r="LG515" s="8"/>
      <c r="LH515" s="8"/>
      <c r="LI515" s="8"/>
      <c r="LJ515" s="8"/>
      <c r="LK515" s="8"/>
      <c r="LL515" s="8"/>
      <c r="LM515" s="8"/>
      <c r="LR515" s="8"/>
      <c r="LS515" s="8"/>
      <c r="LT515" s="8"/>
      <c r="LU515" s="8"/>
      <c r="LV515" s="8"/>
      <c r="LW515" s="8"/>
      <c r="LX515" s="8"/>
      <c r="LY515" s="8"/>
      <c r="LZ515" s="8"/>
      <c r="MA515" s="8"/>
      <c r="MB515" s="8"/>
      <c r="MC515" s="8"/>
      <c r="MD515" s="8"/>
      <c r="ME515" s="8"/>
      <c r="MF515" s="8"/>
      <c r="MR515" s="8"/>
      <c r="MS515" s="8"/>
      <c r="MU515" s="8"/>
    </row>
    <row r="516" spans="1:359" ht="22.5" customHeight="1">
      <c r="A516" s="57">
        <v>2</v>
      </c>
      <c r="B516" s="58">
        <v>5</v>
      </c>
      <c r="C516" s="62">
        <v>15</v>
      </c>
      <c r="D516" s="201">
        <f>SUM((R516*A516)+B516+C516)+((2020-1997)*3)</f>
        <v>138.18</v>
      </c>
      <c r="F516" s="198" t="s">
        <v>848</v>
      </c>
      <c r="G516" s="90" t="s">
        <v>2946</v>
      </c>
      <c r="H516" s="79" t="s">
        <v>320</v>
      </c>
      <c r="I516" s="79" t="s">
        <v>86</v>
      </c>
      <c r="J516" s="80" t="s">
        <v>492</v>
      </c>
      <c r="K516" s="79" t="s">
        <v>2944</v>
      </c>
      <c r="L516" s="66">
        <v>0</v>
      </c>
      <c r="M516" s="66"/>
      <c r="N516" s="1" t="s">
        <v>369</v>
      </c>
      <c r="O516" s="316" t="s">
        <v>369</v>
      </c>
      <c r="P516" s="317" t="s">
        <v>369</v>
      </c>
      <c r="Q516" s="317">
        <v>3</v>
      </c>
      <c r="R516" s="37">
        <v>24.59</v>
      </c>
      <c r="S516" s="38">
        <f t="shared" ref="S516" si="243">SUM(R516*1.22)</f>
        <v>29.9998</v>
      </c>
      <c r="T516" s="20"/>
      <c r="U516" s="10" t="s">
        <v>2945</v>
      </c>
      <c r="V516" s="9"/>
      <c r="HP516" s="8"/>
      <c r="HQ516" s="8"/>
      <c r="HR516" s="8"/>
      <c r="HS516" s="8"/>
      <c r="HT516" s="8"/>
      <c r="HU516" s="8"/>
      <c r="HV516" s="8"/>
      <c r="HW516" s="8"/>
      <c r="HX516" s="8"/>
      <c r="IB516" s="8"/>
      <c r="IC516" s="8"/>
      <c r="ID516" s="8"/>
      <c r="IE516" s="8"/>
      <c r="IF516" s="8"/>
      <c r="IG516" s="7"/>
      <c r="IH516" s="8"/>
      <c r="IL516" s="8"/>
      <c r="IM516" s="8"/>
      <c r="IN516" s="8"/>
      <c r="IO516" s="8"/>
      <c r="IP516" s="8"/>
      <c r="IQ516" s="8"/>
      <c r="IS516" s="8"/>
      <c r="IT516" s="8"/>
      <c r="IU516" s="8"/>
      <c r="IV516" s="8"/>
      <c r="IW516" s="8"/>
      <c r="IX516" s="8"/>
      <c r="IY516" s="8"/>
      <c r="IZ516" s="8"/>
      <c r="JA516" s="8"/>
      <c r="JL516" s="8"/>
      <c r="JQ516" s="8"/>
      <c r="JY516" s="8"/>
      <c r="KE516" s="8"/>
      <c r="KF516" s="8"/>
      <c r="KG516" s="8"/>
      <c r="KM516" s="8"/>
      <c r="KN516" s="8"/>
      <c r="KO516" s="8"/>
      <c r="KP516" s="8"/>
      <c r="KQ516" s="8"/>
      <c r="KR516" s="8"/>
      <c r="KS516" s="8"/>
      <c r="KT516" s="8"/>
      <c r="KU516" s="8"/>
      <c r="KV516" s="8"/>
      <c r="KW516" s="8"/>
      <c r="KY516" s="8"/>
      <c r="LD516" s="8"/>
      <c r="LE516" s="8"/>
      <c r="LF516" s="8"/>
      <c r="LG516" s="8"/>
      <c r="LH516" s="8"/>
      <c r="LI516" s="8"/>
      <c r="LJ516" s="8"/>
      <c r="LK516" s="8"/>
      <c r="LL516" s="8"/>
      <c r="LM516" s="8"/>
      <c r="LR516" s="8"/>
      <c r="LS516" s="8"/>
      <c r="LT516" s="8"/>
      <c r="LU516" s="8"/>
      <c r="LV516" s="8"/>
      <c r="LW516" s="8"/>
      <c r="LX516" s="8"/>
      <c r="LY516" s="8"/>
      <c r="LZ516" s="8"/>
      <c r="MA516" s="8"/>
      <c r="MB516" s="8"/>
      <c r="MC516" s="8"/>
      <c r="MD516" s="8"/>
      <c r="ME516" s="8"/>
      <c r="MF516" s="8"/>
      <c r="MR516" s="8"/>
      <c r="MU516" s="8"/>
    </row>
    <row r="517" spans="1:359" ht="22.5" customHeight="1">
      <c r="A517" s="57">
        <v>1.6</v>
      </c>
      <c r="B517" s="58">
        <v>10</v>
      </c>
      <c r="C517" s="62">
        <v>15</v>
      </c>
      <c r="D517" s="201">
        <f t="shared" si="237"/>
        <v>171.4</v>
      </c>
      <c r="E517" s="226"/>
      <c r="F517" s="59" t="s">
        <v>852</v>
      </c>
      <c r="G517" s="59"/>
      <c r="H517" s="26" t="s">
        <v>320</v>
      </c>
      <c r="I517" s="26" t="s">
        <v>86</v>
      </c>
      <c r="J517" s="9" t="s">
        <v>492</v>
      </c>
      <c r="K517" s="26" t="s">
        <v>88</v>
      </c>
      <c r="L517" s="66">
        <f t="shared" si="238"/>
        <v>171.4</v>
      </c>
      <c r="M517" s="66"/>
      <c r="N517" s="1" t="s">
        <v>369</v>
      </c>
      <c r="O517" s="316" t="s">
        <v>369</v>
      </c>
      <c r="P517" s="317" t="s">
        <v>369</v>
      </c>
      <c r="Q517" s="317">
        <v>1</v>
      </c>
      <c r="R517" s="37">
        <v>75</v>
      </c>
      <c r="S517" s="38">
        <f t="shared" si="239"/>
        <v>91.5</v>
      </c>
      <c r="T517" s="20"/>
      <c r="U517" s="10" t="s">
        <v>629</v>
      </c>
      <c r="V517" s="9"/>
      <c r="HP517" s="8"/>
      <c r="HQ517" s="8"/>
      <c r="HR517" s="8"/>
      <c r="HS517" s="8"/>
      <c r="HT517" s="8"/>
      <c r="HU517" s="8"/>
      <c r="HV517" s="8"/>
      <c r="HW517" s="8"/>
      <c r="HX517" s="8"/>
      <c r="IB517" s="8"/>
      <c r="IC517" s="8"/>
      <c r="ID517" s="8"/>
      <c r="IE517" s="8"/>
      <c r="IF517" s="8"/>
      <c r="IG517" s="7"/>
      <c r="IH517" s="8"/>
      <c r="IL517" s="8"/>
      <c r="IM517" s="8"/>
      <c r="IN517" s="8"/>
      <c r="IO517" s="8"/>
      <c r="IP517" s="8"/>
      <c r="IQ517" s="8"/>
      <c r="IS517" s="8"/>
      <c r="IT517" s="8"/>
      <c r="IU517" s="8"/>
      <c r="IV517" s="8"/>
      <c r="IW517" s="8"/>
      <c r="IX517" s="8"/>
      <c r="IY517" s="8"/>
      <c r="IZ517" s="8"/>
      <c r="JA517" s="8"/>
      <c r="JL517" s="8"/>
      <c r="JQ517" s="8"/>
      <c r="JY517" s="8"/>
      <c r="KE517" s="8"/>
      <c r="KF517" s="8"/>
      <c r="KG517" s="8"/>
      <c r="KM517" s="8"/>
      <c r="KN517" s="8"/>
      <c r="KO517" s="8"/>
      <c r="KP517" s="8"/>
      <c r="KQ517" s="8"/>
      <c r="KR517" s="8"/>
      <c r="KS517" s="8"/>
      <c r="KT517" s="8"/>
      <c r="KU517" s="8"/>
      <c r="KV517" s="8"/>
      <c r="KW517" s="8"/>
      <c r="KY517" s="8"/>
      <c r="LD517" s="8"/>
      <c r="LE517" s="8"/>
      <c r="LF517" s="8"/>
      <c r="LG517" s="8"/>
      <c r="LH517" s="8"/>
      <c r="LI517" s="8"/>
      <c r="LJ517" s="8"/>
      <c r="LK517" s="8"/>
      <c r="LL517" s="8"/>
      <c r="LM517" s="8"/>
      <c r="LR517" s="8"/>
      <c r="LS517" s="8"/>
      <c r="LT517" s="8"/>
      <c r="LU517" s="8"/>
      <c r="LV517" s="8"/>
      <c r="LW517" s="8"/>
      <c r="LX517" s="8"/>
      <c r="LY517" s="8"/>
      <c r="LZ517" s="8"/>
      <c r="MA517" s="8"/>
      <c r="MB517" s="8"/>
      <c r="MC517" s="8"/>
      <c r="MD517" s="8"/>
      <c r="ME517" s="8"/>
      <c r="MF517" s="8"/>
      <c r="MR517" s="8"/>
      <c r="MU517" s="8"/>
    </row>
    <row r="518" spans="1:359" ht="22.5" customHeight="1">
      <c r="A518" s="57">
        <v>1.6</v>
      </c>
      <c r="B518" s="58">
        <v>10</v>
      </c>
      <c r="C518" s="62">
        <v>15</v>
      </c>
      <c r="D518" s="201">
        <f t="shared" si="237"/>
        <v>171.4</v>
      </c>
      <c r="F518" s="59" t="s">
        <v>852</v>
      </c>
      <c r="G518" s="59"/>
      <c r="H518" s="26" t="s">
        <v>320</v>
      </c>
      <c r="I518" s="26" t="s">
        <v>86</v>
      </c>
      <c r="J518" s="9" t="s">
        <v>492</v>
      </c>
      <c r="K518" s="26" t="s">
        <v>89</v>
      </c>
      <c r="L518" s="66">
        <f t="shared" si="238"/>
        <v>171.4</v>
      </c>
      <c r="M518" s="66"/>
      <c r="N518" s="1" t="s">
        <v>369</v>
      </c>
      <c r="O518" s="316" t="s">
        <v>369</v>
      </c>
      <c r="P518" s="317" t="s">
        <v>369</v>
      </c>
      <c r="Q518" s="317">
        <v>1</v>
      </c>
      <c r="R518" s="37">
        <v>75</v>
      </c>
      <c r="S518" s="38">
        <f t="shared" si="239"/>
        <v>91.5</v>
      </c>
      <c r="T518" s="20"/>
      <c r="U518" s="10" t="s">
        <v>629</v>
      </c>
      <c r="V518" s="9"/>
      <c r="HP518" s="8"/>
      <c r="HQ518" s="8"/>
      <c r="HR518" s="8"/>
      <c r="HS518" s="8"/>
      <c r="HT518" s="8"/>
      <c r="HU518" s="8"/>
      <c r="HV518" s="8"/>
      <c r="HW518" s="8"/>
      <c r="HX518" s="8"/>
      <c r="IB518" s="8"/>
      <c r="IC518" s="8"/>
      <c r="ID518" s="8"/>
      <c r="IE518" s="8"/>
      <c r="IF518" s="8"/>
      <c r="IG518" s="7"/>
      <c r="IH518" s="8"/>
      <c r="IL518" s="8"/>
      <c r="IM518" s="8"/>
      <c r="IN518" s="8"/>
      <c r="IO518" s="7"/>
      <c r="IP518" s="7"/>
      <c r="IQ518" s="7"/>
      <c r="IS518" s="8"/>
      <c r="IT518" s="8"/>
      <c r="IU518" s="8"/>
      <c r="IV518" s="8"/>
      <c r="IW518" s="8"/>
      <c r="IX518" s="8"/>
      <c r="IY518" s="8"/>
      <c r="IZ518" s="8"/>
      <c r="JA518" s="8"/>
      <c r="JL518" s="8"/>
      <c r="JN518" s="8"/>
      <c r="JO518" s="8"/>
      <c r="JQ518" s="8"/>
      <c r="JY518" s="8"/>
      <c r="KE518" s="8"/>
      <c r="KF518" s="8"/>
      <c r="KG518" s="8"/>
      <c r="KH518" s="8"/>
      <c r="KI518" s="8"/>
      <c r="KJ518" s="8"/>
      <c r="KK518" s="8"/>
      <c r="KL518" s="8"/>
      <c r="KM518" s="8"/>
      <c r="KN518" s="8"/>
      <c r="KO518" s="8"/>
      <c r="KP518" s="8"/>
      <c r="KQ518" s="8"/>
      <c r="KR518" s="8"/>
      <c r="KS518" s="8"/>
      <c r="KT518" s="8"/>
      <c r="LD518" s="8"/>
      <c r="LE518" s="8"/>
      <c r="LF518" s="8"/>
      <c r="LG518" s="8"/>
      <c r="LH518" s="8"/>
      <c r="LI518" s="8"/>
      <c r="LJ518" s="8"/>
      <c r="LK518" s="8"/>
      <c r="LL518" s="8"/>
      <c r="LM518" s="8"/>
      <c r="LN518" s="8"/>
      <c r="LO518" s="8"/>
      <c r="LP518" s="8"/>
      <c r="LQ518" s="8"/>
      <c r="LR518" s="8"/>
      <c r="LS518" s="8"/>
      <c r="LT518" s="8"/>
      <c r="LU518" s="8"/>
      <c r="LV518" s="8"/>
      <c r="LW518" s="8"/>
      <c r="LX518" s="8"/>
      <c r="LY518" s="8"/>
      <c r="LZ518" s="8"/>
      <c r="MA518" s="8"/>
      <c r="MB518" s="8"/>
      <c r="MC518" s="8"/>
      <c r="MD518" s="8"/>
      <c r="ME518" s="8"/>
      <c r="MF518" s="8"/>
      <c r="MG518" s="8"/>
      <c r="MR518" s="8"/>
      <c r="MS518" s="8"/>
      <c r="MU518" s="8"/>
    </row>
    <row r="519" spans="1:359" ht="22.5" customHeight="1">
      <c r="A519" s="57">
        <v>1.6</v>
      </c>
      <c r="B519" s="58">
        <v>10</v>
      </c>
      <c r="C519" s="62">
        <v>15</v>
      </c>
      <c r="D519" s="201">
        <f t="shared" si="237"/>
        <v>171.4</v>
      </c>
      <c r="E519" s="226"/>
      <c r="F519" s="59" t="s">
        <v>852</v>
      </c>
      <c r="G519" s="59"/>
      <c r="H519" s="26" t="s">
        <v>320</v>
      </c>
      <c r="I519" s="26" t="s">
        <v>86</v>
      </c>
      <c r="J519" s="9" t="s">
        <v>492</v>
      </c>
      <c r="K519" s="26" t="s">
        <v>90</v>
      </c>
      <c r="L519" s="66">
        <f t="shared" si="238"/>
        <v>171.4</v>
      </c>
      <c r="M519" s="66"/>
      <c r="N519" s="1" t="s">
        <v>369</v>
      </c>
      <c r="O519" s="316" t="s">
        <v>369</v>
      </c>
      <c r="P519" s="317" t="s">
        <v>369</v>
      </c>
      <c r="Q519" s="317">
        <v>1</v>
      </c>
      <c r="R519" s="37">
        <v>75</v>
      </c>
      <c r="S519" s="38">
        <f t="shared" si="239"/>
        <v>91.5</v>
      </c>
      <c r="T519" s="20"/>
      <c r="U519" s="10" t="s">
        <v>629</v>
      </c>
      <c r="V519" s="9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V519" s="8"/>
      <c r="HZ519" s="8"/>
      <c r="IA519" s="8"/>
      <c r="II519" s="8"/>
      <c r="IS519" s="8"/>
      <c r="IT519" s="8"/>
      <c r="IU519" s="8"/>
      <c r="IV519" s="8"/>
      <c r="IW519" s="8"/>
      <c r="IX519" s="8"/>
      <c r="IY519" s="8"/>
      <c r="IZ519" s="8"/>
      <c r="JA519" s="8"/>
      <c r="JL519" s="8"/>
      <c r="JQ519" s="8"/>
      <c r="JY519" s="8"/>
      <c r="KG519" s="8"/>
      <c r="KH519" s="8"/>
      <c r="KI519" s="8"/>
      <c r="KJ519" s="8"/>
      <c r="KK519" s="8"/>
      <c r="KL519" s="8"/>
      <c r="KS519" s="8"/>
      <c r="KT519" s="8"/>
      <c r="KZ519" s="8"/>
      <c r="LA519" s="8"/>
      <c r="LB519" s="8"/>
      <c r="LC519" s="8"/>
      <c r="LD519" s="8"/>
      <c r="LE519" s="8"/>
      <c r="LF519" s="8"/>
      <c r="LG519" s="8"/>
      <c r="LH519" s="8"/>
      <c r="LI519" s="8"/>
      <c r="LJ519" s="8"/>
      <c r="LK519" s="8"/>
      <c r="LL519" s="8"/>
      <c r="LM519" s="8"/>
      <c r="LN519" s="7"/>
      <c r="LO519" s="7"/>
      <c r="LP519" s="7"/>
      <c r="LQ519" s="7"/>
      <c r="LR519" s="8"/>
      <c r="LS519" s="8"/>
      <c r="LT519" s="8"/>
      <c r="LU519" s="8"/>
      <c r="LV519" s="8"/>
      <c r="LW519" s="8"/>
      <c r="LX519" s="8"/>
      <c r="LY519" s="8"/>
      <c r="LZ519" s="8"/>
      <c r="MA519" s="8"/>
      <c r="MB519" s="8"/>
      <c r="MC519" s="8"/>
      <c r="MD519" s="8"/>
      <c r="ME519" s="8"/>
      <c r="MF519" s="8"/>
      <c r="MG519" s="7"/>
      <c r="MQ519" s="8"/>
      <c r="MR519" s="8"/>
      <c r="MU519" s="8"/>
    </row>
    <row r="520" spans="1:359" ht="22.5" customHeight="1">
      <c r="A520" s="57">
        <v>1.6</v>
      </c>
      <c r="B520" s="58">
        <v>10</v>
      </c>
      <c r="C520" s="62">
        <v>15</v>
      </c>
      <c r="D520" s="201">
        <f t="shared" si="237"/>
        <v>171.4</v>
      </c>
      <c r="E520" s="226"/>
      <c r="F520" s="59" t="s">
        <v>852</v>
      </c>
      <c r="G520" s="59"/>
      <c r="H520" s="26" t="s">
        <v>320</v>
      </c>
      <c r="I520" s="26" t="s">
        <v>86</v>
      </c>
      <c r="J520" s="9" t="s">
        <v>492</v>
      </c>
      <c r="K520" s="26" t="s">
        <v>91</v>
      </c>
      <c r="L520" s="66">
        <f t="shared" si="238"/>
        <v>171.4</v>
      </c>
      <c r="M520" s="66"/>
      <c r="N520" s="1" t="s">
        <v>369</v>
      </c>
      <c r="O520" s="316" t="s">
        <v>369</v>
      </c>
      <c r="P520" s="317" t="s">
        <v>369</v>
      </c>
      <c r="Q520" s="317">
        <v>1</v>
      </c>
      <c r="R520" s="37">
        <v>75</v>
      </c>
      <c r="S520" s="38">
        <f t="shared" si="239"/>
        <v>91.5</v>
      </c>
      <c r="T520" s="20"/>
      <c r="U520" s="10" t="s">
        <v>629</v>
      </c>
      <c r="V520" s="9"/>
      <c r="W520" s="8"/>
      <c r="HP520" s="8"/>
      <c r="HQ520" s="8"/>
      <c r="HR520" s="8"/>
      <c r="HS520" s="8"/>
      <c r="HT520" s="8"/>
      <c r="HU520" s="8"/>
      <c r="HV520" s="8"/>
      <c r="HW520" s="8"/>
      <c r="HX520" s="8"/>
      <c r="IG520" s="8"/>
      <c r="IL520" s="8"/>
      <c r="IM520" s="8"/>
      <c r="IN520" s="8"/>
      <c r="IO520" s="8"/>
      <c r="IP520" s="8"/>
      <c r="IQ520" s="8"/>
      <c r="JF520" s="8"/>
      <c r="JG520" s="8"/>
      <c r="JH520" s="8"/>
      <c r="JI520" s="8"/>
      <c r="JJ520" s="8"/>
      <c r="JL520" s="8"/>
      <c r="JQ520" s="8"/>
      <c r="JY520" s="8"/>
      <c r="KE520" s="8"/>
      <c r="KF520" s="8"/>
      <c r="KG520" s="8"/>
      <c r="KH520" s="8"/>
      <c r="KI520" s="8"/>
      <c r="KJ520" s="8"/>
      <c r="KK520" s="8"/>
      <c r="KL520" s="8"/>
      <c r="KM520" s="8"/>
      <c r="KN520" s="8"/>
      <c r="KO520" s="8"/>
      <c r="KP520" s="8"/>
      <c r="KQ520" s="8"/>
      <c r="KR520" s="8"/>
      <c r="KS520" s="8"/>
      <c r="KT520" s="8"/>
      <c r="KU520" s="8"/>
      <c r="KV520" s="8"/>
      <c r="KW520" s="8"/>
      <c r="LD520" s="8"/>
      <c r="LE520" s="8"/>
      <c r="LF520" s="8"/>
      <c r="LG520" s="8"/>
      <c r="LH520" s="8"/>
      <c r="LI520" s="8"/>
      <c r="LJ520" s="8"/>
      <c r="LK520" s="8"/>
      <c r="LL520" s="8"/>
      <c r="LM520" s="8"/>
      <c r="LR520" s="8"/>
      <c r="LS520" s="8"/>
      <c r="LT520" s="8"/>
      <c r="LU520" s="8"/>
      <c r="LV520" s="8"/>
      <c r="LW520" s="8"/>
      <c r="LX520" s="8"/>
      <c r="LY520" s="8"/>
      <c r="LZ520" s="8"/>
      <c r="MA520" s="8"/>
      <c r="MB520" s="8"/>
      <c r="MC520" s="8"/>
      <c r="MD520" s="8"/>
      <c r="ME520" s="8"/>
      <c r="MF520" s="8"/>
      <c r="MQ520" s="8"/>
      <c r="MR520" s="8"/>
      <c r="MU520" s="8"/>
    </row>
    <row r="521" spans="1:359" ht="22.5" customHeight="1">
      <c r="A521" s="57">
        <v>1.6</v>
      </c>
      <c r="B521" s="58">
        <v>10</v>
      </c>
      <c r="C521" s="62">
        <v>15</v>
      </c>
      <c r="D521" s="201">
        <f t="shared" si="237"/>
        <v>171.4</v>
      </c>
      <c r="E521" s="226"/>
      <c r="F521" s="59" t="s">
        <v>852</v>
      </c>
      <c r="G521" s="59"/>
      <c r="H521" s="26" t="s">
        <v>320</v>
      </c>
      <c r="I521" s="26" t="s">
        <v>86</v>
      </c>
      <c r="J521" s="9" t="s">
        <v>492</v>
      </c>
      <c r="K521" s="26" t="s">
        <v>92</v>
      </c>
      <c r="L521" s="66">
        <f t="shared" si="238"/>
        <v>171.4</v>
      </c>
      <c r="M521" s="66"/>
      <c r="N521" s="1" t="s">
        <v>369</v>
      </c>
      <c r="O521" s="316" t="s">
        <v>369</v>
      </c>
      <c r="P521" s="317" t="s">
        <v>369</v>
      </c>
      <c r="Q521" s="317">
        <v>1</v>
      </c>
      <c r="R521" s="37">
        <v>75</v>
      </c>
      <c r="S521" s="38">
        <f t="shared" si="239"/>
        <v>91.5</v>
      </c>
      <c r="T521" s="20"/>
      <c r="U521" s="10" t="s">
        <v>629</v>
      </c>
      <c r="V521" s="9"/>
      <c r="HP521" s="8"/>
      <c r="HQ521" s="8"/>
      <c r="HR521" s="8"/>
      <c r="HS521" s="8"/>
      <c r="HV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7"/>
      <c r="IJ521" s="8"/>
      <c r="IK521" s="8"/>
      <c r="IL521" s="8"/>
      <c r="IM521" s="8"/>
      <c r="IN521" s="8"/>
      <c r="IO521" s="7"/>
      <c r="IP521" s="7"/>
      <c r="IQ521" s="7"/>
      <c r="IR521" s="8"/>
      <c r="IS521" s="8"/>
      <c r="IT521" s="8"/>
      <c r="IU521" s="8"/>
      <c r="IV521" s="8"/>
      <c r="IW521" s="8"/>
      <c r="IX521" s="8"/>
      <c r="IY521" s="8"/>
      <c r="IZ521" s="8"/>
      <c r="JA521" s="8"/>
      <c r="JL521" s="8"/>
      <c r="JQ521" s="8"/>
      <c r="KE521" s="8"/>
      <c r="KF521" s="8"/>
      <c r="KG521" s="8"/>
      <c r="KH521" s="8"/>
      <c r="KI521" s="8"/>
      <c r="KJ521" s="8"/>
      <c r="KK521" s="8"/>
      <c r="KL521" s="8"/>
      <c r="KM521" s="8"/>
      <c r="KN521" s="8"/>
      <c r="KO521" s="8"/>
      <c r="KP521" s="8"/>
      <c r="KQ521" s="8"/>
      <c r="KR521" s="8"/>
      <c r="KS521" s="8"/>
      <c r="KT521" s="8"/>
      <c r="KU521" s="8"/>
      <c r="KV521" s="8"/>
      <c r="KW521" s="8"/>
      <c r="MR521" s="8"/>
      <c r="MU521" s="8"/>
    </row>
    <row r="522" spans="1:359" ht="22.5" customHeight="1">
      <c r="A522" s="57">
        <v>1.8</v>
      </c>
      <c r="B522" s="58">
        <v>5</v>
      </c>
      <c r="C522" s="62"/>
      <c r="D522" s="201">
        <f t="shared" si="237"/>
        <v>101.624</v>
      </c>
      <c r="F522" s="59" t="s">
        <v>850</v>
      </c>
      <c r="G522" s="59"/>
      <c r="H522" s="26" t="s">
        <v>320</v>
      </c>
      <c r="I522" s="26" t="s">
        <v>85</v>
      </c>
      <c r="J522" s="26" t="s">
        <v>492</v>
      </c>
      <c r="K522" s="26" t="s">
        <v>93</v>
      </c>
      <c r="L522" s="66">
        <f t="shared" si="238"/>
        <v>101.624</v>
      </c>
      <c r="M522" s="66"/>
      <c r="N522" s="1" t="s">
        <v>369</v>
      </c>
      <c r="O522" s="316" t="s">
        <v>369</v>
      </c>
      <c r="P522" s="317" t="s">
        <v>369</v>
      </c>
      <c r="Q522" s="317">
        <v>2</v>
      </c>
      <c r="R522" s="37">
        <v>44</v>
      </c>
      <c r="S522" s="38">
        <f t="shared" si="239"/>
        <v>53.68</v>
      </c>
      <c r="T522" s="20"/>
      <c r="U522" s="10" t="s">
        <v>629</v>
      </c>
      <c r="V522" s="9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E522" s="8"/>
      <c r="IF522" s="8"/>
      <c r="IG522" s="8"/>
      <c r="IH522" s="8"/>
      <c r="II522" s="8"/>
      <c r="IL522" s="8"/>
      <c r="IM522" s="8"/>
      <c r="IN522" s="8"/>
      <c r="IO522" s="8"/>
      <c r="IP522" s="8"/>
      <c r="IQ522" s="8"/>
      <c r="JB522" s="8"/>
      <c r="JC522" s="8"/>
      <c r="JD522" s="8"/>
      <c r="JE522" s="8"/>
      <c r="JF522" s="8"/>
      <c r="JG522" s="8"/>
      <c r="JH522" s="8"/>
      <c r="JI522" s="8"/>
      <c r="JJ522" s="8"/>
      <c r="JK522" s="8"/>
      <c r="JP522" s="8"/>
      <c r="JQ522" s="8"/>
      <c r="JR522" s="8"/>
      <c r="JS522" s="8"/>
      <c r="JZ522" s="7"/>
      <c r="KA522" s="7"/>
      <c r="KE522" s="8"/>
      <c r="KF522" s="8"/>
      <c r="KG522" s="8"/>
      <c r="KH522" s="8"/>
      <c r="KI522" s="8"/>
      <c r="KJ522" s="8"/>
      <c r="KK522" s="8"/>
      <c r="KL522" s="8"/>
      <c r="KM522" s="8"/>
      <c r="KN522" s="8"/>
      <c r="KO522" s="8"/>
      <c r="KP522" s="8"/>
      <c r="KQ522" s="8"/>
      <c r="KR522" s="8"/>
      <c r="KS522" s="8"/>
      <c r="KT522" s="8"/>
      <c r="KU522" s="8"/>
      <c r="KV522" s="8"/>
      <c r="KW522" s="8"/>
      <c r="KZ522" s="8"/>
      <c r="LA522" s="8"/>
      <c r="LB522" s="8"/>
      <c r="LC522" s="8"/>
      <c r="MH522" s="8"/>
      <c r="MI522" s="8"/>
      <c r="MJ522" s="8"/>
      <c r="MK522" s="8"/>
      <c r="ML522" s="8"/>
      <c r="MM522" s="8"/>
      <c r="MN522" s="8"/>
      <c r="MO522" s="8"/>
      <c r="MP522" s="8"/>
      <c r="MQ522" s="8"/>
      <c r="MU522" s="8"/>
    </row>
    <row r="523" spans="1:359" ht="22.5" customHeight="1">
      <c r="A523" s="57">
        <v>2</v>
      </c>
      <c r="B523" s="58"/>
      <c r="C523" s="62"/>
      <c r="D523" s="201">
        <f t="shared" si="237"/>
        <v>65.928799999999995</v>
      </c>
      <c r="E523" s="226"/>
      <c r="F523" s="59" t="s">
        <v>808</v>
      </c>
      <c r="G523" s="59"/>
      <c r="H523" s="26" t="s">
        <v>320</v>
      </c>
      <c r="I523" s="26" t="s">
        <v>86</v>
      </c>
      <c r="J523" s="9" t="s">
        <v>496</v>
      </c>
      <c r="K523" s="26" t="s">
        <v>94</v>
      </c>
      <c r="L523" s="66">
        <f t="shared" si="238"/>
        <v>65.928799999999995</v>
      </c>
      <c r="M523" s="66"/>
      <c r="N523" s="1" t="s">
        <v>369</v>
      </c>
      <c r="O523" s="316" t="s">
        <v>369</v>
      </c>
      <c r="P523" s="317" t="s">
        <v>369</v>
      </c>
      <c r="Q523" s="317">
        <v>1</v>
      </c>
      <c r="R523" s="37">
        <v>27.02</v>
      </c>
      <c r="S523" s="38">
        <f t="shared" si="239"/>
        <v>32.964399999999998</v>
      </c>
      <c r="T523" s="20"/>
      <c r="U523" s="10" t="s">
        <v>629</v>
      </c>
      <c r="V523" s="9"/>
      <c r="W523" s="8"/>
      <c r="HP523" s="8"/>
      <c r="HQ523" s="8"/>
      <c r="HR523" s="8"/>
      <c r="HS523" s="8"/>
      <c r="HV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7"/>
      <c r="IJ523" s="8"/>
      <c r="IK523" s="8"/>
      <c r="IL523" s="8"/>
      <c r="IM523" s="8"/>
      <c r="IN523" s="8"/>
      <c r="IO523" s="7"/>
      <c r="IP523" s="7"/>
      <c r="IQ523" s="7"/>
      <c r="IR523" s="8"/>
      <c r="IS523" s="8"/>
      <c r="IT523" s="8"/>
      <c r="IU523" s="8"/>
      <c r="IV523" s="8"/>
      <c r="IW523" s="8"/>
      <c r="IX523" s="8"/>
      <c r="IY523" s="8"/>
      <c r="IZ523" s="8"/>
      <c r="JA523" s="8"/>
      <c r="JL523" s="8"/>
      <c r="JM523" s="8"/>
      <c r="JQ523" s="8"/>
      <c r="JZ523" s="8"/>
      <c r="KA523" s="8"/>
      <c r="KE523" s="8"/>
      <c r="KF523" s="8"/>
      <c r="KG523" s="8"/>
      <c r="KH523" s="8"/>
      <c r="KI523" s="8"/>
      <c r="KJ523" s="8"/>
      <c r="KK523" s="8"/>
      <c r="KL523" s="8"/>
      <c r="KM523" s="8"/>
      <c r="KN523" s="8"/>
      <c r="KO523" s="8"/>
      <c r="KP523" s="8"/>
      <c r="KQ523" s="8"/>
      <c r="KR523" s="8"/>
      <c r="KS523" s="8"/>
      <c r="KT523" s="8"/>
      <c r="LD523" s="8"/>
      <c r="LE523" s="8"/>
      <c r="LF523" s="8"/>
      <c r="LG523" s="8"/>
      <c r="LH523" s="8"/>
      <c r="LI523" s="8"/>
      <c r="LJ523" s="8"/>
      <c r="LK523" s="8"/>
      <c r="LL523" s="8"/>
      <c r="LM523" s="8"/>
      <c r="LR523" s="8"/>
      <c r="LS523" s="8"/>
      <c r="LT523" s="8"/>
      <c r="LU523" s="8"/>
      <c r="LV523" s="8"/>
      <c r="LW523" s="8"/>
      <c r="LX523" s="8"/>
      <c r="LY523" s="8"/>
      <c r="LZ523" s="8"/>
      <c r="MA523" s="8"/>
      <c r="MB523" s="8"/>
      <c r="MC523" s="8"/>
      <c r="MD523" s="8"/>
      <c r="ME523" s="8"/>
      <c r="MF523" s="8"/>
      <c r="MU523" s="8"/>
    </row>
    <row r="524" spans="1:359" ht="22.5" customHeight="1">
      <c r="A524" s="56"/>
      <c r="B524" s="55"/>
      <c r="C524" s="63"/>
      <c r="D524" s="201"/>
      <c r="E524" s="226"/>
      <c r="F524" s="60"/>
      <c r="G524" s="60"/>
      <c r="H524" s="26"/>
      <c r="I524" s="26"/>
      <c r="J524" s="9"/>
      <c r="K524" s="26"/>
      <c r="L524" s="66"/>
      <c r="M524" s="66"/>
      <c r="N524" s="17"/>
      <c r="O524" s="318"/>
      <c r="P524" s="318"/>
      <c r="Q524" s="318"/>
      <c r="R524" s="31"/>
      <c r="S524" s="31"/>
      <c r="T524" s="21"/>
      <c r="U524" s="10"/>
      <c r="V524" s="9"/>
      <c r="IH524" s="8"/>
      <c r="II524" s="8"/>
      <c r="IJ524" s="8"/>
      <c r="IQ524" s="8"/>
      <c r="JL524" s="8"/>
      <c r="JT524" s="8"/>
      <c r="JU524" s="8"/>
      <c r="JV524" s="8"/>
      <c r="JW524" s="8"/>
      <c r="JX524" s="8"/>
      <c r="KE524" s="8"/>
      <c r="KF524" s="8"/>
      <c r="KG524" s="8"/>
      <c r="KH524" s="8"/>
      <c r="KI524" s="8"/>
      <c r="KJ524" s="8"/>
      <c r="KK524" s="8"/>
      <c r="KL524" s="8"/>
      <c r="KM524" s="8"/>
      <c r="KN524" s="8"/>
      <c r="KO524" s="8"/>
      <c r="KP524" s="8"/>
      <c r="KQ524" s="8"/>
      <c r="KR524" s="8"/>
      <c r="KS524" s="8"/>
      <c r="KT524" s="8"/>
      <c r="KU524" s="8"/>
      <c r="KV524" s="8"/>
      <c r="KW524" s="8"/>
      <c r="KX524" s="8"/>
      <c r="KZ524" s="8"/>
      <c r="LA524" s="8"/>
      <c r="LB524" s="8"/>
      <c r="LC524" s="8"/>
      <c r="LD524" s="8"/>
      <c r="LE524" s="8"/>
      <c r="LF524" s="8"/>
      <c r="LG524" s="8"/>
      <c r="LH524" s="8"/>
      <c r="LI524" s="8"/>
      <c r="LJ524" s="8"/>
      <c r="LK524" s="8"/>
      <c r="LL524" s="8"/>
      <c r="LM524" s="8"/>
      <c r="LN524" s="8"/>
      <c r="LO524" s="8"/>
      <c r="LP524" s="8"/>
      <c r="LQ524" s="8"/>
      <c r="LR524" s="8"/>
      <c r="LS524" s="8"/>
      <c r="LT524" s="8"/>
      <c r="LU524" s="8"/>
      <c r="LV524" s="8"/>
      <c r="LW524" s="8"/>
      <c r="LX524" s="8"/>
      <c r="LY524" s="8"/>
      <c r="LZ524" s="8"/>
      <c r="MA524" s="8"/>
      <c r="MB524" s="8"/>
      <c r="MC524" s="8"/>
      <c r="MD524" s="8"/>
      <c r="ME524" s="8"/>
      <c r="MF524" s="8"/>
      <c r="MG524" s="8"/>
      <c r="MH524" s="8"/>
      <c r="MI524" s="8"/>
      <c r="MJ524" s="8"/>
      <c r="MK524" s="8"/>
      <c r="ML524" s="8"/>
      <c r="MM524" s="8"/>
      <c r="MN524" s="8"/>
      <c r="MO524" s="8"/>
      <c r="MP524" s="8"/>
      <c r="MR524" s="8"/>
    </row>
    <row r="525" spans="1:359" ht="22.5" customHeight="1">
      <c r="A525" s="56"/>
      <c r="B525" s="55"/>
      <c r="C525" s="63"/>
      <c r="D525" s="201"/>
      <c r="F525" s="60"/>
      <c r="G525" s="60"/>
      <c r="H525" s="26"/>
      <c r="I525" s="26"/>
      <c r="J525" s="9"/>
      <c r="K525" s="26"/>
      <c r="L525" s="66"/>
      <c r="M525" s="66"/>
      <c r="N525" s="17"/>
      <c r="O525" s="318"/>
      <c r="P525" s="318"/>
      <c r="Q525" s="318"/>
      <c r="R525" s="31"/>
      <c r="S525" s="31"/>
      <c r="T525" s="21"/>
      <c r="U525" s="10"/>
      <c r="V525" s="9"/>
      <c r="HX525" s="8"/>
      <c r="HY525" s="8"/>
      <c r="HZ525" s="8"/>
      <c r="IA525" s="8"/>
      <c r="IB525" s="8"/>
      <c r="IC525" s="8"/>
      <c r="ID525" s="8"/>
      <c r="IE525" s="8"/>
      <c r="IG525" s="8"/>
      <c r="IH525" s="8"/>
      <c r="IQ525" s="8"/>
      <c r="JM525" s="8"/>
      <c r="JN525" s="8"/>
      <c r="JO525" s="8"/>
      <c r="JT525" s="8"/>
      <c r="JU525" s="8"/>
      <c r="JV525" s="8"/>
      <c r="JW525" s="8"/>
      <c r="JX525" s="8"/>
      <c r="KE525" s="8"/>
      <c r="KF525" s="8"/>
      <c r="KG525" s="8"/>
      <c r="KH525" s="8"/>
      <c r="KI525" s="8"/>
      <c r="KJ525" s="8"/>
      <c r="KK525" s="8"/>
      <c r="KL525" s="8"/>
      <c r="KM525" s="8"/>
      <c r="KN525" s="8"/>
      <c r="KO525" s="8"/>
      <c r="KP525" s="8"/>
      <c r="KQ525" s="8"/>
      <c r="KR525" s="8"/>
      <c r="KS525" s="8"/>
      <c r="KT525" s="8"/>
      <c r="KU525" s="8"/>
      <c r="KV525" s="8"/>
      <c r="KW525" s="8"/>
      <c r="KX525" s="8"/>
      <c r="LD525" s="8"/>
      <c r="LE525" s="8"/>
      <c r="LF525" s="8"/>
      <c r="LG525" s="8"/>
      <c r="LH525" s="8"/>
      <c r="LI525" s="8"/>
      <c r="LJ525" s="8"/>
      <c r="LK525" s="8"/>
      <c r="LL525" s="8"/>
      <c r="LM525" s="8"/>
      <c r="LR525" s="8"/>
      <c r="LS525" s="8"/>
      <c r="LT525" s="8"/>
      <c r="LU525" s="8"/>
      <c r="LV525" s="8"/>
      <c r="LW525" s="8"/>
      <c r="LX525" s="8"/>
      <c r="LY525" s="8"/>
      <c r="LZ525" s="8"/>
      <c r="MA525" s="8"/>
      <c r="MB525" s="8"/>
      <c r="MC525" s="8"/>
      <c r="MD525" s="8"/>
      <c r="ME525" s="8"/>
      <c r="MF525" s="8"/>
    </row>
    <row r="526" spans="1:359" ht="22.5" customHeight="1">
      <c r="A526" s="56"/>
      <c r="B526" s="55"/>
      <c r="C526" s="63"/>
      <c r="D526" s="201"/>
      <c r="E526" s="226"/>
      <c r="F526" s="60"/>
      <c r="G526" s="60"/>
      <c r="H526" s="26"/>
      <c r="I526" s="26"/>
      <c r="J526" s="9"/>
      <c r="K526" s="26"/>
      <c r="L526" s="66"/>
      <c r="M526" s="66"/>
      <c r="N526" s="17"/>
      <c r="O526" s="318"/>
      <c r="P526" s="318"/>
      <c r="Q526" s="318"/>
      <c r="R526" s="31"/>
      <c r="S526" s="31"/>
      <c r="T526" s="21"/>
      <c r="U526" s="10"/>
      <c r="V526" s="9"/>
      <c r="HS526" s="8"/>
      <c r="HT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G526" s="8"/>
      <c r="IH526" s="8"/>
      <c r="II526" s="8"/>
      <c r="IJ526" s="8"/>
      <c r="JM526" s="8"/>
      <c r="JN526" s="8"/>
      <c r="JO526" s="8"/>
      <c r="JQ526" s="8"/>
      <c r="JT526" s="8"/>
      <c r="JU526" s="8"/>
      <c r="JV526" s="8"/>
      <c r="JW526" s="8"/>
      <c r="JX526" s="8"/>
      <c r="KB526" s="7"/>
      <c r="KE526" s="8"/>
      <c r="KF526" s="8"/>
      <c r="KG526" s="8"/>
      <c r="KH526" s="8"/>
      <c r="KI526" s="8"/>
      <c r="KJ526" s="8"/>
      <c r="KK526" s="8"/>
      <c r="KL526" s="8"/>
      <c r="KM526" s="8"/>
      <c r="KN526" s="8"/>
      <c r="KO526" s="8"/>
      <c r="KP526" s="8"/>
      <c r="KQ526" s="8"/>
      <c r="KR526" s="8"/>
      <c r="KS526" s="8"/>
      <c r="KT526" s="8"/>
      <c r="KX526" s="8"/>
      <c r="KZ526" s="8"/>
      <c r="LA526" s="8"/>
      <c r="LB526" s="8"/>
      <c r="LC526" s="8"/>
      <c r="LD526" s="8"/>
      <c r="LE526" s="8"/>
      <c r="LF526" s="8"/>
      <c r="LG526" s="8"/>
      <c r="LH526" s="8"/>
      <c r="LI526" s="8"/>
      <c r="LJ526" s="8"/>
      <c r="LK526" s="8"/>
      <c r="LL526" s="8"/>
      <c r="LM526" s="8"/>
      <c r="LN526" s="8"/>
      <c r="LO526" s="8"/>
      <c r="LP526" s="8"/>
      <c r="LQ526" s="8"/>
      <c r="LR526" s="8"/>
      <c r="LS526" s="8"/>
      <c r="LT526" s="8"/>
      <c r="LU526" s="8"/>
      <c r="LV526" s="8"/>
      <c r="LW526" s="8"/>
      <c r="LX526" s="8"/>
      <c r="LY526" s="8"/>
      <c r="LZ526" s="8"/>
      <c r="MA526" s="8"/>
      <c r="MB526" s="8"/>
      <c r="MC526" s="8"/>
      <c r="MD526" s="8"/>
      <c r="ME526" s="8"/>
      <c r="MF526" s="8"/>
      <c r="MG526" s="8"/>
      <c r="MH526" s="8"/>
      <c r="MI526" s="8"/>
      <c r="MJ526" s="8"/>
      <c r="MK526" s="8"/>
      <c r="ML526" s="8"/>
      <c r="MM526" s="8"/>
      <c r="MN526" s="8"/>
      <c r="MO526" s="8"/>
      <c r="MP526" s="8"/>
      <c r="MR526" s="8"/>
      <c r="MS526" s="8"/>
      <c r="MU526" s="8"/>
    </row>
    <row r="527" spans="1:359" ht="22.5" customHeight="1">
      <c r="A527" s="56"/>
      <c r="B527" s="55"/>
      <c r="C527" s="63"/>
      <c r="D527" s="201"/>
      <c r="E527" s="226"/>
      <c r="F527" s="60"/>
      <c r="G527" s="60"/>
      <c r="H527" s="26"/>
      <c r="I527" s="26"/>
      <c r="J527" s="9"/>
      <c r="K527" s="26"/>
      <c r="L527" s="66"/>
      <c r="M527" s="66"/>
      <c r="N527" s="17"/>
      <c r="O527" s="318"/>
      <c r="P527" s="318"/>
      <c r="Q527" s="318"/>
      <c r="R527" s="31"/>
      <c r="S527" s="31"/>
      <c r="T527" s="21"/>
      <c r="U527" s="10"/>
      <c r="V527" s="9"/>
      <c r="HX527" s="8"/>
      <c r="HY527" s="8"/>
      <c r="HZ527" s="8"/>
      <c r="IA527" s="8"/>
      <c r="IB527" s="8"/>
      <c r="IC527" s="8"/>
      <c r="ID527" s="8"/>
      <c r="IE527" s="8"/>
      <c r="IG527" s="8"/>
      <c r="II527" s="8"/>
      <c r="IJ527" s="8"/>
      <c r="JL527" s="8"/>
      <c r="JM527" s="8"/>
      <c r="JN527" s="8"/>
      <c r="JO527" s="8"/>
      <c r="JT527" s="8"/>
      <c r="JU527" s="8"/>
      <c r="JV527" s="8"/>
      <c r="JW527" s="8"/>
      <c r="JX527" s="8"/>
      <c r="KB527" s="8"/>
      <c r="KC527" s="7"/>
      <c r="KD527" s="7"/>
      <c r="KG527" s="8"/>
      <c r="KH527" s="8"/>
      <c r="KI527" s="8"/>
      <c r="KJ527" s="8"/>
      <c r="KK527" s="8"/>
      <c r="KL527" s="8"/>
      <c r="KS527" s="8"/>
      <c r="KT527" s="8"/>
      <c r="KX527" s="8"/>
      <c r="MR527" s="7"/>
      <c r="MS527" s="8"/>
    </row>
    <row r="528" spans="1:359" s="8" customFormat="1" ht="22.5" customHeight="1">
      <c r="A528" s="57">
        <v>1.8</v>
      </c>
      <c r="B528" s="58">
        <v>5</v>
      </c>
      <c r="C528" s="62"/>
      <c r="D528" s="201">
        <f>SUM((S528*A528)+B528+C528)</f>
        <v>102.72199999999999</v>
      </c>
      <c r="E528" s="225"/>
      <c r="F528" s="59" t="s">
        <v>850</v>
      </c>
      <c r="G528" s="59"/>
      <c r="H528" s="26" t="s">
        <v>1003</v>
      </c>
      <c r="I528" s="26" t="s">
        <v>1004</v>
      </c>
      <c r="J528" s="26"/>
      <c r="K528" s="26" t="s">
        <v>1005</v>
      </c>
      <c r="L528" s="66">
        <f>SUM(D528)</f>
        <v>102.72199999999999</v>
      </c>
      <c r="M528" s="66"/>
      <c r="N528" s="1" t="s">
        <v>369</v>
      </c>
      <c r="O528" s="316" t="s">
        <v>369</v>
      </c>
      <c r="P528" s="317">
        <v>5</v>
      </c>
      <c r="Q528" s="317" t="s">
        <v>369</v>
      </c>
      <c r="R528" s="37">
        <v>44.5</v>
      </c>
      <c r="S528" s="38">
        <f>SUM(R528*1.22)</f>
        <v>54.29</v>
      </c>
      <c r="T528" s="19"/>
      <c r="U528" s="10" t="s">
        <v>629</v>
      </c>
      <c r="V528" s="9"/>
      <c r="HT528" s="12"/>
      <c r="HU528" s="12"/>
      <c r="HW528" s="12"/>
      <c r="HX528" s="12"/>
      <c r="HY528" s="12"/>
      <c r="HZ528" s="12"/>
      <c r="IA528" s="12"/>
      <c r="IB528" s="12"/>
      <c r="IC528" s="12"/>
      <c r="ID528" s="12"/>
      <c r="II528" s="12"/>
      <c r="JL528" s="12"/>
      <c r="JN528" s="12"/>
      <c r="JT528" s="12"/>
      <c r="JU528" s="12"/>
      <c r="JV528" s="12"/>
      <c r="JW528" s="12"/>
      <c r="JX528" s="12"/>
      <c r="JZ528" s="12"/>
      <c r="KA528" s="12"/>
      <c r="KB528" s="12"/>
      <c r="KE528" s="12"/>
      <c r="KF528" s="12"/>
      <c r="KH528" s="12"/>
      <c r="KI528" s="12"/>
      <c r="KJ528" s="12"/>
      <c r="KK528" s="12"/>
      <c r="KL528" s="12"/>
      <c r="KM528" s="12"/>
      <c r="KN528" s="12"/>
      <c r="KO528" s="12"/>
      <c r="KP528" s="12"/>
      <c r="KQ528" s="12"/>
      <c r="KR528" s="12"/>
      <c r="KS528" s="12"/>
      <c r="KT528" s="12"/>
      <c r="KU528" s="12"/>
      <c r="KV528" s="12"/>
      <c r="KW528" s="12"/>
      <c r="KY528" s="12"/>
      <c r="KZ528" s="12"/>
      <c r="LA528" s="12"/>
      <c r="LB528" s="12"/>
      <c r="LC528" s="12"/>
      <c r="LD528" s="12"/>
      <c r="LE528" s="12"/>
      <c r="LF528" s="12"/>
      <c r="LG528" s="12"/>
      <c r="LH528" s="12"/>
      <c r="LI528" s="12"/>
      <c r="LJ528" s="12"/>
      <c r="LK528" s="12"/>
      <c r="LL528" s="12"/>
      <c r="LM528" s="12"/>
      <c r="LN528" s="12"/>
      <c r="LO528" s="12"/>
      <c r="LP528" s="12"/>
      <c r="LQ528" s="12"/>
      <c r="LR528" s="12"/>
      <c r="LS528" s="12"/>
      <c r="LT528" s="12"/>
      <c r="LU528" s="12"/>
      <c r="LV528" s="12"/>
      <c r="LW528" s="12"/>
      <c r="LX528" s="12"/>
      <c r="LY528" s="12"/>
      <c r="LZ528" s="12"/>
      <c r="MA528" s="12"/>
      <c r="MB528" s="12"/>
      <c r="MC528" s="12"/>
      <c r="MD528" s="12"/>
      <c r="ME528" s="12"/>
      <c r="MF528" s="12"/>
      <c r="MG528" s="12"/>
      <c r="MH528" s="12"/>
      <c r="MI528" s="12"/>
      <c r="MJ528" s="12"/>
      <c r="MK528" s="12"/>
      <c r="ML528" s="12"/>
      <c r="MM528" s="12"/>
      <c r="MN528" s="12"/>
      <c r="MO528" s="12"/>
      <c r="MP528" s="12"/>
      <c r="MQ528" s="12"/>
      <c r="MU528" s="7"/>
    </row>
    <row r="529" spans="1:359" s="8" customFormat="1" ht="22.5" customHeight="1">
      <c r="A529" s="56"/>
      <c r="B529" s="55"/>
      <c r="C529" s="63"/>
      <c r="D529" s="201"/>
      <c r="E529" s="226"/>
      <c r="F529" s="60"/>
      <c r="G529" s="60"/>
      <c r="H529" s="26"/>
      <c r="I529" s="26"/>
      <c r="J529" s="26"/>
      <c r="K529" s="26"/>
      <c r="L529" s="66"/>
      <c r="M529" s="66"/>
      <c r="N529" s="17"/>
      <c r="O529" s="318"/>
      <c r="P529" s="318"/>
      <c r="Q529" s="318"/>
      <c r="R529" s="31"/>
      <c r="S529" s="31"/>
      <c r="T529" s="21"/>
      <c r="U529" s="10"/>
      <c r="V529" s="9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P529" s="12"/>
      <c r="JQ529" s="12"/>
      <c r="JR529" s="12"/>
      <c r="JS529" s="12"/>
      <c r="JY529" s="12"/>
      <c r="JZ529" s="12"/>
      <c r="KA529" s="12"/>
      <c r="KB529" s="12"/>
      <c r="KC529" s="12"/>
      <c r="KD529" s="12"/>
      <c r="KE529" s="12"/>
      <c r="KF529" s="12"/>
      <c r="KM529" s="12"/>
      <c r="KN529" s="12"/>
      <c r="KO529" s="12"/>
      <c r="KP529" s="12"/>
      <c r="KQ529" s="12"/>
      <c r="KR529" s="12"/>
      <c r="KY529" s="12"/>
      <c r="LD529" s="12"/>
      <c r="LE529" s="12"/>
      <c r="LF529" s="12"/>
      <c r="LG529" s="12"/>
      <c r="LH529" s="12"/>
      <c r="LI529" s="12"/>
      <c r="LJ529" s="12"/>
      <c r="LK529" s="12"/>
      <c r="LL529" s="12"/>
      <c r="LM529" s="12"/>
      <c r="LR529" s="12"/>
      <c r="LS529" s="12"/>
      <c r="LT529" s="12"/>
      <c r="LU529" s="12"/>
      <c r="LV529" s="12"/>
      <c r="LW529" s="12"/>
      <c r="LX529" s="12"/>
      <c r="LY529" s="12"/>
      <c r="LZ529" s="12"/>
      <c r="MA529" s="12"/>
      <c r="MB529" s="12"/>
      <c r="MC529" s="12"/>
      <c r="MD529" s="12"/>
      <c r="ME529" s="12"/>
      <c r="MF529" s="12"/>
      <c r="MQ529" s="12"/>
      <c r="MR529" s="12"/>
      <c r="MU529" s="12"/>
    </row>
    <row r="530" spans="1:359" s="8" customFormat="1" ht="22.5" customHeight="1">
      <c r="A530" s="56"/>
      <c r="B530" s="55"/>
      <c r="C530" s="63"/>
      <c r="D530" s="201"/>
      <c r="E530" s="226"/>
      <c r="F530" s="60"/>
      <c r="G530" s="60"/>
      <c r="H530" s="26"/>
      <c r="I530" s="26"/>
      <c r="J530" s="26"/>
      <c r="K530" s="26"/>
      <c r="L530" s="66"/>
      <c r="M530" s="66"/>
      <c r="N530" s="17"/>
      <c r="O530" s="318"/>
      <c r="P530" s="318"/>
      <c r="Q530" s="318"/>
      <c r="R530" s="31"/>
      <c r="S530" s="31"/>
      <c r="T530" s="21"/>
      <c r="U530" s="10"/>
      <c r="V530" s="9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  <c r="IU530" s="12"/>
      <c r="IV530" s="12"/>
      <c r="IW530" s="12"/>
      <c r="IX530" s="12"/>
      <c r="IY530" s="12"/>
      <c r="IZ530" s="12"/>
      <c r="JB530" s="12"/>
      <c r="JC530" s="12"/>
      <c r="JD530" s="12"/>
      <c r="JE530" s="12"/>
      <c r="JF530" s="12"/>
      <c r="JG530" s="12"/>
      <c r="JH530" s="12"/>
      <c r="JI530" s="12"/>
      <c r="JJ530" s="12"/>
      <c r="JK530" s="12"/>
      <c r="JL530" s="12"/>
      <c r="JP530" s="12"/>
      <c r="JQ530" s="12"/>
      <c r="JR530" s="12"/>
      <c r="JS530" s="12"/>
      <c r="JY530" s="12"/>
      <c r="JZ530" s="12"/>
      <c r="KA530" s="12"/>
      <c r="KB530" s="12"/>
      <c r="KC530" s="12"/>
      <c r="KD530" s="12"/>
      <c r="KE530" s="12"/>
      <c r="KF530" s="12"/>
      <c r="KM530" s="12"/>
      <c r="KN530" s="12"/>
      <c r="KO530" s="12"/>
      <c r="KP530" s="12"/>
      <c r="KQ530" s="12"/>
      <c r="KR530" s="12"/>
      <c r="KY530" s="12"/>
      <c r="LD530" s="12"/>
      <c r="LE530" s="12"/>
      <c r="LF530" s="12"/>
      <c r="LG530" s="12"/>
      <c r="LH530" s="12"/>
      <c r="LI530" s="12"/>
      <c r="LJ530" s="12"/>
      <c r="LK530" s="12"/>
      <c r="LL530" s="12"/>
      <c r="LM530" s="12"/>
      <c r="LR530" s="12"/>
      <c r="LS530" s="12"/>
      <c r="LT530" s="12"/>
      <c r="LU530" s="12"/>
      <c r="LV530" s="12"/>
      <c r="LW530" s="12"/>
      <c r="LX530" s="12"/>
      <c r="LY530" s="12"/>
      <c r="LZ530" s="12"/>
      <c r="MA530" s="12"/>
      <c r="MB530" s="12"/>
      <c r="MC530" s="12"/>
      <c r="MD530" s="12"/>
      <c r="ME530" s="12"/>
      <c r="MF530" s="12"/>
      <c r="MR530" s="12"/>
      <c r="MS530" s="12"/>
      <c r="MU530" s="12"/>
    </row>
    <row r="531" spans="1:359" ht="22.5" customHeight="1">
      <c r="A531" s="56"/>
      <c r="B531" s="55"/>
      <c r="C531" s="63"/>
      <c r="D531" s="201"/>
      <c r="F531" s="60"/>
      <c r="G531" s="60"/>
      <c r="H531" s="26"/>
      <c r="I531" s="26"/>
      <c r="J531" s="26"/>
      <c r="K531" s="26"/>
      <c r="L531" s="66"/>
      <c r="M531" s="66"/>
      <c r="N531" s="17"/>
      <c r="O531" s="318"/>
      <c r="P531" s="318"/>
      <c r="Q531" s="318"/>
      <c r="R531" s="31"/>
      <c r="S531" s="31"/>
      <c r="T531" s="21"/>
      <c r="U531" s="10"/>
      <c r="V531" s="9"/>
      <c r="JA531" s="8"/>
      <c r="JM531" s="8"/>
      <c r="JN531" s="8"/>
      <c r="JO531" s="8"/>
      <c r="JT531" s="8"/>
      <c r="JU531" s="8"/>
      <c r="JV531" s="8"/>
      <c r="JW531" s="8"/>
      <c r="JX531" s="8"/>
      <c r="KG531" s="8"/>
      <c r="KH531" s="8"/>
      <c r="KI531" s="8"/>
      <c r="KJ531" s="8"/>
      <c r="KK531" s="8"/>
      <c r="KL531" s="8"/>
      <c r="KS531" s="8"/>
      <c r="KT531" s="8"/>
      <c r="KX531" s="8"/>
      <c r="KY531" s="8"/>
      <c r="LD531" s="8"/>
      <c r="LE531" s="8"/>
      <c r="LF531" s="8"/>
      <c r="LG531" s="8"/>
      <c r="LH531" s="8"/>
      <c r="LI531" s="8"/>
      <c r="LJ531" s="8"/>
      <c r="LK531" s="8"/>
      <c r="LL531" s="8"/>
      <c r="LM531" s="8"/>
      <c r="LR531" s="8"/>
      <c r="LS531" s="8"/>
      <c r="LT531" s="8"/>
      <c r="LU531" s="8"/>
      <c r="LV531" s="8"/>
      <c r="LW531" s="8"/>
      <c r="LX531" s="8"/>
      <c r="LY531" s="8"/>
      <c r="LZ531" s="8"/>
      <c r="MA531" s="8"/>
      <c r="MB531" s="8"/>
      <c r="MC531" s="8"/>
      <c r="MD531" s="8"/>
      <c r="ME531" s="8"/>
      <c r="MF531" s="8"/>
      <c r="MQ531" s="8"/>
    </row>
    <row r="532" spans="1:359" s="8" customFormat="1" ht="22.5" customHeight="1">
      <c r="A532" s="56"/>
      <c r="B532" s="55"/>
      <c r="C532" s="63"/>
      <c r="D532" s="201"/>
      <c r="E532" s="226"/>
      <c r="F532" s="60"/>
      <c r="G532" s="60"/>
      <c r="H532" s="26"/>
      <c r="I532" s="26"/>
      <c r="J532" s="26"/>
      <c r="K532" s="26"/>
      <c r="L532" s="66"/>
      <c r="M532" s="66"/>
      <c r="N532" s="17"/>
      <c r="O532" s="318"/>
      <c r="P532" s="318"/>
      <c r="Q532" s="318"/>
      <c r="R532" s="31"/>
      <c r="S532" s="31"/>
      <c r="T532" s="21"/>
      <c r="U532" s="10"/>
      <c r="V532" s="9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Q532" s="12"/>
      <c r="JA532" s="12"/>
      <c r="JF532" s="12"/>
      <c r="JG532" s="12"/>
      <c r="JH532" s="12"/>
      <c r="JI532" s="12"/>
      <c r="JJ532" s="12"/>
      <c r="JL532" s="12"/>
      <c r="JM532" s="12"/>
      <c r="JN532" s="12"/>
      <c r="JO532" s="12"/>
      <c r="JZ532" s="12"/>
      <c r="KA532" s="12"/>
      <c r="KB532" s="12"/>
      <c r="KC532" s="12"/>
      <c r="KD532" s="12"/>
      <c r="KE532" s="12"/>
      <c r="KF532" s="12"/>
      <c r="KH532" s="12"/>
      <c r="KI532" s="12"/>
      <c r="KJ532" s="12"/>
      <c r="KK532" s="12"/>
      <c r="KL532" s="12"/>
      <c r="KM532" s="12"/>
      <c r="KN532" s="12"/>
      <c r="KO532" s="12"/>
      <c r="KP532" s="12"/>
      <c r="KQ532" s="12"/>
      <c r="KR532" s="12"/>
      <c r="KU532" s="12"/>
      <c r="KV532" s="12"/>
      <c r="KW532" s="12"/>
      <c r="KZ532" s="12"/>
      <c r="LA532" s="12"/>
      <c r="LB532" s="12"/>
      <c r="LC532" s="12"/>
      <c r="LD532" s="12"/>
      <c r="LE532" s="12"/>
      <c r="LF532" s="12"/>
      <c r="LG532" s="12"/>
      <c r="LH532" s="12"/>
      <c r="LI532" s="12"/>
      <c r="LJ532" s="12"/>
      <c r="LK532" s="12"/>
      <c r="LL532" s="12"/>
      <c r="LM532" s="12"/>
      <c r="LN532" s="12"/>
      <c r="LO532" s="12"/>
      <c r="LP532" s="12"/>
      <c r="LQ532" s="12"/>
      <c r="LR532" s="12"/>
      <c r="LS532" s="12"/>
      <c r="LT532" s="12"/>
      <c r="LU532" s="12"/>
      <c r="LV532" s="12"/>
      <c r="LW532" s="12"/>
      <c r="LX532" s="12"/>
      <c r="LY532" s="12"/>
      <c r="LZ532" s="12"/>
      <c r="MA532" s="12"/>
      <c r="MB532" s="12"/>
      <c r="MC532" s="12"/>
      <c r="MD532" s="12"/>
      <c r="ME532" s="12"/>
      <c r="MF532" s="12"/>
      <c r="MG532" s="12"/>
      <c r="MH532" s="12"/>
      <c r="MI532" s="12"/>
      <c r="MJ532" s="12"/>
      <c r="MK532" s="12"/>
      <c r="ML532" s="12"/>
      <c r="MM532" s="12"/>
      <c r="MN532" s="12"/>
      <c r="MO532" s="12"/>
      <c r="MP532" s="12"/>
      <c r="MR532" s="12"/>
      <c r="MS532" s="12"/>
    </row>
    <row r="533" spans="1:359" ht="22.5" customHeight="1">
      <c r="A533" s="57">
        <v>2.2000000000000002</v>
      </c>
      <c r="B533" s="58">
        <v>5</v>
      </c>
      <c r="C533" s="62"/>
      <c r="D533" s="201">
        <f>SUM((S533*A533)+B533+C533)</f>
        <v>35.27552</v>
      </c>
      <c r="E533" s="226"/>
      <c r="F533" s="59" t="s">
        <v>846</v>
      </c>
      <c r="G533" s="59"/>
      <c r="H533" s="26" t="s">
        <v>1051</v>
      </c>
      <c r="I533" s="26" t="s">
        <v>1053</v>
      </c>
      <c r="J533" s="26" t="s">
        <v>1052</v>
      </c>
      <c r="K533" s="26" t="s">
        <v>1055</v>
      </c>
      <c r="L533" s="66">
        <f>SUM(D533)</f>
        <v>35.27552</v>
      </c>
      <c r="M533" s="66"/>
      <c r="N533" s="1" t="s">
        <v>369</v>
      </c>
      <c r="O533" s="316" t="s">
        <v>369</v>
      </c>
      <c r="P533" s="317">
        <v>1</v>
      </c>
      <c r="Q533" s="317" t="s">
        <v>369</v>
      </c>
      <c r="R533" s="37">
        <v>11.28</v>
      </c>
      <c r="S533" s="38">
        <f>SUM(R533*1.22)</f>
        <v>13.7616</v>
      </c>
      <c r="T533" s="20"/>
      <c r="U533" s="10" t="s">
        <v>517</v>
      </c>
      <c r="V533" s="9"/>
      <c r="W533" s="8"/>
      <c r="HP533" s="8"/>
      <c r="HQ533" s="8"/>
      <c r="HR533" s="8"/>
      <c r="HS533" s="8"/>
      <c r="HV533" s="8"/>
      <c r="HY533" s="8"/>
      <c r="HZ533" s="8"/>
      <c r="IA533" s="8"/>
      <c r="IB533" s="8"/>
      <c r="IC533" s="8"/>
      <c r="ID533" s="8"/>
      <c r="IG533" s="8"/>
      <c r="II533" s="7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  <c r="IW533" s="8"/>
      <c r="IX533" s="8"/>
      <c r="IY533" s="8"/>
      <c r="IZ533" s="8"/>
      <c r="JA533" s="8"/>
      <c r="JB533" s="8"/>
      <c r="JC533" s="8"/>
      <c r="JD533" s="8"/>
      <c r="JE533" s="8"/>
      <c r="JF533" s="8"/>
      <c r="JG533" s="8"/>
      <c r="JH533" s="8"/>
      <c r="JI533" s="8"/>
      <c r="JJ533" s="8"/>
      <c r="JK533" s="8"/>
      <c r="JM533" s="8"/>
      <c r="JO533" s="8"/>
      <c r="JP533" s="8"/>
      <c r="JQ533" s="8"/>
      <c r="JR533" s="8"/>
      <c r="JS533" s="8"/>
      <c r="JT533" s="8"/>
      <c r="JU533" s="8"/>
      <c r="JV533" s="8"/>
      <c r="JW533" s="8"/>
      <c r="JX533" s="8"/>
      <c r="JY533" s="8"/>
      <c r="KG533" s="8"/>
      <c r="KX533"/>
      <c r="KY533" s="8"/>
      <c r="MQ533" s="8"/>
      <c r="MR533" s="8"/>
      <c r="MU533" s="197"/>
    </row>
    <row r="534" spans="1:359" s="8" customFormat="1" ht="22.5" customHeight="1">
      <c r="A534" s="56"/>
      <c r="B534" s="55"/>
      <c r="C534" s="63"/>
      <c r="D534" s="201"/>
      <c r="E534" s="225"/>
      <c r="F534" s="60"/>
      <c r="G534" s="60"/>
      <c r="H534" s="26"/>
      <c r="I534" s="26"/>
      <c r="J534" s="26"/>
      <c r="K534" s="26"/>
      <c r="L534" s="66"/>
      <c r="M534" s="66"/>
      <c r="N534" s="17"/>
      <c r="O534" s="318"/>
      <c r="P534" s="318"/>
      <c r="Q534" s="318"/>
      <c r="R534" s="31"/>
      <c r="S534" s="31"/>
      <c r="T534" s="21"/>
      <c r="U534" s="10"/>
      <c r="V534" s="9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G534" s="12"/>
      <c r="II534" s="12"/>
      <c r="IJ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P534" s="12"/>
      <c r="JR534" s="12"/>
      <c r="JS534" s="12"/>
      <c r="JY534" s="12"/>
      <c r="JZ534" s="12"/>
      <c r="KA534" s="12"/>
      <c r="KB534" s="12"/>
      <c r="KC534" s="12"/>
      <c r="KD534" s="12"/>
      <c r="KE534" s="12"/>
      <c r="KF534" s="12"/>
      <c r="KM534" s="12"/>
      <c r="KN534" s="12"/>
      <c r="KO534" s="12"/>
      <c r="KP534" s="12"/>
      <c r="KQ534" s="12"/>
      <c r="KR534" s="12"/>
      <c r="KU534" s="12"/>
      <c r="KV534" s="12"/>
      <c r="KW534" s="12"/>
      <c r="KX534" s="12"/>
      <c r="KY534" s="12"/>
      <c r="LD534" s="12"/>
      <c r="LE534" s="12"/>
      <c r="LF534" s="12"/>
      <c r="LG534" s="12"/>
      <c r="LH534" s="12"/>
      <c r="LI534" s="12"/>
      <c r="LJ534" s="12"/>
      <c r="LK534" s="12"/>
      <c r="LL534" s="12"/>
      <c r="LM534" s="12"/>
      <c r="LR534" s="12"/>
      <c r="LS534" s="12"/>
      <c r="LT534" s="12"/>
      <c r="LU534" s="12"/>
      <c r="LV534" s="12"/>
      <c r="LW534" s="12"/>
      <c r="LX534" s="12"/>
      <c r="LY534" s="12"/>
      <c r="LZ534" s="12"/>
      <c r="MA534" s="12"/>
      <c r="MB534" s="12"/>
      <c r="MC534" s="12"/>
      <c r="MD534" s="12"/>
      <c r="ME534" s="12"/>
      <c r="MF534" s="12"/>
      <c r="MQ534" s="12"/>
      <c r="MR534" s="12"/>
      <c r="MS534" s="7"/>
      <c r="MU534" s="12"/>
    </row>
    <row r="535" spans="1:359" ht="22.5" customHeight="1">
      <c r="A535" s="56"/>
      <c r="B535" s="55"/>
      <c r="C535" s="63"/>
      <c r="D535" s="201"/>
      <c r="E535" s="226"/>
      <c r="F535" s="60"/>
      <c r="G535" s="60"/>
      <c r="H535" s="26"/>
      <c r="I535" s="26"/>
      <c r="J535" s="9"/>
      <c r="K535" s="26"/>
      <c r="L535" s="66"/>
      <c r="M535" s="66"/>
      <c r="N535" s="17"/>
      <c r="O535" s="318"/>
      <c r="P535" s="318"/>
      <c r="Q535" s="318"/>
      <c r="R535" s="31"/>
      <c r="S535" s="31"/>
      <c r="T535" s="21"/>
      <c r="U535" s="10"/>
      <c r="V535" s="9"/>
      <c r="IF535" s="8"/>
      <c r="IH535" s="8"/>
      <c r="IQ535" s="8"/>
      <c r="JM535" s="8"/>
      <c r="JN535" s="8"/>
      <c r="JO535" s="8"/>
      <c r="JQ535" s="8"/>
      <c r="JT535" s="8"/>
      <c r="JU535" s="8"/>
      <c r="JV535" s="8"/>
      <c r="JW535" s="8"/>
      <c r="JX535" s="8"/>
      <c r="KG535" s="8"/>
      <c r="KH535" s="8"/>
      <c r="KI535" s="8"/>
      <c r="KJ535" s="8"/>
      <c r="KK535" s="8"/>
      <c r="KL535" s="8"/>
      <c r="KS535" s="8"/>
      <c r="KT535" s="8"/>
      <c r="KX535" s="8"/>
      <c r="KZ535" s="8"/>
      <c r="LA535" s="8"/>
      <c r="LB535" s="8"/>
      <c r="LC535" s="8"/>
      <c r="LN535" s="8"/>
      <c r="LO535" s="8"/>
      <c r="LP535" s="8"/>
      <c r="LQ535" s="8"/>
      <c r="MG535" s="8"/>
      <c r="MH535" s="8"/>
      <c r="MI535" s="8"/>
      <c r="MJ535" s="8"/>
      <c r="MK535" s="8"/>
      <c r="ML535" s="8"/>
      <c r="MM535" s="8"/>
      <c r="MN535" s="8"/>
      <c r="MO535" s="8"/>
      <c r="MP535" s="8"/>
      <c r="MS535" s="8"/>
      <c r="MU535" s="8"/>
    </row>
    <row r="536" spans="1:359" ht="22.5" customHeight="1">
      <c r="A536" s="56"/>
      <c r="B536" s="55"/>
      <c r="C536" s="63"/>
      <c r="D536" s="201"/>
      <c r="E536" s="226"/>
      <c r="F536" s="60"/>
      <c r="G536" s="60"/>
      <c r="H536" s="26"/>
      <c r="I536" s="26"/>
      <c r="J536" s="9"/>
      <c r="K536" s="26"/>
      <c r="L536" s="66"/>
      <c r="M536" s="66"/>
      <c r="N536" s="17"/>
      <c r="O536" s="318"/>
      <c r="P536" s="318"/>
      <c r="Q536" s="318"/>
      <c r="R536" s="31"/>
      <c r="S536" s="31"/>
      <c r="T536" s="21"/>
      <c r="U536" s="10"/>
      <c r="V536" s="9"/>
      <c r="IF536" s="8"/>
      <c r="IH536" s="8"/>
      <c r="IQ536" s="8"/>
      <c r="JM536" s="8"/>
      <c r="JN536" s="8"/>
      <c r="JO536" s="8"/>
      <c r="JT536" s="8"/>
      <c r="JU536" s="8"/>
      <c r="JV536" s="8"/>
      <c r="JW536" s="8"/>
      <c r="JX536" s="8"/>
      <c r="KG536" s="8"/>
      <c r="KH536" s="8"/>
      <c r="KI536" s="8"/>
      <c r="KJ536" s="8"/>
      <c r="KK536" s="8"/>
      <c r="KL536" s="8"/>
      <c r="KS536" s="8"/>
      <c r="KT536" s="8"/>
      <c r="KX536" s="8"/>
      <c r="KZ536" s="8"/>
      <c r="LA536" s="8"/>
      <c r="LB536" s="8"/>
      <c r="LC536" s="8"/>
      <c r="LN536" s="8"/>
      <c r="LO536" s="8"/>
      <c r="LP536" s="8"/>
      <c r="LQ536" s="8"/>
      <c r="MG536" s="8"/>
      <c r="MH536" s="8"/>
      <c r="MI536" s="8"/>
      <c r="MJ536" s="8"/>
      <c r="MK536" s="8"/>
      <c r="ML536" s="8"/>
      <c r="MM536" s="8"/>
      <c r="MN536" s="8"/>
      <c r="MO536" s="8"/>
      <c r="MP536" s="8"/>
      <c r="MR536" s="8"/>
      <c r="MU536" s="7"/>
    </row>
    <row r="537" spans="1:359" ht="22.5" customHeight="1">
      <c r="A537" s="56"/>
      <c r="B537" s="55"/>
      <c r="C537" s="63"/>
      <c r="D537" s="201"/>
      <c r="F537" s="60"/>
      <c r="G537" s="60"/>
      <c r="H537" s="26"/>
      <c r="I537" s="26"/>
      <c r="J537" s="14"/>
      <c r="K537" s="26"/>
      <c r="L537" s="66"/>
      <c r="M537" s="66"/>
      <c r="N537" s="17"/>
      <c r="O537" s="318"/>
      <c r="P537" s="318"/>
      <c r="Q537" s="318"/>
      <c r="R537" s="31"/>
      <c r="S537" s="31"/>
      <c r="T537" s="21"/>
      <c r="U537" s="10"/>
      <c r="V537" s="9"/>
      <c r="IF537" s="8"/>
      <c r="IH537" s="8"/>
      <c r="IQ537" s="8"/>
      <c r="IR537" s="8"/>
      <c r="IS537" s="8"/>
      <c r="IT537" s="8"/>
      <c r="IU537" s="8"/>
      <c r="IV537" s="8"/>
      <c r="IW537" s="8"/>
      <c r="IX537" s="8"/>
      <c r="IY537" s="8"/>
      <c r="IZ537" s="8"/>
      <c r="JQ537" s="8"/>
      <c r="JT537" s="8"/>
      <c r="JU537" s="8"/>
      <c r="JV537" s="8"/>
      <c r="JW537" s="8"/>
      <c r="JX537" s="8"/>
      <c r="KE537" s="8"/>
      <c r="KF537" s="8"/>
      <c r="KG537" s="8"/>
      <c r="KH537" s="8"/>
      <c r="KI537" s="8"/>
      <c r="KJ537" s="8"/>
      <c r="KK537" s="8"/>
      <c r="KL537" s="8"/>
      <c r="KM537" s="8"/>
      <c r="KN537" s="8"/>
      <c r="KO537" s="8"/>
      <c r="KP537" s="8"/>
      <c r="KQ537" s="8"/>
      <c r="KR537" s="8"/>
      <c r="KS537" s="8"/>
      <c r="KT537" s="8"/>
      <c r="KX537" s="8"/>
      <c r="KY537" s="8"/>
      <c r="KZ537" s="8"/>
      <c r="LA537" s="8"/>
      <c r="LB537" s="8"/>
      <c r="LC537" s="8"/>
      <c r="LN537" s="8"/>
      <c r="LO537" s="8"/>
      <c r="LP537" s="8"/>
      <c r="LQ537" s="8"/>
      <c r="MG537" s="8"/>
      <c r="MH537" s="8"/>
      <c r="MI537" s="8"/>
      <c r="MJ537" s="8"/>
      <c r="MK537" s="8"/>
      <c r="ML537" s="8"/>
      <c r="MM537" s="8"/>
      <c r="MN537" s="8"/>
      <c r="MO537" s="8"/>
      <c r="MP537" s="8"/>
      <c r="MR537" s="8"/>
    </row>
    <row r="538" spans="1:359" s="8" customFormat="1" ht="22.5" customHeight="1">
      <c r="A538" s="57">
        <v>1</v>
      </c>
      <c r="B538" s="58">
        <v>20</v>
      </c>
      <c r="C538" s="62"/>
      <c r="D538" s="201">
        <f>SUM((S538*A538)+B538+C538)</f>
        <v>31.9438</v>
      </c>
      <c r="E538" s="226"/>
      <c r="F538" s="59" t="s">
        <v>845</v>
      </c>
      <c r="G538" s="59"/>
      <c r="H538" s="26" t="s">
        <v>321</v>
      </c>
      <c r="I538" s="26" t="s">
        <v>95</v>
      </c>
      <c r="J538" s="26" t="s">
        <v>496</v>
      </c>
      <c r="K538" s="26" t="s">
        <v>2093</v>
      </c>
      <c r="L538" s="66">
        <f>SUM(D538)</f>
        <v>31.9438</v>
      </c>
      <c r="M538" s="66"/>
      <c r="N538" s="1" t="s">
        <v>369</v>
      </c>
      <c r="O538" s="316" t="s">
        <v>369</v>
      </c>
      <c r="P538" s="317">
        <v>1</v>
      </c>
      <c r="Q538" s="317" t="s">
        <v>369</v>
      </c>
      <c r="R538" s="37">
        <v>9.7899999999999991</v>
      </c>
      <c r="S538" s="38">
        <f>SUM(R538*1.22)</f>
        <v>11.9438</v>
      </c>
      <c r="T538" s="20"/>
      <c r="U538" s="10" t="s">
        <v>485</v>
      </c>
      <c r="V538" s="9"/>
      <c r="W538" s="12"/>
      <c r="HO538" s="12"/>
      <c r="HP538" s="12"/>
      <c r="HS538" s="12"/>
      <c r="HT538" s="12"/>
      <c r="HV538" s="12"/>
      <c r="HW538" s="12"/>
      <c r="IA538" s="12"/>
      <c r="IB538" s="12"/>
      <c r="IC538" s="12"/>
      <c r="IF538" s="12"/>
      <c r="II538" s="12"/>
      <c r="IJ538" s="12"/>
      <c r="IK538" s="12"/>
      <c r="IL538" s="12"/>
      <c r="IM538" s="12"/>
      <c r="IN538" s="12"/>
      <c r="IO538" s="12"/>
      <c r="IP538" s="12"/>
      <c r="IQ538" s="12"/>
      <c r="JM538" s="12"/>
      <c r="JN538" s="12"/>
      <c r="JO538" s="12"/>
      <c r="JZ538" s="12"/>
      <c r="KA538" s="12"/>
      <c r="KB538" s="12"/>
      <c r="KC538" s="12"/>
      <c r="KD538" s="12"/>
      <c r="KE538" s="12"/>
      <c r="KF538" s="12"/>
      <c r="KM538" s="12"/>
      <c r="KN538" s="12"/>
      <c r="KO538" s="12"/>
      <c r="KP538" s="12"/>
      <c r="KQ538" s="12"/>
      <c r="KR538" s="12"/>
      <c r="KS538" s="12"/>
      <c r="KT538" s="12"/>
      <c r="KU538" s="12"/>
      <c r="KV538" s="12"/>
      <c r="KW538" s="12"/>
      <c r="KY538" s="12"/>
      <c r="KZ538" s="12"/>
      <c r="LA538" s="12"/>
      <c r="LB538" s="12"/>
      <c r="LC538" s="12"/>
      <c r="LD538" s="12"/>
      <c r="LE538" s="12"/>
      <c r="LF538" s="12"/>
      <c r="LG538" s="12"/>
      <c r="LH538" s="12"/>
      <c r="LI538" s="12"/>
      <c r="LJ538" s="12"/>
      <c r="LK538" s="12"/>
      <c r="LL538" s="12"/>
      <c r="LM538" s="12"/>
      <c r="LR538" s="12"/>
      <c r="LS538" s="12"/>
      <c r="LT538" s="12"/>
      <c r="LU538" s="12"/>
      <c r="LV538" s="12"/>
      <c r="LW538" s="12"/>
      <c r="LX538" s="12"/>
      <c r="LY538" s="12"/>
      <c r="LZ538" s="12"/>
      <c r="MA538" s="12"/>
      <c r="MB538" s="12"/>
      <c r="MC538" s="12"/>
      <c r="MD538" s="12"/>
      <c r="ME538" s="12"/>
      <c r="MF538" s="12"/>
      <c r="MH538" s="12"/>
      <c r="MI538" s="12"/>
      <c r="MJ538" s="12"/>
      <c r="MK538" s="12"/>
      <c r="ML538" s="12"/>
      <c r="MM538" s="12"/>
      <c r="MN538" s="12"/>
      <c r="MO538" s="12"/>
      <c r="MP538" s="12"/>
      <c r="MQ538" s="7"/>
      <c r="MR538" s="12"/>
      <c r="MS538" s="12"/>
      <c r="MU538" s="12"/>
    </row>
    <row r="539" spans="1:359" ht="22.5" customHeight="1">
      <c r="A539" s="57">
        <v>2.2000000000000002</v>
      </c>
      <c r="B539" s="58">
        <v>5</v>
      </c>
      <c r="C539" s="62"/>
      <c r="D539" s="201">
        <f>SUM((S539*A539)+B539+C539)</f>
        <v>35.7318</v>
      </c>
      <c r="E539" s="226"/>
      <c r="F539" s="59" t="s">
        <v>846</v>
      </c>
      <c r="G539" s="59"/>
      <c r="H539" s="26" t="s">
        <v>321</v>
      </c>
      <c r="I539" s="26" t="s">
        <v>95</v>
      </c>
      <c r="J539" s="26" t="s">
        <v>496</v>
      </c>
      <c r="K539" s="26" t="s">
        <v>2092</v>
      </c>
      <c r="L539" s="66">
        <f>SUM(D539)</f>
        <v>35.7318</v>
      </c>
      <c r="M539" s="66"/>
      <c r="N539" s="1" t="s">
        <v>369</v>
      </c>
      <c r="O539" s="316" t="s">
        <v>369</v>
      </c>
      <c r="P539" s="317">
        <v>1</v>
      </c>
      <c r="Q539" s="317" t="s">
        <v>369</v>
      </c>
      <c r="R539" s="37">
        <v>11.45</v>
      </c>
      <c r="S539" s="38">
        <f>SUM(R539*1.22)</f>
        <v>13.968999999999999</v>
      </c>
      <c r="T539" s="20"/>
      <c r="U539" s="10" t="s">
        <v>485</v>
      </c>
      <c r="V539" s="9"/>
      <c r="HO539" s="8"/>
      <c r="HP539" s="8"/>
      <c r="HQ539" s="8"/>
      <c r="HR539" s="8"/>
      <c r="HU539" s="8"/>
      <c r="HX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  <c r="IW539" s="8"/>
      <c r="IX539" s="8"/>
      <c r="IY539" s="8"/>
      <c r="IZ539" s="8"/>
      <c r="JB539" s="8"/>
      <c r="JC539" s="8"/>
      <c r="JD539" s="8"/>
      <c r="JE539" s="8"/>
      <c r="JF539" s="8"/>
      <c r="JG539" s="8"/>
      <c r="JH539" s="8"/>
      <c r="JI539" s="8"/>
      <c r="JJ539" s="8"/>
      <c r="JK539" s="8"/>
      <c r="JM539" s="8"/>
      <c r="JN539" s="8"/>
      <c r="JO539" s="8"/>
      <c r="JP539" s="8"/>
      <c r="JQ539" s="8"/>
      <c r="JR539" s="8"/>
      <c r="JS539" s="8"/>
      <c r="JT539" s="8"/>
      <c r="JU539" s="8"/>
      <c r="JV539" s="8"/>
      <c r="JW539" s="8"/>
      <c r="JX539" s="8"/>
      <c r="JY539" s="8"/>
      <c r="KG539" s="8"/>
      <c r="KH539" s="8"/>
      <c r="KI539" s="8"/>
      <c r="KJ539" s="8"/>
      <c r="KK539" s="8"/>
      <c r="KL539" s="8"/>
      <c r="KU539" s="8"/>
      <c r="KV539" s="8"/>
      <c r="KW539" s="8"/>
      <c r="KX539" s="8"/>
      <c r="MQ539" s="8"/>
      <c r="MR539" s="8"/>
      <c r="MS539" s="8"/>
      <c r="MU539"/>
    </row>
    <row r="540" spans="1:359" ht="22.5" customHeight="1">
      <c r="A540" s="57">
        <v>2.2000000000000002</v>
      </c>
      <c r="B540" s="58">
        <v>5</v>
      </c>
      <c r="C540" s="62"/>
      <c r="D540" s="201">
        <f>SUM((S540*A540)+B540+C540)</f>
        <v>37.208000000000006</v>
      </c>
      <c r="F540" s="59" t="s">
        <v>846</v>
      </c>
      <c r="G540" s="59"/>
      <c r="H540" s="26" t="s">
        <v>321</v>
      </c>
      <c r="I540" s="26" t="s">
        <v>1162</v>
      </c>
      <c r="J540" s="26" t="s">
        <v>496</v>
      </c>
      <c r="K540" s="26" t="s">
        <v>2802</v>
      </c>
      <c r="L540" s="66">
        <f>SUM(D540)</f>
        <v>37.208000000000006</v>
      </c>
      <c r="M540" s="66"/>
      <c r="N540" s="1" t="s">
        <v>369</v>
      </c>
      <c r="O540" s="316" t="s">
        <v>369</v>
      </c>
      <c r="P540" s="317">
        <v>6</v>
      </c>
      <c r="Q540" s="317" t="s">
        <v>369</v>
      </c>
      <c r="R540" s="37">
        <v>12</v>
      </c>
      <c r="S540" s="38">
        <f>SUM(R540*1.22)</f>
        <v>14.64</v>
      </c>
      <c r="T540" s="25">
        <v>0.05</v>
      </c>
      <c r="U540" s="10" t="s">
        <v>518</v>
      </c>
      <c r="V540" s="9"/>
      <c r="HP540" s="6"/>
      <c r="HQ540" s="6"/>
      <c r="HT540" s="8"/>
      <c r="HU540" s="8"/>
      <c r="HW540" s="8"/>
      <c r="HX540" s="8"/>
      <c r="HZ540" s="8"/>
      <c r="IA540" s="8"/>
      <c r="IB540" s="8"/>
      <c r="IC540" s="8"/>
      <c r="ID540" s="8"/>
      <c r="IG540" s="8"/>
      <c r="IJ540" s="8"/>
      <c r="IK540" s="8"/>
      <c r="IO540" s="8"/>
      <c r="IP540" s="8"/>
      <c r="IQ540" s="8"/>
      <c r="JF540" s="8"/>
      <c r="JG540" s="8"/>
      <c r="JH540" s="8"/>
      <c r="JI540" s="8"/>
      <c r="JJ540" s="8"/>
      <c r="JM540" s="8"/>
      <c r="JO540" s="8"/>
      <c r="JQ540" s="8"/>
      <c r="KU540" s="8"/>
      <c r="KV540" s="8"/>
      <c r="KW540" s="8"/>
      <c r="KX540" s="8"/>
      <c r="KY540" s="8"/>
      <c r="MR540" s="8"/>
      <c r="MS540" s="8"/>
      <c r="MU540" s="8"/>
    </row>
    <row r="541" spans="1:359" ht="22.5" customHeight="1">
      <c r="A541" s="57">
        <v>2.2000000000000002</v>
      </c>
      <c r="B541" s="58">
        <v>5</v>
      </c>
      <c r="C541" s="62"/>
      <c r="D541" s="201">
        <f>SUM((S541*A541)+B541+C541)</f>
        <v>35.866</v>
      </c>
      <c r="F541" s="59" t="s">
        <v>846</v>
      </c>
      <c r="G541" s="59"/>
      <c r="H541" s="26" t="s">
        <v>321</v>
      </c>
      <c r="I541" s="26" t="s">
        <v>1162</v>
      </c>
      <c r="J541" s="26" t="s">
        <v>496</v>
      </c>
      <c r="K541" s="26" t="s">
        <v>1120</v>
      </c>
      <c r="L541" s="66">
        <f>SUM(D541)</f>
        <v>35.866</v>
      </c>
      <c r="M541" s="66"/>
      <c r="N541" s="1" t="s">
        <v>369</v>
      </c>
      <c r="O541" s="316" t="s">
        <v>369</v>
      </c>
      <c r="P541" s="317">
        <v>1</v>
      </c>
      <c r="Q541" s="317" t="s">
        <v>369</v>
      </c>
      <c r="R541" s="37">
        <v>11.5</v>
      </c>
      <c r="S541" s="38">
        <f>SUM(R541*1.22)</f>
        <v>14.03</v>
      </c>
      <c r="T541" s="20"/>
      <c r="U541" s="10" t="s">
        <v>518</v>
      </c>
      <c r="V541" s="9"/>
      <c r="HP541" s="6"/>
      <c r="HQ541" s="6"/>
      <c r="HT541" s="8"/>
      <c r="HU541" s="8"/>
      <c r="HW541" s="8"/>
      <c r="HX541" s="8"/>
      <c r="HZ541" s="8"/>
      <c r="IA541" s="8"/>
      <c r="IB541" s="8"/>
      <c r="IC541" s="8"/>
      <c r="ID541" s="8"/>
      <c r="IG541" s="8"/>
      <c r="IJ541" s="8"/>
      <c r="IK541" s="8"/>
      <c r="IO541" s="8"/>
      <c r="IP541" s="8"/>
      <c r="IQ541" s="8"/>
      <c r="JF541" s="8"/>
      <c r="JG541" s="8"/>
      <c r="JH541" s="8"/>
      <c r="JI541" s="8"/>
      <c r="JJ541" s="8"/>
      <c r="JM541" s="8"/>
      <c r="JO541" s="8"/>
      <c r="JQ541" s="8"/>
      <c r="KU541" s="8"/>
      <c r="KV541" s="8"/>
      <c r="KW541" s="8"/>
      <c r="KX541" s="8"/>
      <c r="KY541" s="8"/>
      <c r="MR541" s="8"/>
      <c r="MS541" s="8"/>
      <c r="MU541" s="8"/>
    </row>
    <row r="542" spans="1:359" ht="22.5" customHeight="1">
      <c r="A542" s="56"/>
      <c r="B542" s="55"/>
      <c r="C542" s="63"/>
      <c r="D542" s="201"/>
      <c r="E542" s="226"/>
      <c r="F542" s="60"/>
      <c r="G542" s="60"/>
      <c r="H542" s="26"/>
      <c r="I542" s="26"/>
      <c r="J542" s="9"/>
      <c r="K542" s="26"/>
      <c r="L542" s="66"/>
      <c r="M542" s="66"/>
      <c r="N542" s="17"/>
      <c r="O542" s="318"/>
      <c r="P542" s="318"/>
      <c r="Q542" s="318"/>
      <c r="R542" s="31"/>
      <c r="S542" s="31"/>
      <c r="T542" s="21"/>
      <c r="U542" s="10"/>
      <c r="V542" s="9"/>
      <c r="HX542" s="8"/>
      <c r="HY542" s="8"/>
      <c r="HZ542" s="8"/>
      <c r="IA542" s="8"/>
      <c r="IB542" s="8"/>
      <c r="IC542" s="8"/>
      <c r="ID542" s="8"/>
      <c r="IE542" s="8"/>
      <c r="IG542" s="8"/>
      <c r="IH542" s="8"/>
      <c r="JQ542" s="8"/>
      <c r="JT542" s="8"/>
      <c r="JU542" s="8"/>
      <c r="JV542" s="8"/>
      <c r="JW542" s="8"/>
      <c r="JX542" s="8"/>
      <c r="KG542" s="8"/>
      <c r="KH542" s="8"/>
      <c r="KI542" s="8"/>
      <c r="KJ542" s="8"/>
      <c r="KK542" s="8"/>
      <c r="KL542" s="8"/>
      <c r="KS542" s="8"/>
      <c r="KT542" s="8"/>
      <c r="KU542" s="8"/>
      <c r="KV542" s="8"/>
      <c r="KW542" s="8"/>
      <c r="KX542" s="8"/>
      <c r="KY542" s="8"/>
      <c r="KZ542" s="8"/>
      <c r="LA542" s="8"/>
      <c r="LB542" s="8"/>
      <c r="LC542" s="8"/>
      <c r="LN542" s="8"/>
      <c r="LO542" s="8"/>
      <c r="LP542" s="8"/>
      <c r="LQ542" s="8"/>
      <c r="MG542" s="8"/>
      <c r="MH542" s="8"/>
      <c r="MI542" s="8"/>
      <c r="MJ542" s="8"/>
      <c r="MK542" s="8"/>
      <c r="ML542" s="8"/>
      <c r="MM542" s="8"/>
      <c r="MN542" s="8"/>
      <c r="MO542" s="8"/>
      <c r="MP542" s="8"/>
      <c r="MR542" s="8"/>
      <c r="MS542" s="8"/>
    </row>
    <row r="543" spans="1:359" ht="22.5" customHeight="1">
      <c r="A543" s="56"/>
      <c r="B543" s="55"/>
      <c r="C543" s="63"/>
      <c r="D543" s="201"/>
      <c r="E543" s="226"/>
      <c r="F543" s="60"/>
      <c r="G543" s="60"/>
      <c r="H543" s="26"/>
      <c r="I543" s="26"/>
      <c r="J543" s="9"/>
      <c r="K543" s="26"/>
      <c r="L543" s="66"/>
      <c r="M543" s="66"/>
      <c r="N543" s="17"/>
      <c r="O543" s="318"/>
      <c r="P543" s="318"/>
      <c r="Q543" s="318"/>
      <c r="R543" s="31"/>
      <c r="S543" s="31"/>
      <c r="T543" s="21"/>
      <c r="U543" s="10"/>
      <c r="V543" s="9"/>
      <c r="HX543" s="8"/>
      <c r="HY543" s="8"/>
      <c r="HZ543" s="8"/>
      <c r="IA543" s="8"/>
      <c r="IB543" s="8"/>
      <c r="IC543" s="8"/>
      <c r="ID543" s="8"/>
      <c r="IE543" s="8"/>
      <c r="IG543" s="8"/>
      <c r="IH543" s="8"/>
      <c r="IQ543" s="8"/>
      <c r="JL543" s="8"/>
      <c r="JM543" s="8"/>
      <c r="JN543" s="8"/>
      <c r="JO543" s="8"/>
      <c r="JQ543" s="8"/>
      <c r="JT543" s="8"/>
      <c r="JU543" s="8"/>
      <c r="JV543" s="8"/>
      <c r="JW543" s="8"/>
      <c r="JX543" s="8"/>
      <c r="JZ543" s="8"/>
      <c r="KA543" s="8"/>
      <c r="KE543" s="8"/>
      <c r="KF543" s="8"/>
      <c r="KG543" s="8"/>
      <c r="KH543" s="8"/>
      <c r="KI543" s="8"/>
      <c r="KJ543" s="8"/>
      <c r="KK543" s="8"/>
      <c r="KL543" s="8"/>
      <c r="KM543" s="8"/>
      <c r="KN543" s="8"/>
      <c r="KO543" s="8"/>
      <c r="KP543" s="8"/>
      <c r="KQ543" s="8"/>
      <c r="KR543" s="8"/>
      <c r="KS543" s="8"/>
      <c r="KT543" s="8"/>
      <c r="KX543" s="8"/>
      <c r="KZ543" s="8"/>
      <c r="LA543" s="8"/>
      <c r="LB543" s="8"/>
      <c r="LC543" s="8"/>
      <c r="LD543" s="8"/>
      <c r="LE543" s="8"/>
      <c r="LF543" s="8"/>
      <c r="LG543" s="8"/>
      <c r="LH543" s="8"/>
      <c r="LI543" s="8"/>
      <c r="LJ543" s="8"/>
      <c r="LK543" s="8"/>
      <c r="LL543" s="8"/>
      <c r="LM543" s="8"/>
      <c r="LN543" s="8"/>
      <c r="LO543" s="8"/>
      <c r="LP543" s="8"/>
      <c r="LQ543" s="8"/>
      <c r="LR543" s="8"/>
      <c r="LS543" s="8"/>
      <c r="LT543" s="8"/>
      <c r="LU543" s="8"/>
      <c r="LV543" s="8"/>
      <c r="LW543" s="8"/>
      <c r="LX543" s="8"/>
      <c r="LY543" s="8"/>
      <c r="LZ543" s="8"/>
      <c r="MA543" s="8"/>
      <c r="MB543" s="8"/>
      <c r="MC543" s="8"/>
      <c r="MD543" s="8"/>
      <c r="ME543" s="8"/>
      <c r="MF543" s="8"/>
      <c r="MG543" s="8"/>
      <c r="MH543" s="8"/>
      <c r="MI543" s="8"/>
      <c r="MJ543" s="8"/>
      <c r="MK543" s="8"/>
      <c r="ML543" s="8"/>
      <c r="MM543" s="8"/>
      <c r="MN543" s="8"/>
      <c r="MO543" s="8"/>
      <c r="MP543" s="8"/>
      <c r="MR543" s="8"/>
    </row>
    <row r="544" spans="1:359" ht="22.5" customHeight="1">
      <c r="A544" s="56"/>
      <c r="B544" s="55"/>
      <c r="C544" s="63"/>
      <c r="D544" s="201"/>
      <c r="F544" s="60"/>
      <c r="G544" s="60"/>
      <c r="H544" s="26"/>
      <c r="I544" s="26"/>
      <c r="J544" s="9"/>
      <c r="K544" s="26"/>
      <c r="L544" s="66"/>
      <c r="M544" s="66"/>
      <c r="N544" s="17"/>
      <c r="O544" s="318"/>
      <c r="P544" s="318"/>
      <c r="Q544" s="318"/>
      <c r="R544" s="31"/>
      <c r="S544" s="31"/>
      <c r="T544" s="21"/>
      <c r="U544" s="10"/>
      <c r="V544" s="9"/>
      <c r="HX544" s="8"/>
      <c r="HY544" s="8"/>
      <c r="HZ544" s="8"/>
      <c r="IA544" s="8"/>
      <c r="IB544" s="8"/>
      <c r="IC544" s="8"/>
      <c r="ID544" s="8"/>
      <c r="IE544" s="8"/>
      <c r="IG544" s="8"/>
      <c r="IK544" s="8"/>
      <c r="IL544" s="8"/>
      <c r="IM544" s="8"/>
      <c r="IQ544" s="8"/>
      <c r="IR544" s="8"/>
      <c r="IS544" s="8"/>
      <c r="IT544" s="8"/>
      <c r="IU544" s="8"/>
      <c r="IV544" s="8"/>
      <c r="IW544" s="8"/>
      <c r="IX544" s="8"/>
      <c r="IY544" s="8"/>
      <c r="IZ544" s="8"/>
      <c r="JA544" s="8"/>
      <c r="JF544" s="8"/>
      <c r="JG544" s="8"/>
      <c r="JH544" s="8"/>
      <c r="JI544" s="8"/>
      <c r="JJ544" s="8"/>
      <c r="JM544" s="8"/>
      <c r="JN544" s="8"/>
      <c r="JO544" s="8"/>
      <c r="JQ544" s="8"/>
      <c r="JT544" s="8"/>
      <c r="JU544" s="8"/>
      <c r="JV544" s="8"/>
      <c r="JW544" s="8"/>
      <c r="JX544" s="8"/>
      <c r="JZ544" s="8"/>
      <c r="KA544" s="8"/>
      <c r="KE544" s="8"/>
      <c r="KF544" s="8"/>
      <c r="KH544" s="8"/>
      <c r="KI544" s="8"/>
      <c r="KJ544" s="8"/>
      <c r="KK544" s="8"/>
      <c r="KL544" s="8"/>
      <c r="KM544" s="8"/>
      <c r="KN544" s="8"/>
      <c r="KO544" s="8"/>
      <c r="KP544" s="8"/>
      <c r="KQ544" s="8"/>
      <c r="KR544" s="8"/>
      <c r="KS544" s="8"/>
      <c r="KT544" s="8"/>
      <c r="KU544" s="8"/>
      <c r="KV544" s="8"/>
      <c r="KW544" s="8"/>
      <c r="KX544" s="8"/>
      <c r="KZ544" s="8"/>
      <c r="LA544" s="8"/>
      <c r="LB544" s="8"/>
      <c r="LC544" s="8"/>
      <c r="LD544" s="8"/>
      <c r="LE544" s="8"/>
      <c r="LF544" s="8"/>
      <c r="LG544" s="8"/>
      <c r="LH544" s="8"/>
      <c r="LI544" s="8"/>
      <c r="LJ544" s="8"/>
      <c r="LK544" s="8"/>
      <c r="LL544" s="8"/>
      <c r="LM544" s="8"/>
      <c r="LN544" s="8"/>
      <c r="LO544" s="8"/>
      <c r="LP544" s="8"/>
      <c r="LQ544" s="8"/>
      <c r="LR544" s="8"/>
      <c r="LS544" s="8"/>
      <c r="LT544" s="8"/>
      <c r="LU544" s="8"/>
      <c r="LV544" s="8"/>
      <c r="LW544" s="8"/>
      <c r="LX544" s="8"/>
      <c r="LY544" s="8"/>
      <c r="LZ544" s="8"/>
      <c r="MA544" s="8"/>
      <c r="MB544" s="8"/>
      <c r="MC544" s="8"/>
      <c r="MD544" s="8"/>
      <c r="ME544" s="8"/>
      <c r="MF544" s="8"/>
      <c r="MG544" s="8"/>
      <c r="MH544" s="8"/>
      <c r="MI544" s="8"/>
      <c r="MJ544" s="8"/>
      <c r="MK544" s="8"/>
      <c r="ML544" s="8"/>
      <c r="MM544" s="8"/>
      <c r="MN544" s="8"/>
      <c r="MO544" s="8"/>
      <c r="MP544" s="8"/>
      <c r="MQ544" s="8"/>
    </row>
    <row r="545" spans="1:359" ht="22.5" customHeight="1">
      <c r="A545" s="56"/>
      <c r="B545" s="55"/>
      <c r="C545" s="63"/>
      <c r="D545" s="201"/>
      <c r="E545" s="226"/>
      <c r="F545" s="60"/>
      <c r="G545" s="60"/>
      <c r="H545" s="26"/>
      <c r="I545" s="26"/>
      <c r="J545" s="9"/>
      <c r="K545" s="26"/>
      <c r="L545" s="66"/>
      <c r="M545" s="66"/>
      <c r="N545" s="17"/>
      <c r="O545" s="318"/>
      <c r="P545" s="318"/>
      <c r="Q545" s="318"/>
      <c r="R545" s="31"/>
      <c r="S545" s="31"/>
      <c r="T545" s="21"/>
      <c r="U545" s="10"/>
      <c r="V545" s="9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S545" s="8"/>
      <c r="HT545" s="8"/>
      <c r="HV545" s="8"/>
      <c r="HW545" s="8"/>
      <c r="IQ545" s="8"/>
      <c r="JF545" s="8"/>
      <c r="JG545" s="8"/>
      <c r="JH545" s="8"/>
      <c r="JI545" s="8"/>
      <c r="JJ545" s="8"/>
      <c r="JM545" s="8"/>
      <c r="JN545" s="8"/>
      <c r="JO545" s="8"/>
      <c r="JQ545" s="8"/>
      <c r="JT545" s="8"/>
      <c r="JU545" s="8"/>
      <c r="JV545" s="8"/>
      <c r="JW545" s="8"/>
      <c r="JX545" s="8"/>
      <c r="JZ545" s="8"/>
      <c r="KA545" s="8"/>
      <c r="KE545" s="8"/>
      <c r="KF545" s="8"/>
      <c r="KH545" s="8"/>
      <c r="KI545" s="8"/>
      <c r="KJ545" s="8"/>
      <c r="KK545" s="8"/>
      <c r="KL545" s="8"/>
      <c r="KM545" s="8"/>
      <c r="KN545" s="8"/>
      <c r="KO545" s="8"/>
      <c r="KP545" s="8"/>
      <c r="KQ545" s="8"/>
      <c r="KR545" s="8"/>
      <c r="KS545" s="8"/>
      <c r="KT545" s="8"/>
      <c r="KX545" s="8"/>
      <c r="KZ545" s="8"/>
      <c r="LA545" s="8"/>
      <c r="LB545" s="8"/>
      <c r="LC545" s="8"/>
      <c r="LN545" s="8"/>
      <c r="LO545" s="8"/>
      <c r="LP545" s="8"/>
      <c r="LQ545" s="8"/>
      <c r="MG545" s="8"/>
      <c r="MH545" s="8"/>
      <c r="MI545" s="8"/>
      <c r="MJ545" s="8"/>
      <c r="MK545" s="8"/>
      <c r="ML545" s="8"/>
      <c r="MM545" s="8"/>
      <c r="MN545" s="8"/>
      <c r="MO545" s="8"/>
      <c r="MP545" s="8"/>
      <c r="MQ545" s="8"/>
    </row>
    <row r="546" spans="1:359" ht="22.5" customHeight="1">
      <c r="A546" s="57">
        <v>2.2000000000000002</v>
      </c>
      <c r="B546" s="58">
        <v>5</v>
      </c>
      <c r="C546" s="62"/>
      <c r="D546" s="201">
        <f>SUM((S546*A546)+B546+C546)+((2020-2014)*3)</f>
        <v>50.913600000000002</v>
      </c>
      <c r="E546" s="226"/>
      <c r="F546" s="200" t="s">
        <v>846</v>
      </c>
      <c r="G546" s="90" t="s">
        <v>2370</v>
      </c>
      <c r="H546" s="83" t="s">
        <v>322</v>
      </c>
      <c r="I546" s="83" t="s">
        <v>96</v>
      </c>
      <c r="J546" s="84" t="s">
        <v>909</v>
      </c>
      <c r="K546" s="83" t="s">
        <v>97</v>
      </c>
      <c r="L546" s="66">
        <f>SUM(D546)</f>
        <v>50.913600000000002</v>
      </c>
      <c r="M546" s="66"/>
      <c r="N546" s="1" t="s">
        <v>369</v>
      </c>
      <c r="O546" s="316" t="s">
        <v>369</v>
      </c>
      <c r="P546" s="317">
        <v>1</v>
      </c>
      <c r="Q546" s="317" t="s">
        <v>369</v>
      </c>
      <c r="R546" s="37">
        <v>10.4</v>
      </c>
      <c r="S546" s="38">
        <f>SUM(R546*1.22)</f>
        <v>12.688000000000001</v>
      </c>
      <c r="T546" s="20"/>
      <c r="U546" s="10" t="s">
        <v>629</v>
      </c>
      <c r="V546" s="9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H546" s="8"/>
      <c r="IR546" s="8"/>
      <c r="IS546" s="8"/>
      <c r="IT546" s="8"/>
      <c r="IU546" s="8"/>
      <c r="IV546" s="8"/>
      <c r="IW546" s="8"/>
      <c r="IX546" s="8"/>
      <c r="IY546" s="8"/>
      <c r="IZ546" s="8"/>
      <c r="JF546" s="8"/>
      <c r="JG546" s="8"/>
      <c r="JH546" s="8"/>
      <c r="JI546" s="8"/>
      <c r="JJ546" s="8"/>
      <c r="JM546" s="8"/>
      <c r="JN546" s="8"/>
      <c r="JO546" s="8"/>
      <c r="JQ546" s="8"/>
      <c r="JT546" s="8"/>
      <c r="JU546" s="8"/>
      <c r="JV546" s="8"/>
      <c r="JW546" s="8"/>
      <c r="JX546" s="8"/>
      <c r="KE546" s="8"/>
      <c r="KF546" s="8"/>
      <c r="KM546" s="8"/>
      <c r="KN546" s="8"/>
      <c r="KO546" s="8"/>
      <c r="KP546" s="8"/>
      <c r="KQ546" s="8"/>
      <c r="KR546" s="8"/>
      <c r="LD546" s="8"/>
      <c r="LE546" s="8"/>
      <c r="LF546" s="8"/>
      <c r="LG546" s="8"/>
      <c r="LH546" s="8"/>
      <c r="LI546" s="8"/>
      <c r="LJ546" s="8"/>
      <c r="LK546" s="8"/>
      <c r="LL546" s="8"/>
      <c r="LM546" s="8"/>
      <c r="LR546" s="8"/>
      <c r="LS546" s="8"/>
      <c r="LT546" s="8"/>
      <c r="LU546" s="8"/>
      <c r="LV546" s="8"/>
      <c r="LW546" s="8"/>
      <c r="LX546" s="8"/>
      <c r="LY546" s="8"/>
      <c r="LZ546" s="8"/>
      <c r="MA546" s="8"/>
      <c r="MB546" s="8"/>
      <c r="MC546" s="8"/>
      <c r="MD546" s="8"/>
      <c r="ME546" s="8"/>
      <c r="MF546" s="8"/>
      <c r="MQ546" s="8"/>
      <c r="MR546" s="8"/>
      <c r="MS546" s="8"/>
      <c r="MU546" s="8"/>
    </row>
    <row r="547" spans="1:359" ht="22.5" customHeight="1">
      <c r="A547" s="57">
        <v>2.2000000000000002</v>
      </c>
      <c r="B547" s="58">
        <v>5</v>
      </c>
      <c r="C547" s="62"/>
      <c r="D547" s="201">
        <f>SUM((S547*A547)+B547+C547)+((2020-2014)*3)</f>
        <v>59.234000000000002</v>
      </c>
      <c r="E547" s="226"/>
      <c r="F547" s="200" t="s">
        <v>846</v>
      </c>
      <c r="G547" s="90" t="s">
        <v>2073</v>
      </c>
      <c r="H547" s="83" t="s">
        <v>322</v>
      </c>
      <c r="I547" s="83" t="s">
        <v>98</v>
      </c>
      <c r="J547" s="84" t="s">
        <v>497</v>
      </c>
      <c r="K547" s="83" t="s">
        <v>99</v>
      </c>
      <c r="L547" s="66">
        <f>SUM(D547)</f>
        <v>59.234000000000002</v>
      </c>
      <c r="M547" s="66"/>
      <c r="N547" s="1" t="s">
        <v>369</v>
      </c>
      <c r="O547" s="316" t="s">
        <v>369</v>
      </c>
      <c r="P547" s="317">
        <v>2</v>
      </c>
      <c r="Q547" s="317" t="s">
        <v>369</v>
      </c>
      <c r="R547" s="37">
        <v>13.5</v>
      </c>
      <c r="S547" s="38">
        <f>SUM(R547*1.22)</f>
        <v>16.47</v>
      </c>
      <c r="T547" s="20"/>
      <c r="U547" s="10" t="s">
        <v>623</v>
      </c>
      <c r="V547" s="9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G547" s="8"/>
      <c r="II547" s="8"/>
      <c r="IJ547" s="8"/>
      <c r="IK547" s="7"/>
      <c r="IL547" s="8"/>
      <c r="IM547" s="8"/>
      <c r="IQ547" s="8"/>
      <c r="JL547" s="8"/>
      <c r="JM547" s="8"/>
      <c r="JN547" s="8"/>
      <c r="JO547" s="8"/>
      <c r="JT547" s="8"/>
      <c r="JU547" s="8"/>
      <c r="JV547" s="8"/>
      <c r="JW547" s="8"/>
      <c r="JX547" s="8"/>
      <c r="KB547" s="8"/>
      <c r="KC547" s="8"/>
      <c r="KD547" s="8"/>
      <c r="KS547" s="8"/>
      <c r="KT547" s="8"/>
      <c r="KZ547" s="8"/>
      <c r="LA547" s="8"/>
      <c r="LB547" s="8"/>
      <c r="LC547" s="8"/>
      <c r="MH547" s="7"/>
      <c r="MI547" s="7"/>
      <c r="MJ547" s="7"/>
      <c r="MK547" s="7"/>
      <c r="ML547" s="7"/>
      <c r="MM547" s="7"/>
      <c r="MN547" s="7"/>
      <c r="MO547" s="7"/>
      <c r="MP547" s="7"/>
      <c r="MQ547" s="8"/>
      <c r="MR547" s="8"/>
      <c r="MS547" s="8"/>
    </row>
    <row r="548" spans="1:359" ht="22.5" customHeight="1">
      <c r="A548" s="56"/>
      <c r="B548" s="55"/>
      <c r="C548" s="63"/>
      <c r="D548" s="201"/>
      <c r="F548" s="60"/>
      <c r="G548" s="60"/>
      <c r="H548" s="26"/>
      <c r="I548" s="26"/>
      <c r="J548" s="9"/>
      <c r="K548" s="26"/>
      <c r="L548" s="66"/>
      <c r="M548" s="66"/>
      <c r="N548" s="33"/>
      <c r="O548" s="319"/>
      <c r="P548" s="319"/>
      <c r="Q548" s="319"/>
      <c r="R548" s="31"/>
      <c r="S548" s="39"/>
      <c r="T548" s="21"/>
      <c r="U548" s="10"/>
      <c r="V548" s="9"/>
      <c r="HO548" s="8"/>
      <c r="HP548" s="8"/>
      <c r="HQ548" s="8"/>
      <c r="HR548" s="8"/>
      <c r="HS548" s="8"/>
      <c r="HT548" s="8"/>
      <c r="HV548" s="8"/>
      <c r="HW548" s="8"/>
      <c r="HX548" s="8"/>
      <c r="ID548" s="8"/>
      <c r="IE548" s="8"/>
      <c r="IF548" s="8"/>
      <c r="IG548" s="8"/>
      <c r="IH548" s="8"/>
      <c r="IK548" s="8"/>
      <c r="IL548" s="8"/>
      <c r="IM548" s="8"/>
      <c r="IN548" s="8"/>
      <c r="IO548" s="8"/>
      <c r="IP548" s="8"/>
      <c r="JB548" s="8"/>
      <c r="JC548" s="8"/>
      <c r="JD548" s="8"/>
      <c r="JE548" s="8"/>
      <c r="JF548" s="8"/>
      <c r="JG548" s="8"/>
      <c r="JH548" s="8"/>
      <c r="JI548" s="8"/>
      <c r="JJ548" s="8"/>
      <c r="JK548" s="8"/>
      <c r="JL548" s="8"/>
      <c r="JN548" s="8"/>
      <c r="JP548" s="8"/>
      <c r="JR548" s="8"/>
      <c r="JS548" s="8"/>
      <c r="JY548" s="8"/>
      <c r="JZ548" s="8"/>
      <c r="KA548" s="8"/>
      <c r="KB548" s="8"/>
      <c r="KC548" s="8"/>
      <c r="KD548" s="8"/>
      <c r="KZ548" s="8"/>
      <c r="LA548" s="8"/>
      <c r="LB548" s="8"/>
      <c r="LC548" s="8"/>
      <c r="LN548" s="8"/>
      <c r="LO548" s="8"/>
      <c r="LP548" s="8"/>
      <c r="LQ548" s="8"/>
      <c r="MG548" s="8"/>
      <c r="MH548" s="8"/>
      <c r="MI548" s="8"/>
      <c r="MJ548" s="8"/>
      <c r="MK548" s="8"/>
      <c r="ML548" s="8"/>
      <c r="MM548" s="8"/>
      <c r="MN548" s="8"/>
      <c r="MO548" s="8"/>
      <c r="MP548" s="8"/>
      <c r="MQ548" s="8"/>
      <c r="MS548" s="8"/>
    </row>
    <row r="549" spans="1:359" ht="22.5" customHeight="1">
      <c r="A549" s="56"/>
      <c r="B549" s="55"/>
      <c r="C549" s="63"/>
      <c r="D549" s="201"/>
      <c r="E549" s="226"/>
      <c r="F549" s="60"/>
      <c r="G549" s="60"/>
      <c r="H549" s="26"/>
      <c r="I549" s="26"/>
      <c r="J549" s="9"/>
      <c r="K549" s="26"/>
      <c r="L549" s="66"/>
      <c r="M549" s="66"/>
      <c r="N549" s="33"/>
      <c r="O549" s="319"/>
      <c r="P549" s="319"/>
      <c r="Q549" s="319"/>
      <c r="R549" s="31"/>
      <c r="S549" s="39"/>
      <c r="T549" s="21"/>
      <c r="U549" s="10"/>
      <c r="V549" s="9"/>
      <c r="HO549" s="8"/>
      <c r="HP549" s="8"/>
      <c r="HQ549" s="8"/>
      <c r="HR549" s="8"/>
      <c r="HS549" s="8"/>
      <c r="HT549" s="8"/>
      <c r="HV549" s="8"/>
      <c r="HW549" s="8"/>
      <c r="HX549" s="8"/>
      <c r="ID549" s="8"/>
      <c r="IE549" s="8"/>
      <c r="IF549" s="8"/>
      <c r="IG549" s="8"/>
      <c r="IH549" s="8"/>
      <c r="IK549" s="8"/>
      <c r="IL549" s="8"/>
      <c r="IM549" s="8"/>
      <c r="IN549" s="8"/>
      <c r="IO549" s="8"/>
      <c r="IP549" s="8"/>
      <c r="JB549" s="8"/>
      <c r="JC549" s="8"/>
      <c r="JD549" s="8"/>
      <c r="JE549" s="8"/>
      <c r="JF549" s="8"/>
      <c r="JG549" s="8"/>
      <c r="JH549" s="8"/>
      <c r="JI549" s="8"/>
      <c r="JJ549" s="8"/>
      <c r="JK549" s="8"/>
      <c r="JL549" s="8"/>
      <c r="JN549" s="8"/>
      <c r="JP549" s="8"/>
      <c r="JR549" s="8"/>
      <c r="JS549" s="8"/>
      <c r="JY549" s="8"/>
      <c r="JZ549" s="8"/>
      <c r="KA549" s="8"/>
      <c r="KB549" s="8"/>
      <c r="KC549" s="8"/>
      <c r="KD549" s="8"/>
      <c r="KZ549" s="8"/>
      <c r="LA549" s="8"/>
      <c r="LB549" s="8"/>
      <c r="LC549" s="8"/>
      <c r="LN549" s="8"/>
      <c r="LO549" s="8"/>
      <c r="LP549" s="8"/>
      <c r="LQ549" s="8"/>
      <c r="MG549" s="8"/>
      <c r="MH549" s="8"/>
      <c r="MI549" s="8"/>
      <c r="MJ549" s="8"/>
      <c r="MK549" s="8"/>
      <c r="ML549" s="8"/>
      <c r="MM549" s="8"/>
      <c r="MN549" s="8"/>
      <c r="MO549" s="8"/>
      <c r="MP549" s="8"/>
      <c r="MS549" s="8"/>
      <c r="MU549" s="8"/>
    </row>
    <row r="550" spans="1:359" ht="22.5" customHeight="1">
      <c r="A550" s="56"/>
      <c r="B550" s="55"/>
      <c r="C550" s="63"/>
      <c r="D550" s="201"/>
      <c r="E550" s="226"/>
      <c r="F550" s="60"/>
      <c r="G550" s="60"/>
      <c r="H550" s="26"/>
      <c r="I550" s="26"/>
      <c r="J550" s="9"/>
      <c r="K550" s="26"/>
      <c r="L550" s="66"/>
      <c r="M550" s="66"/>
      <c r="N550" s="17"/>
      <c r="O550" s="318"/>
      <c r="P550" s="318"/>
      <c r="Q550" s="318"/>
      <c r="R550" s="31"/>
      <c r="S550" s="31"/>
      <c r="T550" s="21"/>
      <c r="U550" s="10"/>
      <c r="V550" s="9"/>
      <c r="IN550" s="8"/>
      <c r="IO550" s="8"/>
      <c r="IP550" s="8"/>
      <c r="JB550" s="8"/>
      <c r="JC550" s="8"/>
      <c r="JD550" s="8"/>
      <c r="JE550" s="8"/>
      <c r="JK550" s="8"/>
      <c r="JM550" s="8"/>
      <c r="JN550" s="8"/>
      <c r="JO550" s="8"/>
      <c r="JP550" s="8"/>
      <c r="JR550" s="8"/>
      <c r="JS550" s="8"/>
      <c r="JT550" s="8"/>
      <c r="JU550" s="8"/>
      <c r="JV550" s="8"/>
      <c r="JW550" s="8"/>
      <c r="JX550" s="8"/>
      <c r="JY550" s="8"/>
      <c r="KC550" s="8"/>
      <c r="KD550" s="8"/>
      <c r="KG550" s="8"/>
      <c r="KH550" s="8"/>
      <c r="KI550" s="8"/>
      <c r="KJ550" s="8"/>
      <c r="KK550" s="8"/>
      <c r="KL550" s="8"/>
      <c r="KS550" s="8"/>
      <c r="KT550" s="8"/>
      <c r="KU550" s="8"/>
      <c r="KV550" s="8"/>
      <c r="KW550" s="8"/>
      <c r="KX550" s="8"/>
      <c r="MS550" s="8"/>
      <c r="MU550" s="8"/>
    </row>
    <row r="551" spans="1:359" ht="22.5" customHeight="1">
      <c r="A551" s="56"/>
      <c r="B551" s="55"/>
      <c r="C551" s="63"/>
      <c r="D551" s="201"/>
      <c r="F551" s="60"/>
      <c r="G551" s="60"/>
      <c r="H551" s="26"/>
      <c r="I551" s="26"/>
      <c r="J551" s="9"/>
      <c r="K551" s="26"/>
      <c r="L551" s="66"/>
      <c r="M551" s="66"/>
      <c r="N551" s="17"/>
      <c r="O551" s="318"/>
      <c r="P551" s="318"/>
      <c r="Q551" s="318"/>
      <c r="R551" s="31"/>
      <c r="S551" s="31"/>
      <c r="T551" s="21"/>
      <c r="U551" s="10"/>
      <c r="V551" s="9"/>
      <c r="II551" s="8"/>
      <c r="IJ551" s="8"/>
      <c r="JM551" s="8"/>
      <c r="JN551" s="8"/>
      <c r="JO551" s="8"/>
      <c r="JQ551" s="8"/>
      <c r="JT551" s="8"/>
      <c r="JU551" s="8"/>
      <c r="JV551" s="8"/>
      <c r="JW551" s="8"/>
      <c r="JX551" s="8"/>
      <c r="KB551" s="8"/>
      <c r="KG551" s="8"/>
      <c r="KU551" s="8"/>
      <c r="KV551" s="8"/>
      <c r="KW551" s="8"/>
      <c r="KX551" s="8"/>
      <c r="KZ551" s="8"/>
      <c r="LA551" s="8"/>
      <c r="LB551" s="8"/>
      <c r="LC551" s="8"/>
      <c r="LN551" s="8"/>
      <c r="LO551" s="8"/>
      <c r="LP551" s="8"/>
      <c r="LQ551" s="8"/>
      <c r="MG551" s="8"/>
      <c r="MH551" s="8"/>
      <c r="MI551" s="8"/>
      <c r="MJ551" s="8"/>
      <c r="MK551" s="8"/>
      <c r="ML551" s="8"/>
      <c r="MM551" s="8"/>
      <c r="MN551" s="8"/>
      <c r="MO551" s="8"/>
      <c r="MP551" s="8"/>
      <c r="MR551" s="8"/>
      <c r="MS551" s="8"/>
      <c r="MU551" s="8"/>
    </row>
    <row r="552" spans="1:359" ht="22.5" customHeight="1">
      <c r="A552" s="56"/>
      <c r="B552" s="55"/>
      <c r="C552" s="63"/>
      <c r="D552" s="201"/>
      <c r="E552" s="226"/>
      <c r="F552" s="60"/>
      <c r="G552" s="60"/>
      <c r="H552" s="26"/>
      <c r="I552" s="26"/>
      <c r="J552" s="26"/>
      <c r="K552" s="26"/>
      <c r="L552" s="66"/>
      <c r="M552" s="66"/>
      <c r="N552" s="33"/>
      <c r="O552" s="319"/>
      <c r="P552" s="319"/>
      <c r="Q552" s="319"/>
      <c r="R552" s="31"/>
      <c r="S552" s="39"/>
      <c r="T552" s="21"/>
      <c r="U552" s="10"/>
      <c r="V552" s="9"/>
      <c r="W552" s="8"/>
      <c r="HP552" s="8"/>
      <c r="HQ552" s="8"/>
      <c r="HR552" s="8"/>
      <c r="HS552" s="8"/>
      <c r="HV552" s="8"/>
      <c r="HY552" s="8"/>
      <c r="HZ552" s="8"/>
      <c r="IA552" s="8"/>
      <c r="IB552" s="8"/>
      <c r="IC552" s="8"/>
      <c r="ID552" s="8"/>
      <c r="IG552" s="8"/>
      <c r="II552" s="7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  <c r="IW552" s="8"/>
      <c r="IX552" s="8"/>
      <c r="IY552" s="8"/>
      <c r="IZ552" s="8"/>
      <c r="JA552" s="8"/>
      <c r="JB552" s="8"/>
      <c r="JC552" s="8"/>
      <c r="JD552" s="8"/>
      <c r="JE552" s="8"/>
      <c r="JF552" s="8"/>
      <c r="JG552" s="8"/>
      <c r="JH552" s="8"/>
      <c r="JI552" s="8"/>
      <c r="JJ552" s="8"/>
      <c r="JK552" s="8"/>
      <c r="JM552" s="8"/>
      <c r="JO552" s="8"/>
      <c r="JP552" s="8"/>
      <c r="JQ552" s="8"/>
      <c r="JR552" s="8"/>
      <c r="JS552" s="8"/>
      <c r="JT552" s="8"/>
      <c r="JU552" s="8"/>
      <c r="JV552" s="8"/>
      <c r="JW552" s="8"/>
      <c r="JX552" s="8"/>
      <c r="JY552" s="8"/>
      <c r="KB552" s="8"/>
      <c r="KX552" s="8"/>
      <c r="LD552" s="8"/>
      <c r="LE552" s="8"/>
      <c r="LF552" s="8"/>
      <c r="LG552" s="8"/>
      <c r="LH552" s="8"/>
      <c r="LI552" s="8"/>
      <c r="LJ552" s="8"/>
      <c r="LK552" s="8"/>
      <c r="LL552" s="8"/>
      <c r="LM552" s="8"/>
      <c r="LR552" s="8"/>
      <c r="LS552" s="8"/>
      <c r="LT552" s="8"/>
      <c r="LU552" s="8"/>
      <c r="LV552" s="8"/>
      <c r="LW552" s="8"/>
      <c r="LX552" s="8"/>
      <c r="LY552" s="8"/>
      <c r="LZ552" s="8"/>
      <c r="MA552" s="8"/>
      <c r="MB552" s="8"/>
      <c r="MC552" s="8"/>
      <c r="MD552" s="8"/>
      <c r="ME552" s="8"/>
      <c r="MF552" s="8"/>
      <c r="MQ552" s="8"/>
      <c r="MR552" s="8"/>
      <c r="MU552" s="8"/>
    </row>
    <row r="553" spans="1:359" s="8" customFormat="1" ht="22.5" customHeight="1">
      <c r="A553" s="56"/>
      <c r="B553" s="55"/>
      <c r="C553" s="63"/>
      <c r="D553" s="201"/>
      <c r="E553" s="226"/>
      <c r="F553" s="60"/>
      <c r="G553" s="60"/>
      <c r="H553" s="26"/>
      <c r="I553" s="26"/>
      <c r="J553" s="26"/>
      <c r="K553" s="26"/>
      <c r="L553" s="66"/>
      <c r="M553" s="66"/>
      <c r="N553" s="33"/>
      <c r="O553" s="319"/>
      <c r="P553" s="319"/>
      <c r="Q553" s="319"/>
      <c r="R553" s="31"/>
      <c r="S553" s="39"/>
      <c r="T553" s="21"/>
      <c r="U553" s="10"/>
      <c r="V553" s="9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  <c r="HA553" s="12"/>
      <c r="HB553" s="12"/>
      <c r="HC553" s="12"/>
      <c r="HD553" s="12"/>
      <c r="HE553" s="12"/>
      <c r="HF553" s="12"/>
      <c r="HG553" s="12"/>
      <c r="HH553" s="12"/>
      <c r="HI553" s="12"/>
      <c r="HJ553" s="12"/>
      <c r="HK553" s="12"/>
      <c r="HL553" s="12"/>
      <c r="HM553" s="12"/>
      <c r="HN553" s="12"/>
      <c r="HO553" s="12"/>
      <c r="HT553" s="12"/>
      <c r="HU553" s="12"/>
      <c r="HW553" s="12"/>
      <c r="HX553" s="12"/>
      <c r="IE553" s="12"/>
      <c r="IF553" s="12"/>
      <c r="IH553" s="12"/>
      <c r="II553" s="7"/>
      <c r="JL553" s="12"/>
      <c r="JN553" s="12"/>
      <c r="JZ553" s="12"/>
      <c r="KA553" s="12"/>
      <c r="KC553" s="12"/>
      <c r="KD553" s="12"/>
      <c r="KE553" s="12"/>
      <c r="KF553" s="12"/>
      <c r="KG553" s="12"/>
      <c r="KH553" s="12"/>
      <c r="KI553" s="12"/>
      <c r="KJ553" s="12"/>
      <c r="KK553" s="12"/>
      <c r="KL553" s="12"/>
      <c r="KM553" s="12"/>
      <c r="KN553" s="12"/>
      <c r="KO553" s="12"/>
      <c r="KP553" s="12"/>
      <c r="KQ553" s="12"/>
      <c r="KR553" s="12"/>
      <c r="KS553" s="12"/>
      <c r="KT553" s="12"/>
      <c r="KU553" s="12"/>
      <c r="KV553" s="12"/>
      <c r="KW553" s="12"/>
      <c r="KZ553" s="12"/>
      <c r="LA553" s="12"/>
      <c r="LB553" s="12"/>
      <c r="LC553" s="12"/>
      <c r="LN553" s="12"/>
      <c r="LO553" s="12"/>
      <c r="LP553" s="12"/>
      <c r="LQ553" s="12"/>
      <c r="MG553" s="12"/>
      <c r="MH553" s="12"/>
      <c r="MI553" s="12"/>
      <c r="MJ553" s="12"/>
      <c r="MK553" s="12"/>
      <c r="ML553" s="12"/>
      <c r="MM553" s="12"/>
      <c r="MN553" s="12"/>
      <c r="MO553" s="12"/>
      <c r="MP553" s="12"/>
      <c r="MS553" s="12"/>
      <c r="MU553" s="12"/>
    </row>
    <row r="554" spans="1:359" ht="22.5" customHeight="1">
      <c r="A554" s="56"/>
      <c r="B554" s="55"/>
      <c r="C554" s="63"/>
      <c r="D554" s="201"/>
      <c r="F554" s="60"/>
      <c r="G554" s="60"/>
      <c r="H554" s="26"/>
      <c r="I554" s="26"/>
      <c r="J554" s="9"/>
      <c r="K554" s="26"/>
      <c r="L554" s="66"/>
      <c r="M554" s="66"/>
      <c r="N554" s="17"/>
      <c r="O554" s="318"/>
      <c r="P554" s="318"/>
      <c r="Q554" s="318"/>
      <c r="R554" s="31"/>
      <c r="S554" s="31"/>
      <c r="T554" s="21"/>
      <c r="U554" s="10"/>
      <c r="V554" s="9"/>
      <c r="HU554" s="8"/>
      <c r="II554" s="8"/>
      <c r="IJ554" s="8"/>
      <c r="IQ554" s="8"/>
      <c r="JM554" s="8"/>
      <c r="JN554" s="8"/>
      <c r="JO554" s="8"/>
      <c r="JT554" s="8"/>
      <c r="JU554" s="8"/>
      <c r="JV554" s="8"/>
      <c r="JW554" s="8"/>
      <c r="JX554" s="8"/>
      <c r="KC554" s="8"/>
      <c r="KD554" s="8"/>
      <c r="KH554" s="8"/>
      <c r="KI554" s="8"/>
      <c r="KJ554" s="8"/>
      <c r="KK554" s="8"/>
      <c r="KL554" s="8"/>
      <c r="KS554" s="8"/>
      <c r="KT554" s="8"/>
      <c r="KX554" s="8"/>
      <c r="LD554" s="8"/>
      <c r="LE554" s="8"/>
      <c r="LF554" s="8"/>
      <c r="LG554" s="8"/>
      <c r="LH554" s="8"/>
      <c r="LI554" s="8"/>
      <c r="LJ554" s="8"/>
      <c r="LK554" s="8"/>
      <c r="LL554" s="8"/>
      <c r="LM554" s="8"/>
      <c r="LR554" s="8"/>
      <c r="LS554" s="8"/>
      <c r="LT554" s="8"/>
      <c r="LU554" s="8"/>
      <c r="LV554" s="8"/>
      <c r="LW554" s="8"/>
      <c r="LX554" s="8"/>
      <c r="LY554" s="8"/>
      <c r="LZ554" s="8"/>
      <c r="MA554" s="8"/>
      <c r="MB554" s="8"/>
      <c r="MC554" s="8"/>
      <c r="MD554" s="8"/>
      <c r="ME554" s="8"/>
      <c r="MF554" s="8"/>
      <c r="MQ554" s="8"/>
      <c r="MR554" s="8"/>
      <c r="MS554" s="8"/>
    </row>
    <row r="555" spans="1:359" ht="22.5" customHeight="1">
      <c r="A555" s="56"/>
      <c r="B555" s="55"/>
      <c r="C555" s="63"/>
      <c r="D555" s="201"/>
      <c r="E555" s="226"/>
      <c r="F555" s="60"/>
      <c r="G555" s="60"/>
      <c r="H555" s="26"/>
      <c r="I555" s="26"/>
      <c r="J555" s="9"/>
      <c r="K555" s="26"/>
      <c r="L555" s="66"/>
      <c r="M555" s="66"/>
      <c r="N555" s="17"/>
      <c r="O555" s="318"/>
      <c r="P555" s="318"/>
      <c r="Q555" s="318"/>
      <c r="R555" s="31"/>
      <c r="S555" s="31"/>
      <c r="T555" s="21"/>
      <c r="U555" s="10"/>
      <c r="V555" s="9"/>
      <c r="HU555" s="8"/>
      <c r="II555" s="8"/>
      <c r="IJ555" s="8"/>
      <c r="IQ555" s="8"/>
      <c r="JM555" s="8"/>
      <c r="JN555" s="8"/>
      <c r="JO555" s="8"/>
      <c r="JT555" s="8"/>
      <c r="JU555" s="8"/>
      <c r="JV555" s="8"/>
      <c r="JW555" s="8"/>
      <c r="JX555" s="8"/>
      <c r="KE555" s="8"/>
      <c r="KF555" s="8"/>
      <c r="KG555" s="8"/>
      <c r="KH555" s="8"/>
      <c r="KI555" s="8"/>
      <c r="KJ555" s="8"/>
      <c r="KK555" s="8"/>
      <c r="KL555" s="8"/>
      <c r="KM555" s="8"/>
      <c r="KN555" s="8"/>
      <c r="KO555" s="8"/>
      <c r="KP555" s="8"/>
      <c r="KQ555" s="8"/>
      <c r="KR555" s="8"/>
      <c r="KS555" s="8"/>
      <c r="KT555" s="8"/>
      <c r="KX555" s="8"/>
      <c r="KZ555" s="8"/>
      <c r="LA555" s="8"/>
      <c r="LB555" s="8"/>
      <c r="LC555" s="8"/>
      <c r="LN555" s="8"/>
      <c r="LO555" s="8"/>
      <c r="LP555" s="8"/>
      <c r="LQ555" s="8"/>
      <c r="MG555" s="8"/>
      <c r="MH555" s="8"/>
      <c r="MI555" s="8"/>
      <c r="MJ555" s="8"/>
      <c r="MK555" s="8"/>
      <c r="ML555" s="8"/>
      <c r="MM555" s="8"/>
      <c r="MN555" s="8"/>
      <c r="MO555" s="8"/>
      <c r="MP555" s="8"/>
      <c r="MQ555" s="8"/>
      <c r="MR555" s="8"/>
    </row>
    <row r="556" spans="1:359" s="8" customFormat="1" ht="22.5" customHeight="1">
      <c r="A556" s="57">
        <v>2</v>
      </c>
      <c r="B556" s="58">
        <v>5</v>
      </c>
      <c r="C556" s="62"/>
      <c r="D556" s="201">
        <f>SUM((S556*A556)+B556+C556)</f>
        <v>61.364000000000004</v>
      </c>
      <c r="E556" s="226"/>
      <c r="F556" s="59" t="s">
        <v>848</v>
      </c>
      <c r="G556" s="59"/>
      <c r="H556" s="26" t="s">
        <v>323</v>
      </c>
      <c r="I556" s="26" t="s">
        <v>100</v>
      </c>
      <c r="J556" s="9" t="s">
        <v>914</v>
      </c>
      <c r="K556" s="26" t="s">
        <v>101</v>
      </c>
      <c r="L556" s="66">
        <f>SUM(D556)</f>
        <v>61.364000000000004</v>
      </c>
      <c r="M556" s="66"/>
      <c r="N556" s="1" t="s">
        <v>369</v>
      </c>
      <c r="O556" s="316" t="s">
        <v>369</v>
      </c>
      <c r="P556" s="317">
        <v>3</v>
      </c>
      <c r="Q556" s="317" t="s">
        <v>369</v>
      </c>
      <c r="R556" s="37">
        <v>23.1</v>
      </c>
      <c r="S556" s="38">
        <f>SUM(R556*1.22)</f>
        <v>28.182000000000002</v>
      </c>
      <c r="T556" s="20"/>
      <c r="U556" s="10" t="s">
        <v>517</v>
      </c>
      <c r="V556" s="9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2"/>
      <c r="HL556" s="12"/>
      <c r="HM556" s="12"/>
      <c r="HN556" s="12"/>
      <c r="HQ556" s="7"/>
      <c r="HR556" s="7"/>
      <c r="HX556" s="12"/>
      <c r="HY556" s="12"/>
      <c r="HZ556" s="12"/>
      <c r="IA556" s="12"/>
      <c r="IB556" s="12"/>
      <c r="IC556" s="12"/>
      <c r="ID556" s="12"/>
      <c r="IE556" s="12"/>
      <c r="IG556" s="12"/>
      <c r="IH556" s="12"/>
      <c r="II556" s="12"/>
      <c r="IJ556" s="12"/>
      <c r="IQ556" s="12"/>
      <c r="IR556" s="12"/>
      <c r="IS556" s="12"/>
      <c r="IT556" s="12"/>
      <c r="IU556" s="12"/>
      <c r="IV556" s="12"/>
      <c r="IW556" s="12"/>
      <c r="IX556" s="12"/>
      <c r="IY556" s="12"/>
      <c r="IZ556" s="12"/>
      <c r="JB556" s="12"/>
      <c r="JC556" s="12"/>
      <c r="JD556" s="12"/>
      <c r="JE556" s="12"/>
      <c r="JK556" s="12"/>
      <c r="JL556" s="12"/>
      <c r="JM556" s="12"/>
      <c r="JN556" s="12"/>
      <c r="JO556" s="12"/>
      <c r="JP556" s="12"/>
      <c r="JQ556" s="12"/>
      <c r="JR556" s="12"/>
      <c r="JS556" s="12"/>
      <c r="JT556" s="12"/>
      <c r="JU556" s="12"/>
      <c r="JV556" s="12"/>
      <c r="JW556" s="12"/>
      <c r="JX556" s="12"/>
      <c r="JY556" s="12"/>
      <c r="JZ556" s="12"/>
      <c r="KA556" s="12"/>
      <c r="KB556" s="12"/>
      <c r="KC556" s="12"/>
      <c r="KD556" s="12"/>
      <c r="KG556" s="12"/>
      <c r="KH556" s="12"/>
      <c r="KI556" s="12"/>
      <c r="KJ556" s="12"/>
      <c r="KK556" s="12"/>
      <c r="KL556" s="12"/>
      <c r="KS556" s="12"/>
      <c r="KT556" s="12"/>
      <c r="KU556" s="12"/>
      <c r="KV556" s="12"/>
      <c r="KW556" s="12"/>
      <c r="KX556" s="12"/>
      <c r="KY556" s="12"/>
      <c r="KZ556" s="12"/>
      <c r="LA556" s="12"/>
      <c r="LB556" s="12"/>
      <c r="LC556" s="12"/>
      <c r="LD556" s="12"/>
      <c r="LE556" s="12"/>
      <c r="LF556" s="12"/>
      <c r="LG556" s="12"/>
      <c r="LH556" s="12"/>
      <c r="LI556" s="12"/>
      <c r="LJ556" s="12"/>
      <c r="LK556" s="12"/>
      <c r="LL556" s="12"/>
      <c r="LM556" s="12"/>
      <c r="LN556" s="12"/>
      <c r="LO556" s="12"/>
      <c r="LP556" s="12"/>
      <c r="LQ556" s="12"/>
      <c r="LR556" s="12"/>
      <c r="LS556" s="12"/>
      <c r="LT556" s="12"/>
      <c r="LU556" s="12"/>
      <c r="LV556" s="12"/>
      <c r="LW556" s="12"/>
      <c r="LX556" s="12"/>
      <c r="LY556" s="12"/>
      <c r="LZ556" s="12"/>
      <c r="MA556" s="12"/>
      <c r="MB556" s="12"/>
      <c r="MC556" s="12"/>
      <c r="MD556" s="12"/>
      <c r="ME556" s="12"/>
      <c r="MF556" s="12"/>
      <c r="MG556" s="12"/>
      <c r="MH556" s="12"/>
      <c r="MI556" s="12"/>
      <c r="MJ556" s="12"/>
      <c r="MK556" s="12"/>
      <c r="ML556" s="12"/>
      <c r="MM556" s="12"/>
      <c r="MN556" s="12"/>
      <c r="MO556" s="12"/>
      <c r="MP556" s="12"/>
      <c r="MQ556" s="12"/>
      <c r="MS556" s="12"/>
    </row>
    <row r="557" spans="1:359" ht="22.5" customHeight="1">
      <c r="A557" s="56"/>
      <c r="B557" s="55"/>
      <c r="C557" s="63"/>
      <c r="D557" s="201"/>
      <c r="F557" s="60"/>
      <c r="G557" s="60"/>
      <c r="H557" s="26"/>
      <c r="I557" s="26"/>
      <c r="J557" s="9"/>
      <c r="K557" s="26"/>
      <c r="L557" s="66"/>
      <c r="M557" s="66"/>
      <c r="N557" s="17"/>
      <c r="O557" s="318"/>
      <c r="P557" s="318"/>
      <c r="Q557" s="318"/>
      <c r="R557" s="31"/>
      <c r="S557" s="31"/>
      <c r="T557" s="21"/>
      <c r="U557" s="10"/>
      <c r="V557" s="9"/>
      <c r="HU557" s="8"/>
      <c r="II557" s="8"/>
      <c r="IJ557" s="8"/>
      <c r="IQ557" s="8"/>
      <c r="JM557" s="8"/>
      <c r="JN557" s="8"/>
      <c r="JO557" s="8"/>
      <c r="JT557" s="8"/>
      <c r="JU557" s="8"/>
      <c r="JV557" s="8"/>
      <c r="JW557" s="8"/>
      <c r="JX557" s="8"/>
      <c r="KG557" s="8"/>
      <c r="KH557" s="8"/>
      <c r="KI557" s="8"/>
      <c r="KJ557" s="8"/>
      <c r="KK557" s="8"/>
      <c r="KL557" s="8"/>
      <c r="KS557" s="8"/>
      <c r="KT557" s="8"/>
      <c r="KX557" s="8"/>
      <c r="KZ557" s="8"/>
      <c r="LA557" s="8"/>
      <c r="LB557" s="8"/>
      <c r="LC557" s="8"/>
      <c r="LN557" s="8"/>
      <c r="LO557" s="8"/>
      <c r="LP557" s="8"/>
      <c r="LQ557" s="8"/>
      <c r="MG557" s="8"/>
      <c r="MH557" s="8"/>
      <c r="MI557" s="8"/>
      <c r="MJ557" s="8"/>
      <c r="MK557" s="8"/>
      <c r="ML557" s="8"/>
      <c r="MM557" s="8"/>
      <c r="MN557" s="8"/>
      <c r="MO557" s="8"/>
      <c r="MP557" s="8"/>
      <c r="MR557" s="8"/>
    </row>
    <row r="558" spans="1:359" ht="22.5" customHeight="1">
      <c r="A558" s="56"/>
      <c r="B558" s="55"/>
      <c r="C558" s="63"/>
      <c r="D558" s="201"/>
      <c r="E558" s="226"/>
      <c r="F558" s="60"/>
      <c r="G558" s="60"/>
      <c r="H558" s="26"/>
      <c r="I558" s="26"/>
      <c r="J558" s="9"/>
      <c r="K558" s="26"/>
      <c r="L558" s="66"/>
      <c r="M558" s="66"/>
      <c r="N558" s="17"/>
      <c r="O558" s="318"/>
      <c r="P558" s="318"/>
      <c r="Q558" s="318"/>
      <c r="R558" s="31"/>
      <c r="S558" s="31"/>
      <c r="T558" s="21"/>
      <c r="U558" s="10"/>
      <c r="V558" s="9"/>
      <c r="HU558" s="8"/>
      <c r="II558" s="8"/>
      <c r="IJ558" s="8"/>
      <c r="IQ558" s="8"/>
      <c r="JM558" s="8"/>
      <c r="JN558" s="8"/>
      <c r="JO558" s="8"/>
      <c r="JQ558" s="8"/>
      <c r="JT558" s="8"/>
      <c r="JU558" s="8"/>
      <c r="JV558" s="8"/>
      <c r="JW558" s="8"/>
      <c r="JX558" s="8"/>
      <c r="KE558" s="8"/>
      <c r="KF558" s="8"/>
      <c r="KH558" s="8"/>
      <c r="KI558" s="8"/>
      <c r="KJ558" s="8"/>
      <c r="KK558" s="8"/>
      <c r="KL558" s="8"/>
      <c r="KM558" s="8"/>
      <c r="KN558" s="8"/>
      <c r="KO558" s="8"/>
      <c r="KP558" s="8"/>
      <c r="KQ558" s="8"/>
      <c r="KR558" s="8"/>
      <c r="KS558" s="8"/>
      <c r="KT558" s="8"/>
      <c r="KU558" s="8"/>
      <c r="KV558" s="8"/>
      <c r="KW558" s="8"/>
      <c r="KX558" s="8"/>
      <c r="KZ558" s="8"/>
      <c r="LA558" s="8"/>
      <c r="LB558" s="8"/>
      <c r="LC558" s="8"/>
      <c r="LN558" s="8"/>
      <c r="LO558" s="8"/>
      <c r="LP558" s="8"/>
      <c r="LQ558" s="8"/>
      <c r="MG558" s="8"/>
      <c r="MH558" s="8"/>
      <c r="MI558" s="8"/>
      <c r="MJ558" s="8"/>
      <c r="MK558" s="8"/>
      <c r="ML558" s="8"/>
      <c r="MM558" s="8"/>
      <c r="MN558" s="8"/>
      <c r="MO558" s="8"/>
      <c r="MP558" s="8"/>
      <c r="MQ558" s="8"/>
      <c r="MR558" s="8"/>
      <c r="MS558" s="8"/>
    </row>
    <row r="559" spans="1:359" ht="22.5" customHeight="1">
      <c r="A559" s="56"/>
      <c r="B559" s="55"/>
      <c r="C559" s="63"/>
      <c r="D559" s="201"/>
      <c r="E559" s="226"/>
      <c r="F559" s="60"/>
      <c r="G559" s="60"/>
      <c r="H559" s="26"/>
      <c r="I559" s="26"/>
      <c r="J559" s="9"/>
      <c r="K559" s="26"/>
      <c r="L559" s="66"/>
      <c r="M559" s="66"/>
      <c r="N559" s="17"/>
      <c r="O559" s="318"/>
      <c r="P559" s="318"/>
      <c r="Q559" s="318"/>
      <c r="R559" s="31"/>
      <c r="S559" s="31"/>
      <c r="T559" s="21"/>
      <c r="U559" s="10"/>
      <c r="V559" s="9"/>
      <c r="HU559" s="8"/>
      <c r="II559" s="8"/>
      <c r="IJ559" s="8"/>
      <c r="IQ559" s="8"/>
      <c r="JM559" s="8"/>
      <c r="JN559" s="8"/>
      <c r="JO559" s="8"/>
      <c r="JT559" s="8"/>
      <c r="JU559" s="8"/>
      <c r="JV559" s="8"/>
      <c r="JW559" s="8"/>
      <c r="JX559" s="8"/>
      <c r="KH559" s="8"/>
      <c r="KI559" s="8"/>
      <c r="KJ559" s="8"/>
      <c r="KK559" s="8"/>
      <c r="KL559" s="8"/>
      <c r="KS559" s="8"/>
      <c r="KT559" s="8"/>
      <c r="KX559" s="8"/>
      <c r="KZ559" s="8"/>
      <c r="LA559" s="8"/>
      <c r="LB559" s="8"/>
      <c r="LC559" s="8"/>
      <c r="LD559" s="7"/>
      <c r="LE559" s="7"/>
      <c r="LF559" s="7"/>
      <c r="LG559" s="7"/>
      <c r="LH559" s="7"/>
      <c r="LI559" s="7"/>
      <c r="LJ559" s="7"/>
      <c r="LK559" s="7"/>
      <c r="LL559" s="7"/>
      <c r="LM559" s="7"/>
      <c r="LN559" s="8"/>
      <c r="LO559" s="8"/>
      <c r="LP559" s="8"/>
      <c r="LQ559" s="8"/>
      <c r="LR559" s="7"/>
      <c r="LS559" s="7"/>
      <c r="LT559" s="7"/>
      <c r="LU559" s="7"/>
      <c r="LV559" s="7"/>
      <c r="LW559" s="7"/>
      <c r="LX559" s="7"/>
      <c r="LY559" s="7"/>
      <c r="LZ559" s="7"/>
      <c r="MA559" s="7"/>
      <c r="MB559" s="7"/>
      <c r="MC559" s="7"/>
      <c r="MD559" s="7"/>
      <c r="ME559" s="7"/>
      <c r="MF559" s="7"/>
      <c r="MG559" s="8"/>
      <c r="MH559" s="8"/>
      <c r="MI559" s="8"/>
      <c r="MJ559" s="8"/>
      <c r="MK559" s="8"/>
      <c r="ML559" s="8"/>
      <c r="MM559" s="8"/>
      <c r="MN559" s="8"/>
      <c r="MO559" s="8"/>
      <c r="MP559" s="8"/>
      <c r="MR559" s="8"/>
      <c r="MS559" s="7"/>
      <c r="MU559" s="8"/>
    </row>
    <row r="560" spans="1:359" ht="22.5" customHeight="1">
      <c r="A560" s="56"/>
      <c r="B560" s="55"/>
      <c r="C560" s="63"/>
      <c r="D560" s="201"/>
      <c r="F560" s="60"/>
      <c r="G560" s="60"/>
      <c r="H560" s="26"/>
      <c r="I560" s="26"/>
      <c r="J560" s="9"/>
      <c r="K560" s="26"/>
      <c r="L560" s="66"/>
      <c r="M560" s="66"/>
      <c r="N560" s="17"/>
      <c r="O560" s="318"/>
      <c r="P560" s="318"/>
      <c r="Q560" s="318"/>
      <c r="R560" s="31"/>
      <c r="S560" s="31"/>
      <c r="T560" s="21"/>
      <c r="U560" s="10"/>
      <c r="V560" s="9"/>
      <c r="HU560" s="8"/>
      <c r="II560" s="8"/>
      <c r="IJ560" s="8"/>
      <c r="IQ560" s="8"/>
      <c r="JM560" s="8"/>
      <c r="JN560" s="8"/>
      <c r="JO560" s="8"/>
      <c r="JT560" s="8"/>
      <c r="JU560" s="8"/>
      <c r="JV560" s="8"/>
      <c r="JW560" s="8"/>
      <c r="JX560" s="8"/>
      <c r="KH560" s="8"/>
      <c r="KI560" s="8"/>
      <c r="KJ560" s="8"/>
      <c r="KK560" s="8"/>
      <c r="KL560" s="8"/>
      <c r="KS560" s="8"/>
      <c r="KT560" s="8"/>
      <c r="KX560" s="8"/>
      <c r="KZ560" s="8"/>
      <c r="LA560" s="8"/>
      <c r="LB560" s="8"/>
      <c r="LC560" s="8"/>
      <c r="LD560" s="8"/>
      <c r="LE560" s="8"/>
      <c r="LF560" s="8"/>
      <c r="LG560" s="8"/>
      <c r="LH560" s="8"/>
      <c r="LI560" s="8"/>
      <c r="LJ560" s="8"/>
      <c r="LK560" s="8"/>
      <c r="LL560" s="8"/>
      <c r="LM560" s="8"/>
      <c r="LN560" s="8"/>
      <c r="LO560" s="8"/>
      <c r="LP560" s="8"/>
      <c r="LQ560" s="8"/>
      <c r="LR560" s="8"/>
      <c r="LS560" s="8"/>
      <c r="LT560" s="8"/>
      <c r="LU560" s="8"/>
      <c r="LV560" s="8"/>
      <c r="LW560" s="8"/>
      <c r="LX560" s="8"/>
      <c r="LY560" s="8"/>
      <c r="LZ560" s="8"/>
      <c r="MA560" s="8"/>
      <c r="MB560" s="8"/>
      <c r="MC560" s="8"/>
      <c r="MD560" s="8"/>
      <c r="ME560" s="8"/>
      <c r="MF560" s="8"/>
      <c r="MG560" s="8"/>
      <c r="MH560" s="8"/>
      <c r="MI560" s="8"/>
      <c r="MJ560" s="8"/>
      <c r="MK560" s="8"/>
      <c r="ML560" s="8"/>
      <c r="MM560" s="8"/>
      <c r="MN560" s="8"/>
      <c r="MO560" s="8"/>
      <c r="MP560" s="8"/>
      <c r="MR560" s="8"/>
      <c r="MS560" s="8"/>
      <c r="MU560" s="8"/>
    </row>
    <row r="561" spans="1:359" ht="22.5" customHeight="1">
      <c r="A561" s="56"/>
      <c r="B561" s="55"/>
      <c r="C561" s="63"/>
      <c r="D561" s="201"/>
      <c r="E561" s="226"/>
      <c r="F561" s="60"/>
      <c r="G561" s="60"/>
      <c r="H561" s="26"/>
      <c r="I561" s="26"/>
      <c r="J561" s="9"/>
      <c r="K561" s="26"/>
      <c r="L561" s="66"/>
      <c r="M561" s="66"/>
      <c r="N561" s="17"/>
      <c r="O561" s="318"/>
      <c r="P561" s="318"/>
      <c r="Q561" s="318"/>
      <c r="R561" s="31"/>
      <c r="S561" s="31"/>
      <c r="T561" s="21"/>
      <c r="U561" s="10"/>
      <c r="V561" s="9"/>
      <c r="HX561" s="8"/>
      <c r="HY561" s="8"/>
      <c r="HZ561" s="8"/>
      <c r="IA561" s="8"/>
      <c r="IB561" s="8"/>
      <c r="IC561" s="8"/>
      <c r="ID561" s="8"/>
      <c r="IE561" s="8"/>
      <c r="IG561" s="8"/>
      <c r="IH561" s="8"/>
      <c r="II561" s="8"/>
      <c r="IJ561" s="8"/>
      <c r="JM561" s="8"/>
      <c r="JN561" s="8"/>
      <c r="JO561" s="8"/>
      <c r="JQ561" s="8"/>
      <c r="JT561" s="8"/>
      <c r="JU561" s="8"/>
      <c r="JV561" s="8"/>
      <c r="JW561" s="8"/>
      <c r="JX561" s="8"/>
      <c r="KG561" s="8"/>
      <c r="KH561" s="8"/>
      <c r="KI561" s="8"/>
      <c r="KJ561" s="8"/>
      <c r="KK561" s="8"/>
      <c r="KL561" s="8"/>
      <c r="KS561" s="8"/>
      <c r="KT561" s="8"/>
      <c r="KU561" s="8"/>
      <c r="KV561" s="8"/>
      <c r="KW561" s="8"/>
      <c r="KX561" s="8"/>
      <c r="MR561" s="8"/>
      <c r="MS561" s="8"/>
      <c r="MU561" s="8"/>
    </row>
    <row r="562" spans="1:359" ht="22.5" customHeight="1">
      <c r="A562" s="56"/>
      <c r="B562" s="55"/>
      <c r="C562" s="63"/>
      <c r="D562" s="201"/>
      <c r="E562" s="226"/>
      <c r="F562" s="60"/>
      <c r="G562" s="60"/>
      <c r="H562" s="26"/>
      <c r="I562" s="26"/>
      <c r="J562" s="9"/>
      <c r="K562" s="26"/>
      <c r="L562" s="66"/>
      <c r="M562" s="66"/>
      <c r="N562" s="17"/>
      <c r="O562" s="318"/>
      <c r="P562" s="318"/>
      <c r="Q562" s="318"/>
      <c r="R562" s="31"/>
      <c r="S562" s="31"/>
      <c r="T562" s="21"/>
      <c r="U562" s="10"/>
      <c r="V562" s="9"/>
      <c r="HX562" s="8"/>
      <c r="HY562" s="8"/>
      <c r="HZ562" s="8"/>
      <c r="IA562" s="8"/>
      <c r="IB562" s="8"/>
      <c r="IC562" s="8"/>
      <c r="ID562" s="8"/>
      <c r="IE562" s="8"/>
      <c r="IG562" s="8"/>
      <c r="IH562" s="8"/>
      <c r="II562" s="8"/>
      <c r="IJ562" s="8"/>
      <c r="JM562" s="8"/>
      <c r="JN562" s="8"/>
      <c r="JO562" s="8"/>
      <c r="JQ562" s="8"/>
      <c r="JT562" s="8"/>
      <c r="JU562" s="8"/>
      <c r="JV562" s="8"/>
      <c r="JW562" s="8"/>
      <c r="JX562" s="8"/>
      <c r="KG562" s="8"/>
      <c r="KH562" s="8"/>
      <c r="KI562" s="8"/>
      <c r="KJ562" s="8"/>
      <c r="KK562" s="8"/>
      <c r="KL562" s="8"/>
      <c r="KS562" s="8"/>
      <c r="KT562" s="8"/>
      <c r="KU562" s="8"/>
      <c r="KV562" s="8"/>
      <c r="KW562" s="8"/>
      <c r="KX562" s="8"/>
      <c r="KZ562" s="8"/>
      <c r="LA562" s="8"/>
      <c r="LB562" s="8"/>
      <c r="LC562" s="8"/>
      <c r="LN562" s="8"/>
      <c r="LO562" s="8"/>
      <c r="LP562" s="8"/>
      <c r="LQ562" s="8"/>
      <c r="MG562" s="8"/>
      <c r="MH562" s="8"/>
      <c r="MI562" s="8"/>
      <c r="MJ562" s="8"/>
      <c r="MK562" s="8"/>
      <c r="ML562" s="8"/>
      <c r="MM562" s="8"/>
      <c r="MN562" s="8"/>
      <c r="MO562" s="8"/>
      <c r="MP562" s="8"/>
      <c r="MQ562" s="8"/>
      <c r="MR562" s="8"/>
      <c r="MU562" s="8"/>
    </row>
    <row r="563" spans="1:359" ht="22.5" customHeight="1">
      <c r="A563" s="56"/>
      <c r="B563" s="55"/>
      <c r="C563" s="63"/>
      <c r="D563" s="201"/>
      <c r="F563" s="60"/>
      <c r="G563" s="60"/>
      <c r="H563" s="26"/>
      <c r="I563" s="26"/>
      <c r="J563" s="9"/>
      <c r="K563" s="26"/>
      <c r="L563" s="66"/>
      <c r="M563" s="66"/>
      <c r="N563" s="17"/>
      <c r="O563" s="318"/>
      <c r="P563" s="318"/>
      <c r="Q563" s="318"/>
      <c r="R563" s="31"/>
      <c r="S563" s="31"/>
      <c r="T563" s="21"/>
      <c r="U563" s="10"/>
      <c r="V563" s="9"/>
      <c r="HX563" s="8"/>
      <c r="HY563" s="8"/>
      <c r="HZ563" s="8"/>
      <c r="IA563" s="8"/>
      <c r="IB563" s="8"/>
      <c r="IC563" s="8"/>
      <c r="ID563" s="8"/>
      <c r="IE563" s="8"/>
      <c r="IG563" s="8"/>
      <c r="IH563" s="8"/>
      <c r="II563" s="8"/>
      <c r="IJ563" s="8"/>
      <c r="JM563" s="8"/>
      <c r="JN563" s="8"/>
      <c r="JO563" s="8"/>
      <c r="JQ563" s="8"/>
      <c r="JT563" s="8"/>
      <c r="JU563" s="8"/>
      <c r="JV563" s="8"/>
      <c r="JW563" s="8"/>
      <c r="JX563" s="8"/>
      <c r="KG563" s="8"/>
      <c r="KH563" s="8"/>
      <c r="KI563" s="8"/>
      <c r="KJ563" s="8"/>
      <c r="KK563" s="8"/>
      <c r="KL563" s="8"/>
      <c r="KS563" s="8"/>
      <c r="KT563" s="8"/>
      <c r="KU563" s="8"/>
      <c r="KV563" s="8"/>
      <c r="KW563" s="8"/>
      <c r="KX563" s="8"/>
      <c r="KZ563" s="8"/>
      <c r="LA563" s="8"/>
      <c r="LB563" s="8"/>
      <c r="LC563" s="8"/>
      <c r="LD563" s="8"/>
      <c r="LE563" s="8"/>
      <c r="LF563" s="8"/>
      <c r="LG563" s="8"/>
      <c r="LH563" s="8"/>
      <c r="LI563" s="8"/>
      <c r="LJ563" s="8"/>
      <c r="LK563" s="8"/>
      <c r="LL563" s="8"/>
      <c r="LM563" s="8"/>
      <c r="LN563" s="8"/>
      <c r="LO563" s="8"/>
      <c r="LP563" s="8"/>
      <c r="LQ563" s="8"/>
      <c r="LR563" s="8"/>
      <c r="LS563" s="8"/>
      <c r="LT563" s="8"/>
      <c r="LU563" s="8"/>
      <c r="LV563" s="8"/>
      <c r="LW563" s="8"/>
      <c r="LX563" s="8"/>
      <c r="LY563" s="8"/>
      <c r="LZ563" s="8"/>
      <c r="MA563" s="8"/>
      <c r="MB563" s="8"/>
      <c r="MC563" s="8"/>
      <c r="MD563" s="8"/>
      <c r="ME563" s="8"/>
      <c r="MF563" s="8"/>
      <c r="MG563" s="8"/>
      <c r="MH563" s="8"/>
      <c r="MI563" s="8"/>
      <c r="MJ563" s="8"/>
      <c r="MK563" s="8"/>
      <c r="ML563" s="8"/>
      <c r="MM563" s="8"/>
      <c r="MN563" s="8"/>
      <c r="MO563" s="8"/>
      <c r="MP563" s="8"/>
      <c r="MQ563" s="7"/>
      <c r="MR563" s="8"/>
      <c r="MU563" s="8"/>
    </row>
    <row r="564" spans="1:359" ht="22.5" customHeight="1">
      <c r="A564" s="56"/>
      <c r="B564" s="55"/>
      <c r="C564" s="63"/>
      <c r="D564" s="201"/>
      <c r="E564" s="226"/>
      <c r="F564" s="60"/>
      <c r="G564" s="60"/>
      <c r="H564" s="26"/>
      <c r="I564" s="26"/>
      <c r="J564" s="9"/>
      <c r="K564" s="26"/>
      <c r="L564" s="66"/>
      <c r="M564" s="66"/>
      <c r="N564" s="17"/>
      <c r="O564" s="318"/>
      <c r="P564" s="318"/>
      <c r="Q564" s="318"/>
      <c r="R564" s="31"/>
      <c r="S564" s="31"/>
      <c r="T564" s="21"/>
      <c r="U564" s="10"/>
      <c r="V564" s="9"/>
      <c r="II564" s="8"/>
      <c r="IJ564" s="8"/>
      <c r="JM564" s="8"/>
      <c r="JN564" s="8"/>
      <c r="JO564" s="8"/>
      <c r="JQ564" s="8"/>
      <c r="JT564" s="8"/>
      <c r="JU564" s="8"/>
      <c r="JV564" s="8"/>
      <c r="JW564" s="8"/>
      <c r="JX564" s="8"/>
      <c r="KG564" s="8"/>
      <c r="KH564" s="8"/>
      <c r="KI564" s="8"/>
      <c r="KJ564" s="8"/>
      <c r="KK564" s="8"/>
      <c r="KL564" s="8"/>
      <c r="KU564" s="8"/>
      <c r="KV564" s="8"/>
      <c r="KW564" s="8"/>
      <c r="KX564" s="8"/>
      <c r="KZ564" s="8"/>
      <c r="LA564" s="8"/>
      <c r="LB564" s="8"/>
      <c r="LC564" s="8"/>
      <c r="LD564" s="8"/>
      <c r="LE564" s="8"/>
      <c r="LF564" s="8"/>
      <c r="LG564" s="8"/>
      <c r="LH564" s="8"/>
      <c r="LI564" s="8"/>
      <c r="LJ564" s="8"/>
      <c r="LK564" s="8"/>
      <c r="LL564" s="8"/>
      <c r="LM564" s="8"/>
      <c r="LN564" s="8"/>
      <c r="LO564" s="8"/>
      <c r="LP564" s="8"/>
      <c r="LQ564" s="8"/>
      <c r="LR564" s="8"/>
      <c r="LS564" s="8"/>
      <c r="LT564" s="8"/>
      <c r="LU564" s="8"/>
      <c r="LV564" s="8"/>
      <c r="LW564" s="8"/>
      <c r="LX564" s="8"/>
      <c r="LY564" s="8"/>
      <c r="LZ564" s="8"/>
      <c r="MA564" s="8"/>
      <c r="MB564" s="8"/>
      <c r="MC564" s="8"/>
      <c r="MD564" s="8"/>
      <c r="ME564" s="8"/>
      <c r="MF564" s="8"/>
      <c r="MG564" s="8"/>
      <c r="MH564" s="8"/>
      <c r="MI564" s="8"/>
      <c r="MJ564" s="8"/>
      <c r="MK564" s="8"/>
      <c r="ML564" s="8"/>
      <c r="MM564" s="8"/>
      <c r="MN564" s="8"/>
      <c r="MO564" s="8"/>
      <c r="MP564" s="8"/>
      <c r="MQ564" s="8"/>
      <c r="MR564" s="8"/>
      <c r="MS564" s="8"/>
      <c r="MU564" s="8"/>
    </row>
    <row r="565" spans="1:359" ht="22.5" customHeight="1">
      <c r="A565" s="57">
        <v>1</v>
      </c>
      <c r="B565" s="58">
        <v>10</v>
      </c>
      <c r="C565" s="62">
        <v>5</v>
      </c>
      <c r="D565" s="201">
        <f t="shared" ref="D565:D570" si="244">SUM((S565*A565)+B565+C565)</f>
        <v>22.991</v>
      </c>
      <c r="E565" s="226"/>
      <c r="F565" s="59" t="s">
        <v>818</v>
      </c>
      <c r="G565" s="59"/>
      <c r="H565" s="26" t="s">
        <v>314</v>
      </c>
      <c r="I565" s="26" t="s">
        <v>1270</v>
      </c>
      <c r="J565" s="26" t="s">
        <v>497</v>
      </c>
      <c r="K565" s="26" t="s">
        <v>1259</v>
      </c>
      <c r="L565" s="66">
        <f t="shared" ref="L565:L570" si="245">SUM(D565)</f>
        <v>22.991</v>
      </c>
      <c r="M565" s="66"/>
      <c r="N565" s="1" t="s">
        <v>369</v>
      </c>
      <c r="O565" s="316" t="s">
        <v>369</v>
      </c>
      <c r="P565" s="317" t="s">
        <v>369</v>
      </c>
      <c r="Q565" s="317">
        <v>1</v>
      </c>
      <c r="R565" s="37">
        <v>6.55</v>
      </c>
      <c r="S565" s="38">
        <f t="shared" ref="S565:S570" si="246">SUM(R565*1.22)</f>
        <v>7.9909999999999997</v>
      </c>
      <c r="T565" s="20"/>
      <c r="U565" s="10" t="s">
        <v>1258</v>
      </c>
      <c r="V565" s="9"/>
      <c r="W565" s="8"/>
      <c r="HP565" s="8"/>
      <c r="HQ565" s="8"/>
      <c r="HR565" s="8"/>
      <c r="HS565" s="8"/>
      <c r="HV565" s="8"/>
      <c r="HZ565" s="8"/>
      <c r="IA565" s="8"/>
      <c r="IB565" s="8"/>
      <c r="IC565" s="8"/>
      <c r="ID565" s="8"/>
      <c r="IE565" s="8"/>
      <c r="IF565" s="8"/>
      <c r="IG565" s="8"/>
      <c r="IH565" s="8"/>
      <c r="IL565" s="8"/>
      <c r="IM565" s="8"/>
      <c r="IN565" s="8"/>
      <c r="IO565" s="7"/>
      <c r="IP565" s="7"/>
      <c r="IQ565" s="7"/>
      <c r="IR565" s="8"/>
      <c r="IS565" s="8"/>
      <c r="IT565" s="8"/>
      <c r="IU565" s="8"/>
      <c r="IV565" s="8"/>
      <c r="IW565" s="8"/>
      <c r="IX565" s="7"/>
      <c r="IY565" s="7"/>
      <c r="IZ565" s="7"/>
      <c r="JA565" s="7"/>
      <c r="JB565" s="8"/>
      <c r="JC565" s="8"/>
      <c r="JD565" s="8"/>
      <c r="JE565" s="8"/>
      <c r="JF565" s="8"/>
      <c r="JG565" s="8"/>
      <c r="JH565" s="8"/>
      <c r="JI565" s="8"/>
      <c r="JJ565" s="8"/>
      <c r="JK565" s="8"/>
      <c r="JP565" s="8"/>
      <c r="JR565" s="8"/>
      <c r="JS565" s="8"/>
      <c r="KU565" s="8"/>
      <c r="KV565" s="8"/>
      <c r="KW565" s="8"/>
      <c r="LD565" s="8"/>
      <c r="LE565" s="8"/>
      <c r="LF565" s="8"/>
      <c r="LG565" s="8"/>
      <c r="LH565" s="8"/>
      <c r="LI565" s="8"/>
      <c r="LJ565" s="8"/>
      <c r="LK565" s="8"/>
      <c r="LL565" s="8"/>
      <c r="LM565" s="8"/>
      <c r="LR565" s="8"/>
      <c r="LS565" s="8"/>
      <c r="LT565" s="8"/>
      <c r="LU565" s="8"/>
      <c r="LV565" s="8"/>
      <c r="LW565" s="8"/>
      <c r="LX565" s="8"/>
      <c r="LY565" s="8"/>
      <c r="LZ565" s="8"/>
      <c r="MA565" s="8"/>
      <c r="MB565" s="8"/>
      <c r="MC565" s="8"/>
      <c r="MD565" s="8"/>
      <c r="ME565" s="8"/>
      <c r="MF565" s="8"/>
      <c r="MQ565" s="8"/>
      <c r="MR565" s="7"/>
      <c r="MS565" s="8"/>
    </row>
    <row r="566" spans="1:359" ht="22.5" customHeight="1">
      <c r="A566" s="57">
        <v>1</v>
      </c>
      <c r="B566" s="58">
        <v>20</v>
      </c>
      <c r="C566" s="62"/>
      <c r="D566" s="201">
        <f t="shared" si="244"/>
        <v>31.956000000000003</v>
      </c>
      <c r="F566" s="59" t="s">
        <v>845</v>
      </c>
      <c r="G566" s="59"/>
      <c r="H566" s="26" t="s">
        <v>314</v>
      </c>
      <c r="I566" s="26" t="s">
        <v>1770</v>
      </c>
      <c r="J566" s="26" t="s">
        <v>497</v>
      </c>
      <c r="K566" s="26" t="s">
        <v>1769</v>
      </c>
      <c r="L566" s="66">
        <f t="shared" si="245"/>
        <v>31.956000000000003</v>
      </c>
      <c r="M566" s="66"/>
      <c r="N566" s="1" t="s">
        <v>369</v>
      </c>
      <c r="O566" s="316" t="s">
        <v>369</v>
      </c>
      <c r="P566" s="317">
        <v>7</v>
      </c>
      <c r="Q566" s="317" t="s">
        <v>369</v>
      </c>
      <c r="R566" s="37">
        <v>9.8000000000000007</v>
      </c>
      <c r="S566" s="38">
        <f t="shared" si="246"/>
        <v>11.956000000000001</v>
      </c>
      <c r="T566" s="25">
        <v>0.05</v>
      </c>
      <c r="U566" s="10" t="s">
        <v>1768</v>
      </c>
      <c r="V566" s="10"/>
      <c r="W566" s="8"/>
      <c r="HP566" s="8"/>
      <c r="HQ566" s="8"/>
      <c r="HR566" s="8"/>
      <c r="HS566" s="8"/>
      <c r="HV566" s="8"/>
      <c r="HY566" s="8"/>
      <c r="HZ566" s="8"/>
      <c r="IA566" s="8"/>
      <c r="IB566" s="8"/>
      <c r="IC566" s="8"/>
      <c r="ID566" s="8"/>
      <c r="II566" s="8"/>
      <c r="IJ566" s="8"/>
      <c r="IK566" s="8"/>
      <c r="IS566" s="8"/>
      <c r="IT566" s="8"/>
      <c r="IU566" s="8"/>
      <c r="IV566" s="8"/>
      <c r="IW566" s="8"/>
      <c r="IX566" s="8"/>
      <c r="IY566" s="8"/>
      <c r="IZ566" s="8"/>
      <c r="JA566" s="8"/>
      <c r="JB566" s="8"/>
      <c r="JC566" s="8"/>
      <c r="JD566" s="8"/>
      <c r="JE566" s="8"/>
      <c r="JK566" s="8"/>
      <c r="JL566" s="8"/>
      <c r="JM566" s="8"/>
      <c r="JO566" s="8"/>
      <c r="JP566" s="8"/>
      <c r="JQ566" s="8"/>
      <c r="JR566" s="8"/>
      <c r="JS566" s="8"/>
      <c r="JY566" s="8"/>
      <c r="JZ566" s="8"/>
      <c r="KA566" s="8"/>
      <c r="KB566" s="8"/>
      <c r="KC566" s="8"/>
      <c r="KD566" s="8"/>
      <c r="KE566" s="8"/>
      <c r="KF566" s="8"/>
      <c r="KM566" s="8"/>
      <c r="KN566" s="8"/>
      <c r="KO566" s="8"/>
      <c r="KP566" s="8"/>
      <c r="KQ566" s="8"/>
      <c r="KR566" s="8"/>
      <c r="KX566"/>
      <c r="KZ566" s="8"/>
      <c r="LA566" s="8"/>
      <c r="LB566" s="8"/>
      <c r="LC566" s="8"/>
      <c r="LN566" s="8"/>
      <c r="LO566" s="8"/>
      <c r="LP566" s="8"/>
      <c r="LQ566" s="8"/>
      <c r="MG566" s="8"/>
      <c r="MH566" s="8"/>
      <c r="MI566" s="8"/>
      <c r="MJ566" s="8"/>
      <c r="MR566" s="8"/>
      <c r="MS566" s="8"/>
      <c r="MU566" s="8"/>
    </row>
    <row r="567" spans="1:359" ht="22.5" customHeight="1">
      <c r="A567" s="57">
        <v>2</v>
      </c>
      <c r="B567" s="58">
        <v>5</v>
      </c>
      <c r="C567" s="62">
        <v>10</v>
      </c>
      <c r="D567" s="201">
        <f t="shared" si="244"/>
        <v>71.12</v>
      </c>
      <c r="E567" s="226"/>
      <c r="F567" s="59" t="s">
        <v>848</v>
      </c>
      <c r="G567" s="59"/>
      <c r="H567" s="26" t="s">
        <v>314</v>
      </c>
      <c r="I567" s="26" t="s">
        <v>1771</v>
      </c>
      <c r="J567" s="26" t="s">
        <v>497</v>
      </c>
      <c r="K567" s="26" t="s">
        <v>1774</v>
      </c>
      <c r="L567" s="66">
        <f t="shared" si="245"/>
        <v>71.12</v>
      </c>
      <c r="M567" s="66"/>
      <c r="N567" s="1" t="s">
        <v>369</v>
      </c>
      <c r="O567" s="316" t="s">
        <v>369</v>
      </c>
      <c r="P567" s="317">
        <v>1</v>
      </c>
      <c r="Q567" s="317" t="s">
        <v>369</v>
      </c>
      <c r="R567" s="37">
        <v>23</v>
      </c>
      <c r="S567" s="38">
        <f t="shared" si="246"/>
        <v>28.06</v>
      </c>
      <c r="T567" s="25">
        <v>0.05</v>
      </c>
      <c r="U567" s="10" t="s">
        <v>1768</v>
      </c>
      <c r="V567" s="10"/>
      <c r="W567" s="8"/>
      <c r="HP567" s="8"/>
      <c r="HQ567" s="8"/>
      <c r="HR567" s="8"/>
      <c r="HS567" s="8"/>
      <c r="HV567" s="8"/>
      <c r="HY567" s="8"/>
      <c r="HZ567" s="8"/>
      <c r="IA567" s="8"/>
      <c r="IB567" s="8"/>
      <c r="IC567" s="8"/>
      <c r="ID567" s="8"/>
      <c r="II567" s="8"/>
      <c r="IJ567" s="8"/>
      <c r="IK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K567" s="8"/>
      <c r="JL567" s="8"/>
      <c r="JM567" s="8"/>
      <c r="JO567" s="8"/>
      <c r="JP567" s="8"/>
      <c r="JQ567" s="8"/>
      <c r="JR567" s="8"/>
      <c r="JS567" s="8"/>
      <c r="JY567" s="8"/>
      <c r="JZ567" s="8"/>
      <c r="KA567" s="8"/>
      <c r="KB567" s="8"/>
      <c r="KC567" s="8"/>
      <c r="KD567" s="8"/>
      <c r="KE567" s="8"/>
      <c r="KF567" s="8"/>
      <c r="KM567" s="8"/>
      <c r="KN567" s="8"/>
      <c r="KO567" s="8"/>
      <c r="KP567" s="8"/>
      <c r="KQ567" s="8"/>
      <c r="KR567" s="8"/>
      <c r="KX567"/>
      <c r="MR567" s="8"/>
      <c r="MU567" s="8"/>
    </row>
    <row r="568" spans="1:359" s="8" customFormat="1" ht="22.5" customHeight="1">
      <c r="A568" s="57">
        <v>2</v>
      </c>
      <c r="B568" s="58">
        <v>5</v>
      </c>
      <c r="C568" s="62">
        <v>10</v>
      </c>
      <c r="D568" s="201">
        <f t="shared" si="244"/>
        <v>83.32</v>
      </c>
      <c r="E568" s="226"/>
      <c r="F568" s="59" t="s">
        <v>848</v>
      </c>
      <c r="G568" s="59"/>
      <c r="H568" s="26" t="s">
        <v>314</v>
      </c>
      <c r="I568" s="26" t="s">
        <v>1772</v>
      </c>
      <c r="J568" s="26" t="s">
        <v>497</v>
      </c>
      <c r="K568" s="26" t="s">
        <v>1773</v>
      </c>
      <c r="L568" s="66">
        <f t="shared" si="245"/>
        <v>83.32</v>
      </c>
      <c r="M568" s="66"/>
      <c r="N568" s="1" t="s">
        <v>369</v>
      </c>
      <c r="O568" s="316" t="s">
        <v>369</v>
      </c>
      <c r="P568" s="317">
        <v>1</v>
      </c>
      <c r="Q568" s="317" t="s">
        <v>369</v>
      </c>
      <c r="R568" s="37">
        <v>28</v>
      </c>
      <c r="S568" s="38">
        <f t="shared" si="246"/>
        <v>34.159999999999997</v>
      </c>
      <c r="T568" s="25">
        <v>0.05</v>
      </c>
      <c r="U568" s="10" t="s">
        <v>1768</v>
      </c>
      <c r="V568" s="10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12"/>
      <c r="HA568" s="12"/>
      <c r="HB568" s="12"/>
      <c r="HC568" s="12"/>
      <c r="HD568" s="12"/>
      <c r="HE568" s="12"/>
      <c r="HF568" s="12"/>
      <c r="HG568" s="12"/>
      <c r="HH568" s="12"/>
      <c r="HI568" s="12"/>
      <c r="HJ568" s="12"/>
      <c r="HK568" s="12"/>
      <c r="HL568" s="12"/>
      <c r="HM568" s="12"/>
      <c r="HN568" s="12"/>
      <c r="HO568" s="12"/>
      <c r="HT568" s="12"/>
      <c r="HU568" s="12"/>
      <c r="HW568" s="12"/>
      <c r="HX568" s="12"/>
      <c r="IE568" s="12"/>
      <c r="IF568" s="12"/>
      <c r="IG568" s="12"/>
      <c r="IH568" s="12"/>
      <c r="IL568" s="12"/>
      <c r="IM568" s="12"/>
      <c r="IN568" s="12"/>
      <c r="IO568" s="12"/>
      <c r="IP568" s="12"/>
      <c r="IQ568" s="12"/>
      <c r="IR568" s="12"/>
      <c r="JF568" s="12"/>
      <c r="JG568" s="12"/>
      <c r="JH568" s="12"/>
      <c r="JI568" s="12"/>
      <c r="JJ568" s="12"/>
      <c r="JN568" s="12"/>
      <c r="JT568" s="12"/>
      <c r="JU568" s="12"/>
      <c r="JV568" s="12"/>
      <c r="JW568" s="12"/>
      <c r="JX568" s="12"/>
      <c r="KG568" s="12"/>
      <c r="KH568" s="12"/>
      <c r="KI568" s="12"/>
      <c r="KJ568" s="12"/>
      <c r="KK568" s="12"/>
      <c r="KL568" s="12"/>
      <c r="KS568" s="12"/>
      <c r="KT568" s="12"/>
      <c r="KU568" s="12"/>
      <c r="KV568" s="12"/>
      <c r="KW568" s="12"/>
      <c r="KX568"/>
      <c r="KY568" s="12"/>
      <c r="KZ568" s="12"/>
      <c r="LA568" s="12"/>
      <c r="LB568" s="12"/>
      <c r="LC568" s="12"/>
      <c r="LD568" s="12"/>
      <c r="LE568" s="12"/>
      <c r="LF568" s="12"/>
      <c r="LG568" s="12"/>
      <c r="LH568" s="12"/>
      <c r="LI568" s="12"/>
      <c r="LJ568" s="12"/>
      <c r="LK568" s="12"/>
      <c r="LL568" s="12"/>
      <c r="LM568" s="12"/>
      <c r="LN568" s="12"/>
      <c r="LO568" s="12"/>
      <c r="LP568" s="12"/>
      <c r="LQ568" s="12"/>
      <c r="LR568" s="12"/>
      <c r="LS568" s="12"/>
      <c r="LT568" s="12"/>
      <c r="LU568" s="12"/>
      <c r="LV568" s="12"/>
      <c r="LW568" s="12"/>
      <c r="LX568" s="12"/>
      <c r="LY568" s="12"/>
      <c r="LZ568" s="12"/>
      <c r="MA568" s="12"/>
      <c r="MB568" s="12"/>
      <c r="MC568" s="12"/>
      <c r="MD568" s="12"/>
      <c r="ME568" s="12"/>
      <c r="MF568" s="12"/>
      <c r="MG568" s="12"/>
      <c r="MH568" s="12"/>
      <c r="MI568" s="12"/>
      <c r="MJ568" s="12"/>
      <c r="MK568" s="12"/>
      <c r="ML568" s="12"/>
      <c r="MM568" s="12"/>
      <c r="MN568" s="12"/>
      <c r="MO568" s="12"/>
      <c r="MP568" s="12"/>
      <c r="MS568" s="12"/>
    </row>
    <row r="569" spans="1:359" s="8" customFormat="1" ht="22.5" customHeight="1">
      <c r="A569" s="57">
        <v>2.1</v>
      </c>
      <c r="B569" s="58">
        <v>5</v>
      </c>
      <c r="C569" s="62">
        <v>10</v>
      </c>
      <c r="D569" s="201">
        <f t="shared" si="244"/>
        <v>53.43</v>
      </c>
      <c r="E569" s="225"/>
      <c r="F569" s="59" t="s">
        <v>847</v>
      </c>
      <c r="G569" s="59"/>
      <c r="H569" s="26" t="s">
        <v>314</v>
      </c>
      <c r="I569" s="26" t="s">
        <v>1562</v>
      </c>
      <c r="J569" s="26" t="s">
        <v>497</v>
      </c>
      <c r="K569" s="26" t="s">
        <v>1582</v>
      </c>
      <c r="L569" s="66">
        <f t="shared" si="245"/>
        <v>53.43</v>
      </c>
      <c r="M569" s="66"/>
      <c r="N569" s="1" t="s">
        <v>369</v>
      </c>
      <c r="O569" s="316" t="s">
        <v>369</v>
      </c>
      <c r="P569" s="317">
        <v>2</v>
      </c>
      <c r="Q569" s="317" t="s">
        <v>369</v>
      </c>
      <c r="R569" s="92">
        <v>15</v>
      </c>
      <c r="S569" s="38">
        <f t="shared" si="246"/>
        <v>18.3</v>
      </c>
      <c r="T569" s="25">
        <v>0.05</v>
      </c>
      <c r="U569" s="10" t="s">
        <v>774</v>
      </c>
      <c r="V569" s="10" t="s">
        <v>1555</v>
      </c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 s="12"/>
      <c r="KH569" s="12"/>
      <c r="KI569" s="12"/>
      <c r="KJ569" s="12"/>
      <c r="KK569" s="12"/>
      <c r="KL569" s="12"/>
      <c r="KM569"/>
      <c r="KN569"/>
      <c r="KO569"/>
      <c r="KP569"/>
      <c r="KQ569"/>
      <c r="KR569"/>
      <c r="KU569" s="12"/>
      <c r="KV569" s="12"/>
      <c r="KW569" s="12"/>
      <c r="KY569" s="12"/>
      <c r="KZ569" s="12"/>
      <c r="LA569" s="12"/>
      <c r="LB569" s="12"/>
      <c r="LC569" s="12"/>
      <c r="LN569" s="12"/>
      <c r="LO569" s="12"/>
      <c r="LP569" s="12"/>
      <c r="LQ569" s="12"/>
      <c r="MG569" s="12"/>
      <c r="MK569" s="7"/>
      <c r="ML569" s="7"/>
      <c r="MM569" s="7"/>
      <c r="MN569" s="7"/>
      <c r="MO569" s="7"/>
      <c r="MP569" s="7"/>
      <c r="MS569" s="12"/>
    </row>
    <row r="570" spans="1:359" ht="22.5" customHeight="1">
      <c r="A570" s="57">
        <v>2.1</v>
      </c>
      <c r="B570" s="58">
        <v>5</v>
      </c>
      <c r="C570" s="62">
        <v>10</v>
      </c>
      <c r="D570" s="201">
        <f t="shared" si="244"/>
        <v>58.554000000000002</v>
      </c>
      <c r="E570" s="226"/>
      <c r="F570" s="59" t="s">
        <v>847</v>
      </c>
      <c r="G570" s="59"/>
      <c r="H570" s="26" t="s">
        <v>314</v>
      </c>
      <c r="I570" s="26" t="s">
        <v>1562</v>
      </c>
      <c r="J570" s="26" t="s">
        <v>497</v>
      </c>
      <c r="K570" s="26" t="s">
        <v>1583</v>
      </c>
      <c r="L570" s="66">
        <f t="shared" si="245"/>
        <v>58.554000000000002</v>
      </c>
      <c r="M570" s="66"/>
      <c r="N570" s="1" t="s">
        <v>369</v>
      </c>
      <c r="O570" s="316" t="s">
        <v>369</v>
      </c>
      <c r="P570" s="317">
        <v>2</v>
      </c>
      <c r="Q570" s="317" t="s">
        <v>369</v>
      </c>
      <c r="R570" s="92">
        <v>17</v>
      </c>
      <c r="S570" s="38">
        <f t="shared" si="246"/>
        <v>20.74</v>
      </c>
      <c r="T570" s="25">
        <v>0.05</v>
      </c>
      <c r="U570" s="10" t="s">
        <v>774</v>
      </c>
      <c r="V570" s="10" t="s">
        <v>1555</v>
      </c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M570"/>
      <c r="KN570"/>
      <c r="KO570"/>
      <c r="KP570"/>
      <c r="KQ570"/>
      <c r="KR570"/>
      <c r="KS570" s="8"/>
      <c r="KT570" s="8"/>
      <c r="KX570" s="8"/>
      <c r="LD570" s="8"/>
      <c r="LE570" s="8"/>
      <c r="LF570" s="8"/>
      <c r="LG570" s="8"/>
      <c r="LH570" s="8"/>
      <c r="LI570" s="8"/>
      <c r="LJ570" s="8"/>
      <c r="LK570" s="8"/>
      <c r="LL570" s="8"/>
      <c r="LM570" s="8"/>
      <c r="LN570" s="8"/>
      <c r="LO570" s="8"/>
      <c r="LP570" s="8"/>
      <c r="LQ570" s="8"/>
      <c r="LR570" s="8"/>
      <c r="LS570" s="8"/>
      <c r="LT570" s="8"/>
      <c r="LU570" s="8"/>
      <c r="LV570" s="8"/>
      <c r="LW570" s="8"/>
      <c r="LX570" s="8"/>
      <c r="LY570" s="8"/>
      <c r="LZ570" s="8"/>
      <c r="MA570" s="8"/>
      <c r="MB570" s="8"/>
      <c r="MC570" s="8"/>
      <c r="MD570" s="8"/>
      <c r="ME570" s="8"/>
      <c r="MF570" s="8"/>
      <c r="MG570" s="8"/>
      <c r="MH570" s="8"/>
      <c r="MI570" s="8"/>
      <c r="MJ570" s="8"/>
      <c r="MK570" s="8"/>
      <c r="ML570" s="8"/>
      <c r="MM570" s="8"/>
      <c r="MN570" s="8"/>
      <c r="MO570" s="8"/>
      <c r="MP570" s="8"/>
      <c r="MQ570" s="8"/>
      <c r="MR570" s="8"/>
      <c r="MU570" s="8"/>
    </row>
    <row r="571" spans="1:359" s="8" customFormat="1" ht="22.5" customHeight="1">
      <c r="A571" s="56"/>
      <c r="B571" s="55"/>
      <c r="C571" s="63"/>
      <c r="D571" s="201"/>
      <c r="E571" s="226"/>
      <c r="F571" s="60"/>
      <c r="G571" s="60"/>
      <c r="H571" s="26"/>
      <c r="I571" s="26"/>
      <c r="J571" s="9"/>
      <c r="K571" s="26"/>
      <c r="L571" s="66"/>
      <c r="M571" s="66"/>
      <c r="N571" s="17"/>
      <c r="O571" s="318"/>
      <c r="P571" s="318"/>
      <c r="Q571" s="318"/>
      <c r="R571" s="31"/>
      <c r="S571" s="31"/>
      <c r="T571" s="21"/>
      <c r="U571" s="10"/>
      <c r="V571" s="9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12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12"/>
      <c r="GA571" s="12"/>
      <c r="GB571" s="12"/>
      <c r="GC571" s="12"/>
      <c r="GD571" s="12"/>
      <c r="GE571" s="12"/>
      <c r="GF571" s="12"/>
      <c r="GG571" s="12"/>
      <c r="GH571" s="12"/>
      <c r="GI571" s="12"/>
      <c r="GJ571" s="12"/>
      <c r="GK571" s="12"/>
      <c r="GL571" s="12"/>
      <c r="GM571" s="12"/>
      <c r="GN571" s="12"/>
      <c r="GO571" s="12"/>
      <c r="GP571" s="12"/>
      <c r="GQ571" s="12"/>
      <c r="GR571" s="12"/>
      <c r="GS571" s="12"/>
      <c r="GT571" s="12"/>
      <c r="GU571" s="12"/>
      <c r="GV571" s="12"/>
      <c r="GW571" s="12"/>
      <c r="GX571" s="12"/>
      <c r="GY571" s="12"/>
      <c r="GZ571" s="12"/>
      <c r="HA571" s="12"/>
      <c r="HB571" s="12"/>
      <c r="HC571" s="12"/>
      <c r="HD571" s="12"/>
      <c r="HE571" s="12"/>
      <c r="HF571" s="12"/>
      <c r="HG571" s="12"/>
      <c r="HH571" s="12"/>
      <c r="HI571" s="12"/>
      <c r="HJ571" s="12"/>
      <c r="HK571" s="12"/>
      <c r="HL571" s="12"/>
      <c r="HM571" s="12"/>
      <c r="HN571" s="12"/>
      <c r="HO571" s="12"/>
      <c r="HP571" s="12"/>
      <c r="HQ571" s="12"/>
      <c r="HR571" s="12"/>
      <c r="HU571" s="12"/>
      <c r="HX571" s="12"/>
      <c r="HY571" s="12"/>
      <c r="HZ571" s="12"/>
      <c r="IA571" s="12"/>
      <c r="IB571" s="12"/>
      <c r="IC571" s="12"/>
      <c r="ID571" s="12"/>
      <c r="IE571" s="12"/>
      <c r="IF571" s="12"/>
      <c r="IG571" s="12"/>
      <c r="IH571" s="12"/>
      <c r="IK571" s="12"/>
      <c r="IL571" s="12"/>
      <c r="IM571" s="12"/>
      <c r="IN571" s="12"/>
      <c r="IO571" s="12"/>
      <c r="IP571" s="12"/>
      <c r="IQ571" s="12"/>
      <c r="IR571" s="12"/>
      <c r="IS571" s="12"/>
      <c r="IT571" s="12"/>
      <c r="IU571" s="12"/>
      <c r="IV571" s="12"/>
      <c r="IW571" s="12"/>
      <c r="IX571" s="12"/>
      <c r="IY571" s="12"/>
      <c r="IZ571" s="12"/>
      <c r="JA571" s="12"/>
      <c r="JB571" s="12"/>
      <c r="JC571" s="12"/>
      <c r="JD571" s="12"/>
      <c r="JE571" s="12"/>
      <c r="JF571" s="12"/>
      <c r="JG571" s="12"/>
      <c r="JH571" s="12"/>
      <c r="JI571" s="12"/>
      <c r="JJ571" s="12"/>
      <c r="JK571" s="12"/>
      <c r="JL571" s="12"/>
      <c r="JP571" s="12"/>
      <c r="JQ571" s="12"/>
      <c r="JR571" s="12"/>
      <c r="JS571" s="12"/>
      <c r="JY571" s="12"/>
      <c r="JZ571" s="12"/>
      <c r="KA571" s="12"/>
      <c r="KC571" s="12"/>
      <c r="KD571" s="12"/>
      <c r="KE571" s="12"/>
      <c r="KF571" s="12"/>
      <c r="KM571" s="12"/>
      <c r="KN571" s="12"/>
      <c r="KO571" s="12"/>
      <c r="KP571" s="12"/>
      <c r="KQ571" s="12"/>
      <c r="KR571" s="12"/>
      <c r="KY571" s="12"/>
      <c r="KZ571" s="12"/>
      <c r="LA571" s="12"/>
      <c r="LB571" s="12"/>
      <c r="LC571" s="12"/>
      <c r="LN571" s="12"/>
      <c r="LO571" s="12"/>
      <c r="LP571" s="12"/>
      <c r="LQ571" s="12"/>
      <c r="MG571" s="12"/>
      <c r="MH571" s="12"/>
      <c r="MI571" s="12"/>
      <c r="MJ571" s="12"/>
      <c r="MK571" s="12"/>
      <c r="ML571" s="12"/>
      <c r="MM571" s="12"/>
      <c r="MN571" s="12"/>
      <c r="MO571" s="12"/>
      <c r="MP571" s="12"/>
      <c r="MQ571" s="12"/>
    </row>
    <row r="572" spans="1:359" ht="22.5" customHeight="1">
      <c r="A572" s="56"/>
      <c r="B572" s="55"/>
      <c r="C572" s="63"/>
      <c r="D572" s="201"/>
      <c r="F572" s="60"/>
      <c r="G572" s="60"/>
      <c r="H572" s="26"/>
      <c r="I572" s="26"/>
      <c r="J572" s="9"/>
      <c r="K572" s="26"/>
      <c r="L572" s="66"/>
      <c r="M572" s="66"/>
      <c r="N572" s="17"/>
      <c r="O572" s="318"/>
      <c r="P572" s="318"/>
      <c r="Q572" s="318"/>
      <c r="R572" s="31"/>
      <c r="S572" s="31"/>
      <c r="T572" s="21"/>
      <c r="U572" s="10"/>
      <c r="V572" s="9"/>
      <c r="HS572" s="8"/>
      <c r="HT572" s="8"/>
      <c r="HV572" s="8"/>
      <c r="HW572" s="8"/>
      <c r="II572" s="8"/>
      <c r="IJ572" s="8"/>
      <c r="JM572" s="8"/>
      <c r="JN572" s="8"/>
      <c r="JO572" s="8"/>
      <c r="JT572" s="8"/>
      <c r="JU572" s="8"/>
      <c r="JV572" s="8"/>
      <c r="JW572" s="8"/>
      <c r="JX572" s="8"/>
      <c r="KB572" s="8"/>
      <c r="KG572" s="8"/>
      <c r="KH572" s="8"/>
      <c r="KI572" s="8"/>
      <c r="KJ572" s="8"/>
      <c r="KK572" s="8"/>
      <c r="KL572" s="8"/>
      <c r="KS572" s="8"/>
      <c r="KT572" s="8"/>
      <c r="KU572" s="8"/>
      <c r="KV572" s="8"/>
      <c r="KW572" s="8"/>
      <c r="KX572" s="8"/>
      <c r="LD572" s="8"/>
      <c r="LE572" s="8"/>
      <c r="LF572" s="8"/>
      <c r="LG572" s="8"/>
      <c r="LH572" s="8"/>
      <c r="LI572" s="8"/>
      <c r="LJ572" s="8"/>
      <c r="LK572" s="8"/>
      <c r="LL572" s="8"/>
      <c r="LM572" s="8"/>
      <c r="LR572" s="8"/>
      <c r="LS572" s="8"/>
      <c r="LT572" s="8"/>
      <c r="LU572" s="8"/>
      <c r="LV572" s="8"/>
      <c r="LW572" s="8"/>
      <c r="LX572" s="8"/>
      <c r="LY572" s="8"/>
      <c r="LZ572" s="8"/>
      <c r="MA572" s="8"/>
      <c r="MB572" s="8"/>
      <c r="MC572" s="8"/>
      <c r="MD572" s="8"/>
      <c r="ME572" s="8"/>
      <c r="MF572" s="8"/>
      <c r="MR572" s="8"/>
      <c r="MU572" s="8"/>
    </row>
    <row r="573" spans="1:359" s="8" customFormat="1" ht="22.5" customHeight="1">
      <c r="A573" s="56"/>
      <c r="B573" s="55"/>
      <c r="C573" s="63"/>
      <c r="D573" s="201"/>
      <c r="E573" s="226"/>
      <c r="F573" s="60"/>
      <c r="G573" s="60"/>
      <c r="H573" s="26"/>
      <c r="I573" s="26"/>
      <c r="J573" s="9"/>
      <c r="K573" s="26"/>
      <c r="L573" s="66"/>
      <c r="M573" s="66"/>
      <c r="N573" s="17"/>
      <c r="O573" s="318"/>
      <c r="P573" s="318"/>
      <c r="Q573" s="318"/>
      <c r="R573" s="31"/>
      <c r="S573" s="31"/>
      <c r="T573" s="21"/>
      <c r="U573" s="10"/>
      <c r="V573" s="9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  <c r="ED573" s="12"/>
      <c r="EE573" s="12"/>
      <c r="EF573" s="12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12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12"/>
      <c r="GA573" s="12"/>
      <c r="GB573" s="12"/>
      <c r="GC573" s="12"/>
      <c r="GD573" s="12"/>
      <c r="GE573" s="12"/>
      <c r="GF573" s="12"/>
      <c r="GG573" s="12"/>
      <c r="GH573" s="12"/>
      <c r="GI573" s="12"/>
      <c r="GJ573" s="12"/>
      <c r="GK573" s="12"/>
      <c r="GL573" s="12"/>
      <c r="GM573" s="12"/>
      <c r="GN573" s="12"/>
      <c r="GO573" s="12"/>
      <c r="GP573" s="12"/>
      <c r="GQ573" s="12"/>
      <c r="GR573" s="12"/>
      <c r="GS573" s="12"/>
      <c r="GT573" s="12"/>
      <c r="GU573" s="12"/>
      <c r="GV573" s="12"/>
      <c r="GW573" s="12"/>
      <c r="GX573" s="12"/>
      <c r="GY573" s="12"/>
      <c r="GZ573" s="12"/>
      <c r="HA573" s="12"/>
      <c r="HB573" s="12"/>
      <c r="HC573" s="12"/>
      <c r="HD573" s="12"/>
      <c r="HE573" s="12"/>
      <c r="HF573" s="12"/>
      <c r="HG573" s="12"/>
      <c r="HH573" s="12"/>
      <c r="HI573" s="12"/>
      <c r="HJ573" s="12"/>
      <c r="HK573" s="12"/>
      <c r="HL573" s="12"/>
      <c r="HM573" s="12"/>
      <c r="HN573" s="12"/>
      <c r="HO573" s="12"/>
      <c r="HP573" s="12"/>
      <c r="HQ573" s="12"/>
      <c r="HR573" s="12"/>
      <c r="HS573" s="12"/>
      <c r="HT573" s="12"/>
      <c r="HU573" s="12"/>
      <c r="HV573" s="12"/>
      <c r="HW573" s="12"/>
      <c r="HX573" s="12"/>
      <c r="HY573" s="12"/>
      <c r="HZ573" s="12"/>
      <c r="IA573" s="12"/>
      <c r="IB573" s="12"/>
      <c r="IC573" s="12"/>
      <c r="ID573" s="12"/>
      <c r="IE573" s="12"/>
      <c r="IF573" s="12"/>
      <c r="IG573" s="12"/>
      <c r="IH573" s="12"/>
      <c r="IK573" s="12"/>
      <c r="IL573" s="12"/>
      <c r="IM573" s="12"/>
      <c r="IN573" s="12"/>
      <c r="IO573" s="12"/>
      <c r="IP573" s="12"/>
      <c r="IQ573" s="12"/>
      <c r="JA573" s="12"/>
      <c r="JB573" s="12"/>
      <c r="JC573" s="12"/>
      <c r="JD573" s="12"/>
      <c r="JE573" s="12"/>
      <c r="JF573" s="12"/>
      <c r="JG573" s="12"/>
      <c r="JH573" s="12"/>
      <c r="JI573" s="12"/>
      <c r="JJ573" s="12"/>
      <c r="JK573" s="12"/>
      <c r="JL573" s="12"/>
      <c r="JP573" s="12"/>
      <c r="JQ573" s="12"/>
      <c r="JR573" s="12"/>
      <c r="JS573" s="12"/>
      <c r="JY573" s="12"/>
      <c r="JZ573" s="12"/>
      <c r="KA573" s="12"/>
      <c r="KB573" s="12"/>
      <c r="KE573" s="12"/>
      <c r="KF573" s="12"/>
      <c r="KM573" s="12"/>
      <c r="KN573" s="12"/>
      <c r="KO573" s="12"/>
      <c r="KP573" s="12"/>
      <c r="KQ573" s="12"/>
      <c r="KR573" s="12"/>
      <c r="KU573" s="12"/>
      <c r="KV573" s="12"/>
      <c r="KW573" s="12"/>
      <c r="KY573" s="12"/>
      <c r="KZ573" s="12"/>
      <c r="LA573" s="12"/>
      <c r="LB573" s="12"/>
      <c r="LC573" s="12"/>
      <c r="LD573" s="12"/>
      <c r="LE573" s="12"/>
      <c r="LF573" s="12"/>
      <c r="LG573" s="12"/>
      <c r="LH573" s="12"/>
      <c r="LI573" s="12"/>
      <c r="LJ573" s="12"/>
      <c r="LK573" s="12"/>
      <c r="LL573" s="12"/>
      <c r="LM573" s="12"/>
      <c r="LN573" s="12"/>
      <c r="LO573" s="12"/>
      <c r="LP573" s="12"/>
      <c r="LQ573" s="12"/>
      <c r="LR573" s="12"/>
      <c r="LS573" s="12"/>
      <c r="LT573" s="12"/>
      <c r="LU573" s="12"/>
      <c r="LV573" s="12"/>
      <c r="LW573" s="12"/>
      <c r="LX573" s="12"/>
      <c r="LY573" s="12"/>
      <c r="LZ573" s="12"/>
      <c r="MA573" s="12"/>
      <c r="MB573" s="12"/>
      <c r="MC573" s="12"/>
      <c r="MD573" s="12"/>
      <c r="ME573" s="12"/>
      <c r="MF573" s="12"/>
      <c r="MG573" s="12"/>
      <c r="MH573" s="12"/>
      <c r="MI573" s="12"/>
      <c r="MJ573" s="12"/>
      <c r="MK573" s="12"/>
      <c r="ML573" s="12"/>
      <c r="MM573" s="12"/>
      <c r="MN573" s="12"/>
      <c r="MO573" s="12"/>
      <c r="MP573" s="12"/>
      <c r="MQ573" s="12"/>
      <c r="MS573" s="12"/>
    </row>
    <row r="574" spans="1:359" s="8" customFormat="1" ht="22.5" customHeight="1">
      <c r="A574" s="56"/>
      <c r="B574" s="55"/>
      <c r="C574" s="63"/>
      <c r="D574" s="201"/>
      <c r="E574" s="226"/>
      <c r="F574" s="60"/>
      <c r="G574" s="60"/>
      <c r="H574" s="26"/>
      <c r="I574" s="26"/>
      <c r="J574" s="9"/>
      <c r="K574" s="26"/>
      <c r="L574" s="66"/>
      <c r="M574" s="66"/>
      <c r="N574" s="17"/>
      <c r="O574" s="318"/>
      <c r="P574" s="318"/>
      <c r="Q574" s="318"/>
      <c r="R574" s="31"/>
      <c r="S574" s="31"/>
      <c r="T574" s="21"/>
      <c r="U574" s="10"/>
      <c r="V574" s="9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 s="12"/>
      <c r="DH574" s="12"/>
      <c r="DI574" s="12"/>
      <c r="DJ574" s="12"/>
      <c r="DK574" s="12"/>
      <c r="DL574" s="12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12"/>
      <c r="EA574" s="12"/>
      <c r="EB574" s="12"/>
      <c r="EC574" s="12"/>
      <c r="ED574" s="12"/>
      <c r="EE574" s="12"/>
      <c r="EF574" s="12"/>
      <c r="EG574" s="12"/>
      <c r="EH574" s="12"/>
      <c r="EI574" s="12"/>
      <c r="EJ574" s="12"/>
      <c r="EK574" s="12"/>
      <c r="EL574" s="12"/>
      <c r="EM574" s="12"/>
      <c r="EN574" s="12"/>
      <c r="EO574" s="12"/>
      <c r="EP574" s="12"/>
      <c r="EQ574" s="12"/>
      <c r="ER574" s="12"/>
      <c r="ES574" s="12"/>
      <c r="ET574" s="12"/>
      <c r="EU574" s="12"/>
      <c r="EV574" s="12"/>
      <c r="EW574" s="12"/>
      <c r="EX574" s="12"/>
      <c r="EY574" s="12"/>
      <c r="EZ574" s="12"/>
      <c r="FA574" s="12"/>
      <c r="FB574" s="12"/>
      <c r="FC574" s="12"/>
      <c r="FD574" s="12"/>
      <c r="FE574" s="12"/>
      <c r="FF574" s="12"/>
      <c r="FG574" s="12"/>
      <c r="FH574" s="12"/>
      <c r="FI574" s="12"/>
      <c r="FJ574" s="12"/>
      <c r="FK574" s="12"/>
      <c r="FL574" s="12"/>
      <c r="FM574" s="12"/>
      <c r="FN574" s="12"/>
      <c r="FO574" s="12"/>
      <c r="FP574" s="12"/>
      <c r="FQ574" s="12"/>
      <c r="FR574" s="12"/>
      <c r="FS574" s="12"/>
      <c r="FT574" s="12"/>
      <c r="FU574" s="12"/>
      <c r="FV574" s="12"/>
      <c r="FW574" s="12"/>
      <c r="FX574" s="12"/>
      <c r="FY574" s="12"/>
      <c r="FZ574" s="12"/>
      <c r="GA574" s="12"/>
      <c r="GB574" s="12"/>
      <c r="GC574" s="12"/>
      <c r="GD574" s="12"/>
      <c r="GE574" s="12"/>
      <c r="GF574" s="12"/>
      <c r="GG574" s="12"/>
      <c r="GH574" s="12"/>
      <c r="GI574" s="12"/>
      <c r="GJ574" s="12"/>
      <c r="GK574" s="12"/>
      <c r="GL574" s="12"/>
      <c r="GM574" s="12"/>
      <c r="GN574" s="12"/>
      <c r="GO574" s="12"/>
      <c r="GP574" s="12"/>
      <c r="GQ574" s="12"/>
      <c r="GR574" s="12"/>
      <c r="GS574" s="12"/>
      <c r="GT574" s="12"/>
      <c r="GU574" s="12"/>
      <c r="GV574" s="12"/>
      <c r="GW574" s="12"/>
      <c r="GX574" s="12"/>
      <c r="GY574" s="12"/>
      <c r="GZ574" s="12"/>
      <c r="HA574" s="12"/>
      <c r="HB574" s="12"/>
      <c r="HC574" s="12"/>
      <c r="HD574" s="12"/>
      <c r="HE574" s="12"/>
      <c r="HF574" s="12"/>
      <c r="HG574" s="12"/>
      <c r="HH574" s="12"/>
      <c r="HI574" s="12"/>
      <c r="HJ574" s="12"/>
      <c r="HK574" s="12"/>
      <c r="HL574" s="12"/>
      <c r="HM574" s="12"/>
      <c r="HN574" s="12"/>
      <c r="HO574" s="12"/>
      <c r="HP574" s="12"/>
      <c r="HQ574" s="12"/>
      <c r="HR574" s="12"/>
      <c r="HS574" s="12"/>
      <c r="HT574" s="12"/>
      <c r="HU574" s="12"/>
      <c r="HV574" s="12"/>
      <c r="HW574" s="12"/>
      <c r="HX574" s="12"/>
      <c r="HY574" s="12"/>
      <c r="HZ574" s="12"/>
      <c r="IA574" s="12"/>
      <c r="IB574" s="12"/>
      <c r="IC574" s="12"/>
      <c r="ID574" s="12"/>
      <c r="IE574" s="12"/>
      <c r="IF574" s="12"/>
      <c r="IG574" s="12"/>
      <c r="IH574" s="12"/>
      <c r="IK574" s="12"/>
      <c r="IL574" s="12"/>
      <c r="IM574" s="12"/>
      <c r="IN574" s="12"/>
      <c r="IO574" s="12"/>
      <c r="IP574" s="12"/>
      <c r="IQ574" s="12"/>
      <c r="JA574" s="12"/>
      <c r="JB574" s="12"/>
      <c r="JC574" s="12"/>
      <c r="JD574" s="12"/>
      <c r="JE574" s="12"/>
      <c r="JF574" s="12"/>
      <c r="JG574" s="12"/>
      <c r="JH574" s="12"/>
      <c r="JI574" s="12"/>
      <c r="JJ574" s="12"/>
      <c r="JK574" s="12"/>
      <c r="JL574" s="12"/>
      <c r="JP574" s="12"/>
      <c r="JQ574" s="12"/>
      <c r="JR574" s="12"/>
      <c r="JS574" s="12"/>
      <c r="JY574" s="12"/>
      <c r="JZ574" s="12"/>
      <c r="KA574" s="12"/>
      <c r="KC574" s="12"/>
      <c r="KD574" s="12"/>
      <c r="KE574" s="12"/>
      <c r="KF574" s="12"/>
      <c r="KM574" s="12"/>
      <c r="KN574" s="12"/>
      <c r="KO574" s="12"/>
      <c r="KP574" s="12"/>
      <c r="KQ574" s="12"/>
      <c r="KR574" s="12"/>
      <c r="KU574" s="12"/>
      <c r="KV574" s="12"/>
      <c r="KW574" s="12"/>
      <c r="KY574" s="12"/>
      <c r="LD574" s="12"/>
      <c r="LE574" s="12"/>
      <c r="LF574" s="12"/>
      <c r="LG574" s="12"/>
      <c r="LH574" s="12"/>
      <c r="LI574" s="12"/>
      <c r="LJ574" s="12"/>
      <c r="LK574" s="12"/>
      <c r="LL574" s="12"/>
      <c r="LM574" s="12"/>
      <c r="LR574" s="12"/>
      <c r="LS574" s="12"/>
      <c r="LT574" s="12"/>
      <c r="LU574" s="12"/>
      <c r="LV574" s="12"/>
      <c r="LW574" s="12"/>
      <c r="LX574" s="12"/>
      <c r="LY574" s="12"/>
      <c r="LZ574" s="12"/>
      <c r="MA574" s="12"/>
      <c r="MB574" s="12"/>
      <c r="MC574" s="12"/>
      <c r="MD574" s="12"/>
      <c r="ME574" s="12"/>
      <c r="MF574" s="12"/>
      <c r="MQ574" s="12"/>
      <c r="MS574" s="12"/>
    </row>
    <row r="575" spans="1:359" s="8" customFormat="1" ht="22.5" customHeight="1">
      <c r="A575" s="56"/>
      <c r="B575" s="55"/>
      <c r="C575" s="63"/>
      <c r="D575" s="201"/>
      <c r="E575" s="225"/>
      <c r="F575" s="60"/>
      <c r="G575" s="60"/>
      <c r="H575" s="26"/>
      <c r="I575" s="26"/>
      <c r="J575" s="9"/>
      <c r="K575" s="26"/>
      <c r="L575" s="66"/>
      <c r="M575" s="66"/>
      <c r="N575" s="17"/>
      <c r="O575" s="318"/>
      <c r="P575" s="318"/>
      <c r="Q575" s="318"/>
      <c r="R575" s="31"/>
      <c r="S575" s="31"/>
      <c r="T575" s="21"/>
      <c r="U575" s="10"/>
      <c r="V575" s="9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12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12"/>
      <c r="GA575" s="12"/>
      <c r="GB575" s="12"/>
      <c r="GC575" s="12"/>
      <c r="GD575" s="12"/>
      <c r="GE575" s="12"/>
      <c r="GF575" s="12"/>
      <c r="GG575" s="12"/>
      <c r="GH575" s="12"/>
      <c r="GI575" s="12"/>
      <c r="GJ575" s="12"/>
      <c r="GK575" s="12"/>
      <c r="GL575" s="12"/>
      <c r="GM575" s="12"/>
      <c r="GN575" s="12"/>
      <c r="GO575" s="12"/>
      <c r="GP575" s="12"/>
      <c r="GQ575" s="12"/>
      <c r="GR575" s="12"/>
      <c r="GS575" s="12"/>
      <c r="GT575" s="12"/>
      <c r="GU575" s="12"/>
      <c r="GV575" s="12"/>
      <c r="GW575" s="12"/>
      <c r="GX575" s="12"/>
      <c r="GY575" s="12"/>
      <c r="GZ575" s="12"/>
      <c r="HA575" s="12"/>
      <c r="HB575" s="12"/>
      <c r="HC575" s="12"/>
      <c r="HD575" s="12"/>
      <c r="HE575" s="12"/>
      <c r="HF575" s="12"/>
      <c r="HG575" s="12"/>
      <c r="HH575" s="12"/>
      <c r="HI575" s="12"/>
      <c r="HJ575" s="12"/>
      <c r="HK575" s="12"/>
      <c r="HL575" s="12"/>
      <c r="HM575" s="12"/>
      <c r="HN575" s="12"/>
      <c r="HO575" s="12"/>
      <c r="HP575" s="12"/>
      <c r="HQ575" s="12"/>
      <c r="HR575" s="12"/>
      <c r="HS575" s="12"/>
      <c r="HT575" s="12"/>
      <c r="HU575" s="12"/>
      <c r="HV575" s="12"/>
      <c r="HW575" s="12"/>
      <c r="HX575" s="12"/>
      <c r="HY575" s="12"/>
      <c r="HZ575" s="12"/>
      <c r="IA575" s="12"/>
      <c r="IB575" s="12"/>
      <c r="IC575" s="12"/>
      <c r="ID575" s="12"/>
      <c r="IE575" s="12"/>
      <c r="IF575" s="12"/>
      <c r="IG575" s="12"/>
      <c r="IH575" s="12"/>
      <c r="IK575" s="12"/>
      <c r="IL575" s="12"/>
      <c r="IM575" s="12"/>
      <c r="IN575" s="12"/>
      <c r="IO575" s="12"/>
      <c r="IP575" s="12"/>
      <c r="IQ575" s="12"/>
      <c r="JA575" s="12"/>
      <c r="JB575" s="12"/>
      <c r="JC575" s="12"/>
      <c r="JD575" s="12"/>
      <c r="JE575" s="12"/>
      <c r="JF575" s="12"/>
      <c r="JG575" s="12"/>
      <c r="JH575" s="12"/>
      <c r="JI575" s="12"/>
      <c r="JJ575" s="12"/>
      <c r="JK575" s="12"/>
      <c r="JL575" s="12"/>
      <c r="JP575" s="12"/>
      <c r="JQ575" s="12"/>
      <c r="JR575" s="12"/>
      <c r="JS575" s="12"/>
      <c r="JY575" s="12"/>
      <c r="JZ575" s="12"/>
      <c r="KA575" s="12"/>
      <c r="KB575" s="12"/>
      <c r="KC575" s="12"/>
      <c r="KD575" s="12"/>
      <c r="KE575" s="12"/>
      <c r="KF575" s="12"/>
      <c r="KM575" s="12"/>
      <c r="KN575" s="12"/>
      <c r="KO575" s="12"/>
      <c r="KP575" s="12"/>
      <c r="KQ575" s="12"/>
      <c r="KR575" s="12"/>
      <c r="KU575" s="7"/>
      <c r="KV575" s="7"/>
      <c r="KW575" s="7"/>
      <c r="KY575" s="12"/>
      <c r="LD575" s="12"/>
      <c r="LE575" s="12"/>
      <c r="LF575" s="12"/>
      <c r="LG575" s="12"/>
      <c r="LH575" s="12"/>
      <c r="LI575" s="12"/>
      <c r="LJ575" s="12"/>
      <c r="LK575" s="12"/>
      <c r="LL575" s="12"/>
      <c r="LM575" s="12"/>
      <c r="LR575" s="12"/>
      <c r="LS575" s="12"/>
      <c r="LT575" s="12"/>
      <c r="LU575" s="12"/>
      <c r="LV575" s="12"/>
      <c r="LW575" s="12"/>
      <c r="LX575" s="12"/>
      <c r="LY575" s="12"/>
      <c r="LZ575" s="12"/>
      <c r="MA575" s="12"/>
      <c r="MB575" s="12"/>
      <c r="MC575" s="12"/>
      <c r="MD575" s="12"/>
      <c r="ME575" s="12"/>
      <c r="MF575" s="12"/>
      <c r="MS575" s="12"/>
    </row>
    <row r="576" spans="1:359" ht="22.5" customHeight="1">
      <c r="A576" s="56"/>
      <c r="B576" s="55"/>
      <c r="C576" s="63"/>
      <c r="D576" s="201"/>
      <c r="E576" s="226"/>
      <c r="F576" s="60"/>
      <c r="G576" s="60"/>
      <c r="H576" s="26"/>
      <c r="I576" s="26"/>
      <c r="J576" s="9"/>
      <c r="K576" s="26"/>
      <c r="L576" s="66"/>
      <c r="M576" s="66"/>
      <c r="N576" s="17"/>
      <c r="O576" s="318"/>
      <c r="P576" s="318"/>
      <c r="Q576" s="318"/>
      <c r="R576" s="31"/>
      <c r="S576" s="31"/>
      <c r="T576" s="21"/>
      <c r="U576" s="10"/>
      <c r="V576" s="9"/>
      <c r="II576" s="8"/>
      <c r="IJ576" s="8"/>
      <c r="IR576" s="8"/>
      <c r="IS576" s="8"/>
      <c r="IT576" s="8"/>
      <c r="IU576" s="8"/>
      <c r="IV576" s="8"/>
      <c r="IW576" s="8"/>
      <c r="IX576" s="8"/>
      <c r="IY576" s="8"/>
      <c r="IZ576" s="8"/>
      <c r="JM576" s="8"/>
      <c r="JN576" s="8"/>
      <c r="JO576" s="8"/>
      <c r="JT576" s="8"/>
      <c r="JU576" s="8"/>
      <c r="JV576" s="8"/>
      <c r="JW576" s="8"/>
      <c r="JX576" s="8"/>
      <c r="KG576" s="8"/>
      <c r="KH576" s="8"/>
      <c r="KI576" s="8"/>
      <c r="KJ576" s="8"/>
      <c r="KK576" s="8"/>
      <c r="KL576" s="8"/>
      <c r="KS576" s="8"/>
      <c r="KT576" s="8"/>
      <c r="KU576" s="7"/>
      <c r="KV576" s="7"/>
      <c r="KW576" s="7"/>
      <c r="KX576" s="8"/>
      <c r="KZ576" s="8"/>
      <c r="LA576" s="8"/>
      <c r="LB576" s="8"/>
      <c r="LC576" s="8"/>
      <c r="LN576" s="8"/>
      <c r="LO576" s="8"/>
      <c r="LP576" s="8"/>
      <c r="LQ576" s="8"/>
      <c r="MG576" s="8"/>
      <c r="MH576" s="8"/>
      <c r="MI576" s="8"/>
      <c r="MJ576" s="8"/>
      <c r="MK576" s="8"/>
      <c r="ML576" s="8"/>
      <c r="MM576" s="8"/>
      <c r="MN576" s="8"/>
      <c r="MO576" s="8"/>
      <c r="MP576" s="8"/>
      <c r="MR576" s="8"/>
      <c r="MS576" s="8"/>
      <c r="MU576" s="8"/>
    </row>
    <row r="577" spans="1:359" s="8" customFormat="1" ht="22.5" customHeight="1">
      <c r="A577" s="56"/>
      <c r="B577" s="55"/>
      <c r="C577" s="63"/>
      <c r="D577" s="201"/>
      <c r="E577" s="226"/>
      <c r="F577" s="60"/>
      <c r="G577" s="60"/>
      <c r="H577" s="26"/>
      <c r="I577" s="26"/>
      <c r="J577" s="9"/>
      <c r="K577" s="26"/>
      <c r="L577" s="66"/>
      <c r="M577" s="66"/>
      <c r="N577" s="17"/>
      <c r="O577" s="318"/>
      <c r="P577" s="318"/>
      <c r="Q577" s="318"/>
      <c r="R577" s="31"/>
      <c r="S577" s="31"/>
      <c r="T577" s="21"/>
      <c r="U577" s="10"/>
      <c r="V577" s="9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12"/>
      <c r="GD577" s="12"/>
      <c r="GE577" s="12"/>
      <c r="GF577" s="12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  <c r="GZ577" s="12"/>
      <c r="HA577" s="12"/>
      <c r="HB577" s="12"/>
      <c r="HC577" s="12"/>
      <c r="HD577" s="12"/>
      <c r="HE577" s="12"/>
      <c r="HF577" s="12"/>
      <c r="HG577" s="12"/>
      <c r="HH577" s="12"/>
      <c r="HI577" s="12"/>
      <c r="HJ577" s="12"/>
      <c r="HK577" s="12"/>
      <c r="HL577" s="12"/>
      <c r="HM577" s="12"/>
      <c r="HN577" s="12"/>
      <c r="HO577" s="12"/>
      <c r="HP577" s="12"/>
      <c r="HQ577" s="12"/>
      <c r="HR577" s="12"/>
      <c r="HS577" s="12"/>
      <c r="HT577" s="12"/>
      <c r="HU577" s="12"/>
      <c r="HV577" s="12"/>
      <c r="HW577" s="12"/>
      <c r="HX577" s="12"/>
      <c r="HY577" s="12"/>
      <c r="HZ577" s="12"/>
      <c r="IA577" s="12"/>
      <c r="IB577" s="12"/>
      <c r="IC577" s="12"/>
      <c r="ID577" s="12"/>
      <c r="IE577" s="12"/>
      <c r="IF577" s="12"/>
      <c r="IG577" s="12"/>
      <c r="IH577" s="12"/>
      <c r="IK577" s="12"/>
      <c r="IL577" s="12"/>
      <c r="IM577" s="12"/>
      <c r="IN577" s="12"/>
      <c r="IO577" s="12"/>
      <c r="IP577" s="12"/>
      <c r="IQ577" s="12"/>
      <c r="JA577" s="12"/>
      <c r="JB577" s="12"/>
      <c r="JC577" s="12"/>
      <c r="JD577" s="12"/>
      <c r="JE577" s="12"/>
      <c r="JF577" s="12"/>
      <c r="JG577" s="12"/>
      <c r="JH577" s="12"/>
      <c r="JI577" s="12"/>
      <c r="JJ577" s="12"/>
      <c r="JK577" s="12"/>
      <c r="JL577" s="12"/>
      <c r="JP577" s="12"/>
      <c r="JR577" s="12"/>
      <c r="JS577" s="12"/>
      <c r="JY577" s="12"/>
      <c r="JZ577" s="12"/>
      <c r="KA577" s="12"/>
      <c r="KB577" s="12"/>
      <c r="KC577" s="12"/>
      <c r="KD577" s="12"/>
      <c r="KE577" s="12"/>
      <c r="KF577" s="12"/>
      <c r="KM577" s="12"/>
      <c r="KN577" s="12"/>
      <c r="KO577" s="12"/>
      <c r="KP577" s="12"/>
      <c r="KQ577" s="12"/>
      <c r="KR577" s="12"/>
      <c r="KY577" s="12"/>
      <c r="KZ577" s="12"/>
      <c r="LA577" s="12"/>
      <c r="LB577" s="12"/>
      <c r="LC577" s="12"/>
      <c r="LD577" s="12"/>
      <c r="LE577" s="12"/>
      <c r="LF577" s="12"/>
      <c r="LG577" s="12"/>
      <c r="LH577" s="12"/>
      <c r="LI577" s="12"/>
      <c r="LJ577" s="12"/>
      <c r="LK577" s="12"/>
      <c r="LL577" s="12"/>
      <c r="LM577" s="12"/>
      <c r="LN577" s="12"/>
      <c r="LO577" s="12"/>
      <c r="LP577" s="12"/>
      <c r="LQ577" s="12"/>
      <c r="LR577" s="12"/>
      <c r="LS577" s="12"/>
      <c r="LT577" s="12"/>
      <c r="LU577" s="12"/>
      <c r="LV577" s="12"/>
      <c r="LW577" s="12"/>
      <c r="LX577" s="12"/>
      <c r="LY577" s="12"/>
      <c r="LZ577" s="12"/>
      <c r="MA577" s="12"/>
      <c r="MB577" s="12"/>
      <c r="MC577" s="12"/>
      <c r="MD577" s="12"/>
      <c r="ME577" s="12"/>
      <c r="MF577" s="12"/>
      <c r="MG577" s="12"/>
      <c r="MH577" s="12"/>
      <c r="MI577" s="12"/>
      <c r="MJ577" s="12"/>
      <c r="MK577" s="12"/>
      <c r="ML577" s="12"/>
      <c r="MM577" s="12"/>
      <c r="MN577" s="12"/>
      <c r="MO577" s="12"/>
      <c r="MP577" s="12"/>
      <c r="MQ577" s="12"/>
    </row>
    <row r="578" spans="1:359" ht="22.5" customHeight="1">
      <c r="A578" s="56"/>
      <c r="B578" s="55"/>
      <c r="C578" s="63"/>
      <c r="D578" s="201"/>
      <c r="F578" s="60"/>
      <c r="G578" s="60"/>
      <c r="H578" s="26"/>
      <c r="I578" s="26"/>
      <c r="J578" s="9"/>
      <c r="K578" s="26"/>
      <c r="L578" s="66"/>
      <c r="M578" s="66"/>
      <c r="N578" s="17"/>
      <c r="O578" s="318"/>
      <c r="P578" s="318"/>
      <c r="Q578" s="318"/>
      <c r="R578" s="31"/>
      <c r="S578" s="31"/>
      <c r="T578" s="21"/>
      <c r="U578" s="10"/>
      <c r="V578" s="9"/>
      <c r="IR578" s="8"/>
      <c r="IS578" s="8"/>
      <c r="IT578" s="8"/>
      <c r="IU578" s="8"/>
      <c r="IV578" s="8"/>
      <c r="IW578" s="8"/>
      <c r="IX578" s="8"/>
      <c r="IY578" s="8"/>
      <c r="IZ578" s="8"/>
      <c r="JM578" s="8"/>
      <c r="JN578" s="8"/>
      <c r="JO578" s="8"/>
      <c r="JT578" s="8"/>
      <c r="JU578" s="8"/>
      <c r="JV578" s="8"/>
      <c r="JW578" s="8"/>
      <c r="JX578" s="8"/>
      <c r="KH578" s="8"/>
      <c r="KI578" s="8"/>
      <c r="KJ578" s="8"/>
      <c r="KK578" s="8"/>
      <c r="KL578" s="8"/>
      <c r="KS578" s="8"/>
      <c r="KT578" s="8"/>
      <c r="KU578" s="8"/>
      <c r="KV578" s="8"/>
      <c r="KW578" s="8"/>
      <c r="KX578" s="8"/>
      <c r="KY578" s="8"/>
      <c r="KZ578" s="8"/>
      <c r="LA578" s="8"/>
      <c r="LB578" s="8"/>
      <c r="LC578" s="8"/>
      <c r="LD578" s="8"/>
      <c r="LE578" s="8"/>
      <c r="LF578" s="8"/>
      <c r="LG578" s="8"/>
      <c r="LH578" s="8"/>
      <c r="LI578" s="8"/>
      <c r="LJ578" s="8"/>
      <c r="LK578" s="8"/>
      <c r="LL578" s="8"/>
      <c r="LM578" s="8"/>
      <c r="LN578" s="8"/>
      <c r="LO578" s="8"/>
      <c r="LP578" s="8"/>
      <c r="LQ578" s="8"/>
      <c r="LR578" s="8"/>
      <c r="LS578" s="8"/>
      <c r="LT578" s="8"/>
      <c r="LU578" s="8"/>
      <c r="LV578" s="8"/>
      <c r="LW578" s="8"/>
      <c r="LX578" s="8"/>
      <c r="LY578" s="8"/>
      <c r="LZ578" s="8"/>
      <c r="MA578" s="8"/>
      <c r="MB578" s="8"/>
      <c r="MC578" s="8"/>
      <c r="MD578" s="8"/>
      <c r="ME578" s="8"/>
      <c r="MF578" s="8"/>
      <c r="MG578" s="8"/>
      <c r="MH578" s="8"/>
      <c r="MI578" s="8"/>
      <c r="MJ578" s="8"/>
      <c r="MK578" s="8"/>
      <c r="ML578" s="8"/>
      <c r="MM578" s="8"/>
      <c r="MN578" s="8"/>
      <c r="MO578" s="8"/>
      <c r="MP578" s="8"/>
      <c r="MR578" s="8"/>
      <c r="MS578" s="8"/>
      <c r="MU578" s="8"/>
    </row>
    <row r="579" spans="1:359" s="8" customFormat="1" ht="22.5" customHeight="1">
      <c r="A579" s="57">
        <v>1</v>
      </c>
      <c r="B579" s="58">
        <v>20</v>
      </c>
      <c r="C579" s="62"/>
      <c r="D579" s="201">
        <f>SUM((S579*A579)+B579+C579)</f>
        <v>25.123999999999999</v>
      </c>
      <c r="E579" s="226"/>
      <c r="F579" s="59" t="s">
        <v>845</v>
      </c>
      <c r="G579" s="59"/>
      <c r="H579" s="43" t="s">
        <v>668</v>
      </c>
      <c r="I579" s="43" t="s">
        <v>1253</v>
      </c>
      <c r="J579" s="43" t="s">
        <v>497</v>
      </c>
      <c r="K579" s="43" t="s">
        <v>1250</v>
      </c>
      <c r="L579" s="66">
        <f>SUM(D579)</f>
        <v>25.123999999999999</v>
      </c>
      <c r="M579" s="66"/>
      <c r="N579" s="1" t="s">
        <v>369</v>
      </c>
      <c r="O579" s="316" t="s">
        <v>369</v>
      </c>
      <c r="P579" s="317">
        <v>1</v>
      </c>
      <c r="Q579" s="317" t="s">
        <v>369</v>
      </c>
      <c r="R579" s="37">
        <v>4.2</v>
      </c>
      <c r="S579" s="38">
        <f>SUM(R579*1.22)</f>
        <v>5.1239999999999997</v>
      </c>
      <c r="T579" s="25">
        <v>0.05</v>
      </c>
      <c r="U579" s="10" t="s">
        <v>1239</v>
      </c>
      <c r="V579" s="9"/>
      <c r="HY579" s="12"/>
      <c r="HZ579" s="12"/>
      <c r="IA579" s="12"/>
      <c r="II579" s="12"/>
      <c r="IJ579" s="12"/>
      <c r="IK579" s="12"/>
      <c r="IR579" s="12"/>
      <c r="IS579" s="12"/>
      <c r="IT579" s="12"/>
      <c r="IU579" s="12"/>
      <c r="IV579" s="12"/>
      <c r="IW579" s="12"/>
      <c r="IX579" s="12"/>
      <c r="IY579" s="12"/>
      <c r="IZ579" s="12"/>
      <c r="JA579" s="12"/>
      <c r="JL579" s="12"/>
      <c r="JT579" s="12"/>
      <c r="JU579" s="12"/>
      <c r="JV579" s="12"/>
      <c r="JW579" s="12"/>
      <c r="JX579" s="12"/>
      <c r="JZ579" s="12"/>
      <c r="KA579" s="12"/>
      <c r="KB579" s="12"/>
      <c r="KC579" s="12"/>
      <c r="KD579" s="12"/>
      <c r="KG579" s="12"/>
      <c r="KH579"/>
      <c r="KI579"/>
      <c r="KJ579"/>
      <c r="KK579"/>
      <c r="KL579"/>
      <c r="KS579" s="12"/>
      <c r="KT579" s="12"/>
      <c r="KU579" s="12"/>
      <c r="KV579" s="12"/>
      <c r="KW579" s="12"/>
      <c r="KX579" s="12"/>
      <c r="KY579" s="12"/>
      <c r="KZ579" s="12"/>
      <c r="LA579" s="12"/>
      <c r="LB579" s="12"/>
      <c r="LC579" s="12"/>
      <c r="LD579" s="7"/>
      <c r="LE579" s="7"/>
      <c r="LF579" s="7"/>
      <c r="LG579" s="7"/>
      <c r="LH579" s="7"/>
      <c r="LI579" s="7"/>
      <c r="LJ579" s="7"/>
      <c r="LK579" s="7"/>
      <c r="LL579" s="7"/>
      <c r="LM579" s="7"/>
      <c r="LN579" s="12"/>
      <c r="LO579" s="12"/>
      <c r="LP579" s="12"/>
      <c r="LQ579" s="12"/>
      <c r="LR579" s="7"/>
      <c r="LS579" s="7"/>
      <c r="LT579" s="7"/>
      <c r="LU579" s="7"/>
      <c r="LV579" s="7"/>
      <c r="LW579" s="7"/>
      <c r="LX579" s="7"/>
      <c r="LY579" s="7"/>
      <c r="LZ579" s="7"/>
      <c r="MA579" s="7"/>
      <c r="MB579" s="7"/>
      <c r="MC579" s="7"/>
      <c r="MD579" s="7"/>
      <c r="ME579" s="7"/>
      <c r="MF579" s="7"/>
      <c r="MG579" s="12"/>
      <c r="MH579" s="12"/>
      <c r="MI579" s="12"/>
      <c r="MJ579" s="12"/>
      <c r="MK579" s="12"/>
      <c r="ML579" s="12"/>
      <c r="MM579" s="12"/>
      <c r="MN579" s="12"/>
      <c r="MO579" s="12"/>
      <c r="MP579" s="12"/>
      <c r="MQ579" s="12"/>
    </row>
    <row r="580" spans="1:359" ht="22.5" customHeight="1">
      <c r="A580" s="57">
        <v>1</v>
      </c>
      <c r="B580" s="58">
        <v>20</v>
      </c>
      <c r="C580" s="62"/>
      <c r="D580" s="201">
        <f>SUM((S580*A580)+B580+C580)</f>
        <v>24.757999999999999</v>
      </c>
      <c r="E580" s="226"/>
      <c r="F580" s="59" t="s">
        <v>845</v>
      </c>
      <c r="G580" s="59"/>
      <c r="H580" s="43" t="s">
        <v>668</v>
      </c>
      <c r="I580" s="43" t="s">
        <v>1253</v>
      </c>
      <c r="J580" s="43" t="s">
        <v>496</v>
      </c>
      <c r="K580" s="43" t="s">
        <v>2761</v>
      </c>
      <c r="L580" s="66">
        <f>SUM(D580)</f>
        <v>24.757999999999999</v>
      </c>
      <c r="M580" s="66"/>
      <c r="N580" s="1" t="s">
        <v>369</v>
      </c>
      <c r="O580" s="316" t="s">
        <v>369</v>
      </c>
      <c r="P580" s="317">
        <v>12</v>
      </c>
      <c r="Q580" s="317" t="s">
        <v>369</v>
      </c>
      <c r="R580" s="37">
        <v>3.9</v>
      </c>
      <c r="S580" s="38">
        <f>SUM(R580*1.22)</f>
        <v>4.758</v>
      </c>
      <c r="T580" s="25">
        <v>0.06</v>
      </c>
      <c r="U580" s="10" t="s">
        <v>1239</v>
      </c>
      <c r="V580" s="9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IB580" s="8"/>
      <c r="IC580" s="8"/>
      <c r="ID580" s="8"/>
      <c r="IE580" s="8"/>
      <c r="IF580" s="8"/>
      <c r="IG580" s="8"/>
      <c r="IH580" s="8"/>
      <c r="IL580" s="8"/>
      <c r="IM580" s="8"/>
      <c r="IN580" s="8"/>
      <c r="IO580" s="8"/>
      <c r="IP580" s="8"/>
      <c r="IQ580" s="8"/>
      <c r="JB580" s="8"/>
      <c r="JC580" s="8"/>
      <c r="JD580" s="8"/>
      <c r="JE580" s="8"/>
      <c r="JF580" s="8"/>
      <c r="JG580" s="8"/>
      <c r="JH580" s="8"/>
      <c r="JI580" s="8"/>
      <c r="JJ580" s="8"/>
      <c r="JK580" s="8"/>
      <c r="JM580" s="8"/>
      <c r="JO580" s="8"/>
      <c r="JP580" s="8"/>
      <c r="JQ580" s="8"/>
      <c r="JR580" s="8"/>
      <c r="JS580" s="8"/>
      <c r="JT580" s="8"/>
      <c r="JU580" s="8"/>
      <c r="JV580" s="8"/>
      <c r="JW580" s="8"/>
      <c r="JX580" s="8"/>
      <c r="JY580" s="8"/>
      <c r="KE580" s="8"/>
      <c r="KF580" s="8"/>
      <c r="KH580"/>
      <c r="KI580"/>
      <c r="KJ580"/>
      <c r="KK580"/>
      <c r="KL580"/>
      <c r="KM580" s="8"/>
      <c r="KN580" s="8"/>
      <c r="KO580" s="8"/>
      <c r="KP580" s="8"/>
      <c r="KQ580" s="8"/>
      <c r="KR580" s="8"/>
      <c r="LD580" s="8"/>
      <c r="LE580" s="8"/>
      <c r="LF580" s="8"/>
      <c r="LG580" s="8"/>
      <c r="LH580" s="8"/>
      <c r="LI580" s="8"/>
      <c r="LJ580" s="8"/>
      <c r="LK580" s="8"/>
      <c r="LL580" s="8"/>
      <c r="LM580" s="8"/>
      <c r="LR580" s="8"/>
      <c r="LS580" s="8"/>
      <c r="LT580" s="8"/>
      <c r="LU580" s="8"/>
      <c r="LV580" s="8"/>
      <c r="LW580" s="8"/>
      <c r="LX580" s="8"/>
      <c r="LY580" s="8"/>
      <c r="LZ580" s="8"/>
      <c r="MA580" s="8"/>
      <c r="MB580" s="8"/>
      <c r="MC580" s="8"/>
      <c r="MD580" s="8"/>
      <c r="ME580" s="8"/>
      <c r="MF580" s="8"/>
      <c r="MH580" s="8"/>
      <c r="MI580" s="8"/>
      <c r="MJ580" s="8"/>
      <c r="MQ580" s="8"/>
      <c r="MR580" s="8"/>
      <c r="MU580" s="8"/>
    </row>
    <row r="581" spans="1:359" ht="22.5" customHeight="1">
      <c r="A581" s="57">
        <v>1</v>
      </c>
      <c r="B581" s="58">
        <v>20</v>
      </c>
      <c r="C581" s="62"/>
      <c r="D581" s="201">
        <f t="shared" ref="D581:D582" si="247">SUM((S581*A581)+B581+C581)</f>
        <v>24.757999999999999</v>
      </c>
      <c r="E581" s="226"/>
      <c r="F581" s="59" t="s">
        <v>845</v>
      </c>
      <c r="G581" s="59"/>
      <c r="H581" s="43" t="s">
        <v>668</v>
      </c>
      <c r="I581" s="43" t="s">
        <v>1253</v>
      </c>
      <c r="J581" s="43" t="s">
        <v>496</v>
      </c>
      <c r="K581" s="43" t="s">
        <v>1249</v>
      </c>
      <c r="L581" s="66">
        <f t="shared" ref="L581:L582" si="248">SUM(D581)</f>
        <v>24.757999999999999</v>
      </c>
      <c r="M581" s="66"/>
      <c r="N581" s="1" t="s">
        <v>369</v>
      </c>
      <c r="O581" s="316" t="s">
        <v>369</v>
      </c>
      <c r="P581" s="317">
        <v>2</v>
      </c>
      <c r="Q581" s="317" t="s">
        <v>369</v>
      </c>
      <c r="R581" s="37">
        <v>3.9</v>
      </c>
      <c r="S581" s="38">
        <f t="shared" ref="S581:S582" si="249">SUM(R581*1.22)</f>
        <v>4.758</v>
      </c>
      <c r="T581" s="25">
        <v>0.05</v>
      </c>
      <c r="U581" s="10" t="s">
        <v>1239</v>
      </c>
      <c r="V581" s="9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IB581" s="8"/>
      <c r="IC581" s="8"/>
      <c r="ID581" s="8"/>
      <c r="IE581" s="8"/>
      <c r="IF581" s="8"/>
      <c r="IG581" s="8"/>
      <c r="IH581" s="8"/>
      <c r="IL581" s="8"/>
      <c r="IM581" s="8"/>
      <c r="IN581" s="8"/>
      <c r="IO581" s="8"/>
      <c r="IP581" s="8"/>
      <c r="IQ581" s="8"/>
      <c r="JB581" s="8"/>
      <c r="JC581" s="8"/>
      <c r="JD581" s="8"/>
      <c r="JE581" s="8"/>
      <c r="JF581" s="8"/>
      <c r="JG581" s="8"/>
      <c r="JH581" s="8"/>
      <c r="JI581" s="8"/>
      <c r="JJ581" s="8"/>
      <c r="JK581" s="8"/>
      <c r="JM581" s="8"/>
      <c r="JO581" s="8"/>
      <c r="JP581" s="8"/>
      <c r="JQ581" s="8"/>
      <c r="JR581" s="8"/>
      <c r="JS581" s="8"/>
      <c r="JT581" s="8"/>
      <c r="JU581" s="8"/>
      <c r="JV581" s="8"/>
      <c r="JW581" s="8"/>
      <c r="JX581" s="8"/>
      <c r="JY581" s="8"/>
      <c r="KE581" s="8"/>
      <c r="KF581" s="8"/>
      <c r="KH581"/>
      <c r="KI581"/>
      <c r="KJ581"/>
      <c r="KK581"/>
      <c r="KL581"/>
      <c r="KM581" s="8"/>
      <c r="KN581" s="8"/>
      <c r="KO581" s="8"/>
      <c r="KP581" s="8"/>
      <c r="KQ581" s="8"/>
      <c r="KR581" s="8"/>
      <c r="LD581" s="8"/>
      <c r="LE581" s="8"/>
      <c r="LF581" s="8"/>
      <c r="LG581" s="8"/>
      <c r="LH581" s="8"/>
      <c r="LI581" s="8"/>
      <c r="LJ581" s="8"/>
      <c r="LK581" s="8"/>
      <c r="LL581" s="8"/>
      <c r="LM581" s="8"/>
      <c r="LR581" s="8"/>
      <c r="LS581" s="8"/>
      <c r="LT581" s="8"/>
      <c r="LU581" s="8"/>
      <c r="LV581" s="8"/>
      <c r="LW581" s="8"/>
      <c r="LX581" s="8"/>
      <c r="LY581" s="8"/>
      <c r="LZ581" s="8"/>
      <c r="MA581" s="8"/>
      <c r="MB581" s="8"/>
      <c r="MC581" s="8"/>
      <c r="MD581" s="8"/>
      <c r="ME581" s="8"/>
      <c r="MF581" s="8"/>
      <c r="MH581" s="8"/>
      <c r="MI581" s="8"/>
      <c r="MJ581" s="8"/>
      <c r="MQ581" s="8"/>
      <c r="MR581" s="8"/>
      <c r="MU581" s="8"/>
    </row>
    <row r="582" spans="1:359" ht="22.5" customHeight="1">
      <c r="A582" s="57">
        <v>1</v>
      </c>
      <c r="B582" s="58">
        <v>20</v>
      </c>
      <c r="C582" s="62"/>
      <c r="D582" s="201">
        <f t="shared" si="247"/>
        <v>24.757999999999999</v>
      </c>
      <c r="E582" s="226"/>
      <c r="F582" s="59" t="s">
        <v>845</v>
      </c>
      <c r="G582" s="59"/>
      <c r="H582" s="43" t="s">
        <v>668</v>
      </c>
      <c r="I582" s="43" t="s">
        <v>1253</v>
      </c>
      <c r="J582" s="43" t="s">
        <v>496</v>
      </c>
      <c r="K582" s="43" t="s">
        <v>2760</v>
      </c>
      <c r="L582" s="66">
        <f t="shared" si="248"/>
        <v>24.757999999999999</v>
      </c>
      <c r="M582" s="66"/>
      <c r="N582" s="1" t="s">
        <v>369</v>
      </c>
      <c r="O582" s="316" t="s">
        <v>369</v>
      </c>
      <c r="P582" s="317">
        <v>6</v>
      </c>
      <c r="Q582" s="317" t="s">
        <v>369</v>
      </c>
      <c r="R582" s="37">
        <v>3.9</v>
      </c>
      <c r="S582" s="38">
        <f t="shared" si="249"/>
        <v>4.758</v>
      </c>
      <c r="T582" s="25">
        <v>0.06</v>
      </c>
      <c r="U582" s="10" t="s">
        <v>1239</v>
      </c>
      <c r="V582" s="9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IB582" s="8"/>
      <c r="IC582" s="8"/>
      <c r="ID582" s="8"/>
      <c r="IE582" s="8"/>
      <c r="IF582" s="8"/>
      <c r="IG582" s="8"/>
      <c r="IH582" s="8"/>
      <c r="IL582" s="8"/>
      <c r="IM582" s="8"/>
      <c r="IN582" s="8"/>
      <c r="IO582" s="8"/>
      <c r="IP582" s="8"/>
      <c r="IQ582" s="8"/>
      <c r="JB582" s="8"/>
      <c r="JC582" s="8"/>
      <c r="JD582" s="8"/>
      <c r="JE582" s="8"/>
      <c r="JF582" s="8"/>
      <c r="JG582" s="8"/>
      <c r="JH582" s="8"/>
      <c r="JI582" s="8"/>
      <c r="JJ582" s="8"/>
      <c r="JK582" s="8"/>
      <c r="JM582" s="8"/>
      <c r="JO582" s="8"/>
      <c r="JP582" s="8"/>
      <c r="JQ582" s="8"/>
      <c r="JR582" s="8"/>
      <c r="JS582" s="8"/>
      <c r="JT582" s="8"/>
      <c r="JU582" s="8"/>
      <c r="JV582" s="8"/>
      <c r="JW582" s="8"/>
      <c r="JX582" s="8"/>
      <c r="JY582" s="8"/>
      <c r="KE582" s="8"/>
      <c r="KF582" s="8"/>
      <c r="KH582"/>
      <c r="KI582"/>
      <c r="KJ582"/>
      <c r="KK582"/>
      <c r="KL582"/>
      <c r="KM582" s="8"/>
      <c r="KN582" s="8"/>
      <c r="KO582" s="8"/>
      <c r="KP582" s="8"/>
      <c r="KQ582" s="8"/>
      <c r="KR582" s="8"/>
      <c r="LD582" s="8"/>
      <c r="LE582" s="8"/>
      <c r="LF582" s="8"/>
      <c r="LG582" s="8"/>
      <c r="LH582" s="8"/>
      <c r="LI582" s="8"/>
      <c r="LJ582" s="8"/>
      <c r="LK582" s="8"/>
      <c r="LL582" s="8"/>
      <c r="LM582" s="8"/>
      <c r="LR582" s="8"/>
      <c r="LS582" s="8"/>
      <c r="LT582" s="8"/>
      <c r="LU582" s="8"/>
      <c r="LV582" s="8"/>
      <c r="LW582" s="8"/>
      <c r="LX582" s="8"/>
      <c r="LY582" s="8"/>
      <c r="LZ582" s="8"/>
      <c r="MA582" s="8"/>
      <c r="MB582" s="8"/>
      <c r="MC582" s="8"/>
      <c r="MD582" s="8"/>
      <c r="ME582" s="8"/>
      <c r="MF582" s="8"/>
      <c r="MH582" s="8"/>
      <c r="MI582" s="8"/>
      <c r="MJ582" s="8"/>
      <c r="MQ582" s="8"/>
      <c r="MR582" s="8"/>
      <c r="MU582" s="8"/>
    </row>
    <row r="583" spans="1:359" ht="22.5" customHeight="1">
      <c r="A583" s="56"/>
      <c r="B583" s="55"/>
      <c r="C583" s="63"/>
      <c r="D583" s="201"/>
      <c r="E583" s="226"/>
      <c r="F583" s="60"/>
      <c r="G583" s="60"/>
      <c r="H583" s="43"/>
      <c r="I583" s="43"/>
      <c r="J583" s="43"/>
      <c r="K583" s="43"/>
      <c r="L583" s="66"/>
      <c r="M583" s="66"/>
      <c r="N583" s="17"/>
      <c r="O583" s="318"/>
      <c r="P583" s="318"/>
      <c r="Q583" s="318"/>
      <c r="R583" s="31"/>
      <c r="S583" s="31"/>
      <c r="T583" s="21"/>
      <c r="U583" s="10"/>
      <c r="V583" s="9"/>
      <c r="HO583" s="8"/>
      <c r="HP583" s="8"/>
      <c r="HQ583" s="8"/>
      <c r="HR583" s="8"/>
      <c r="HX583" s="8"/>
      <c r="HY583" s="8"/>
      <c r="HZ583" s="8"/>
      <c r="IA583" s="8"/>
      <c r="IB583" s="8"/>
      <c r="IC583" s="8"/>
      <c r="ID583" s="8"/>
      <c r="IE583" s="8"/>
      <c r="IG583" s="8"/>
      <c r="IH583" s="8"/>
      <c r="JM583" s="8"/>
      <c r="JN583" s="8"/>
      <c r="JO583" s="8"/>
      <c r="JT583" s="8"/>
      <c r="JU583" s="8"/>
      <c r="JV583" s="8"/>
      <c r="JW583" s="8"/>
      <c r="JX583" s="8"/>
      <c r="JZ583" s="8"/>
      <c r="KA583" s="8"/>
      <c r="KG583" s="8"/>
      <c r="KH583" s="8"/>
      <c r="KI583" s="8"/>
      <c r="KJ583" s="8"/>
      <c r="KK583" s="8"/>
      <c r="KL583" s="8"/>
      <c r="KS583" s="8"/>
      <c r="KT583" s="8"/>
      <c r="KU583" s="8"/>
      <c r="KV583" s="8"/>
      <c r="KW583" s="8"/>
      <c r="KX583" s="8"/>
      <c r="KZ583" s="8"/>
      <c r="LA583" s="8"/>
      <c r="LB583" s="8"/>
      <c r="LC583" s="8"/>
      <c r="LD583" s="8"/>
      <c r="LE583" s="8"/>
      <c r="LF583" s="8"/>
      <c r="LG583" s="8"/>
      <c r="LH583" s="8"/>
      <c r="LI583" s="8"/>
      <c r="LJ583" s="8"/>
      <c r="LK583" s="8"/>
      <c r="LL583" s="8"/>
      <c r="LM583" s="8"/>
      <c r="LN583" s="8"/>
      <c r="LO583" s="8"/>
      <c r="LP583" s="8"/>
      <c r="LQ583" s="8"/>
      <c r="LR583" s="8"/>
      <c r="LS583" s="8"/>
      <c r="LT583" s="8"/>
      <c r="LU583" s="8"/>
      <c r="LV583" s="8"/>
      <c r="LW583" s="8"/>
      <c r="LX583" s="8"/>
      <c r="LY583" s="8"/>
      <c r="LZ583" s="8"/>
      <c r="MA583" s="8"/>
      <c r="MB583" s="8"/>
      <c r="MC583" s="8"/>
      <c r="MD583" s="8"/>
      <c r="ME583" s="8"/>
      <c r="MF583" s="8"/>
      <c r="MG583" s="8"/>
      <c r="MH583" s="8"/>
      <c r="MI583" s="8"/>
      <c r="MJ583" s="8"/>
      <c r="MK583" s="8"/>
      <c r="ML583" s="8"/>
      <c r="MM583" s="8"/>
      <c r="MN583" s="8"/>
      <c r="MO583" s="8"/>
      <c r="MP583" s="8"/>
      <c r="MQ583" s="8"/>
      <c r="MR583" s="8"/>
      <c r="MU583" s="8"/>
    </row>
    <row r="584" spans="1:359" ht="22.5" customHeight="1">
      <c r="A584" s="56"/>
      <c r="B584" s="55"/>
      <c r="C584" s="63"/>
      <c r="D584" s="201"/>
      <c r="E584" s="226"/>
      <c r="F584" s="60"/>
      <c r="G584" s="60"/>
      <c r="H584" s="26"/>
      <c r="I584" s="26"/>
      <c r="J584" s="9"/>
      <c r="K584" s="26"/>
      <c r="L584" s="66"/>
      <c r="M584" s="66"/>
      <c r="N584" s="17"/>
      <c r="O584" s="318"/>
      <c r="P584" s="318"/>
      <c r="Q584" s="318"/>
      <c r="R584" s="31"/>
      <c r="S584" s="31"/>
      <c r="T584" s="21"/>
      <c r="U584" s="10"/>
      <c r="V584" s="9"/>
      <c r="HO584" s="8"/>
      <c r="HP584" s="8"/>
      <c r="HQ584" s="8"/>
      <c r="HR584" s="8"/>
      <c r="HX584" s="8"/>
      <c r="HY584" s="8"/>
      <c r="HZ584" s="8"/>
      <c r="IA584" s="8"/>
      <c r="IB584" s="8"/>
      <c r="IC584" s="8"/>
      <c r="ID584" s="8"/>
      <c r="IE584" s="8"/>
      <c r="IG584" s="8"/>
      <c r="IH584" s="8"/>
      <c r="JM584" s="8"/>
      <c r="JN584" s="8"/>
      <c r="JO584" s="8"/>
      <c r="JT584" s="8"/>
      <c r="JU584" s="8"/>
      <c r="JV584" s="8"/>
      <c r="JW584" s="8"/>
      <c r="JX584" s="8"/>
      <c r="KG584" s="8"/>
      <c r="KH584" s="8"/>
      <c r="KI584" s="8"/>
      <c r="KJ584" s="8"/>
      <c r="KK584" s="8"/>
      <c r="KL584" s="8"/>
      <c r="KS584" s="8"/>
      <c r="KT584" s="8"/>
      <c r="KU584" s="8"/>
      <c r="KV584" s="8"/>
      <c r="KW584" s="8"/>
      <c r="KX584" s="8"/>
      <c r="KZ584" s="8"/>
      <c r="LA584" s="8"/>
      <c r="LB584" s="8"/>
      <c r="LC584" s="8"/>
      <c r="LN584" s="8"/>
      <c r="LO584" s="8"/>
      <c r="LP584" s="8"/>
      <c r="LQ584" s="8"/>
      <c r="MG584" s="8"/>
      <c r="MH584" s="8"/>
      <c r="MI584" s="8"/>
      <c r="MJ584" s="8"/>
      <c r="MK584" s="8"/>
      <c r="ML584" s="8"/>
      <c r="MM584" s="8"/>
      <c r="MN584" s="8"/>
      <c r="MO584" s="8"/>
      <c r="MP584" s="8"/>
      <c r="MQ584" s="8"/>
      <c r="MR584" s="8"/>
      <c r="MU584" s="8"/>
    </row>
    <row r="585" spans="1:359" ht="22.5" customHeight="1">
      <c r="A585" s="56"/>
      <c r="B585" s="55"/>
      <c r="C585" s="63"/>
      <c r="D585" s="201"/>
      <c r="F585" s="60"/>
      <c r="G585" s="60"/>
      <c r="H585" s="26"/>
      <c r="I585" s="26"/>
      <c r="J585" s="9"/>
      <c r="K585" s="26"/>
      <c r="L585" s="66"/>
      <c r="M585" s="66"/>
      <c r="N585" s="17"/>
      <c r="O585" s="318"/>
      <c r="P585" s="318"/>
      <c r="Q585" s="318"/>
      <c r="R585" s="31"/>
      <c r="S585" s="31"/>
      <c r="T585" s="21"/>
      <c r="U585" s="10"/>
      <c r="V585" s="9"/>
      <c r="HO585" s="8"/>
      <c r="HP585" s="8"/>
      <c r="HQ585" s="8"/>
      <c r="HR585" s="8"/>
      <c r="HX585" s="8"/>
      <c r="HY585" s="8"/>
      <c r="HZ585" s="8"/>
      <c r="IA585" s="8"/>
      <c r="IB585" s="8"/>
      <c r="IC585" s="8"/>
      <c r="ID585" s="8"/>
      <c r="IE585" s="8"/>
      <c r="IG585" s="8"/>
      <c r="IH585" s="8"/>
      <c r="JM585" s="8"/>
      <c r="JN585" s="8"/>
      <c r="JO585" s="8"/>
      <c r="JT585" s="8"/>
      <c r="JU585" s="8"/>
      <c r="JV585" s="8"/>
      <c r="JW585" s="8"/>
      <c r="JX585" s="8"/>
      <c r="KG585" s="8"/>
      <c r="KH585" s="8"/>
      <c r="KI585" s="8"/>
      <c r="KJ585" s="8"/>
      <c r="KK585" s="8"/>
      <c r="KL585" s="8"/>
      <c r="KS585" s="8"/>
      <c r="KT585" s="8"/>
      <c r="KU585" s="8"/>
      <c r="KV585" s="8"/>
      <c r="KW585" s="8"/>
      <c r="KX585" s="8"/>
      <c r="KZ585" s="8"/>
      <c r="LA585" s="8"/>
      <c r="LB585" s="8"/>
      <c r="LC585" s="8"/>
      <c r="LN585" s="8"/>
      <c r="LO585" s="8"/>
      <c r="LP585" s="8"/>
      <c r="LQ585" s="8"/>
      <c r="MG585" s="8"/>
      <c r="MH585" s="8"/>
      <c r="MI585" s="8"/>
      <c r="MJ585" s="8"/>
      <c r="MK585" s="8"/>
      <c r="ML585" s="8"/>
      <c r="MM585" s="8"/>
      <c r="MN585" s="8"/>
      <c r="MO585" s="8"/>
      <c r="MP585" s="8"/>
      <c r="MQ585" s="8"/>
      <c r="MR585" s="8"/>
      <c r="MU585" s="8"/>
    </row>
    <row r="586" spans="1:359" ht="22.5" customHeight="1">
      <c r="A586" s="56"/>
      <c r="B586" s="55"/>
      <c r="C586" s="63"/>
      <c r="D586" s="201"/>
      <c r="E586" s="226"/>
      <c r="F586" s="60"/>
      <c r="G586" s="60"/>
      <c r="H586" s="26"/>
      <c r="I586" s="26"/>
      <c r="J586" s="9"/>
      <c r="K586" s="26"/>
      <c r="L586" s="66"/>
      <c r="M586" s="66"/>
      <c r="N586" s="17"/>
      <c r="O586" s="318"/>
      <c r="P586" s="318"/>
      <c r="Q586" s="318"/>
      <c r="R586" s="31"/>
      <c r="S586" s="31"/>
      <c r="T586" s="21"/>
      <c r="U586" s="10"/>
      <c r="V586" s="9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U586" s="8"/>
      <c r="IR586" s="8"/>
      <c r="IS586" s="8"/>
      <c r="IT586" s="8"/>
      <c r="IU586" s="8"/>
      <c r="IV586" s="8"/>
      <c r="IW586" s="8"/>
      <c r="IX586" s="8"/>
      <c r="IY586" s="8"/>
      <c r="IZ586" s="8"/>
      <c r="JA586" s="8"/>
      <c r="JM586" s="8"/>
      <c r="JN586" s="8"/>
      <c r="JO586" s="8"/>
      <c r="JT586" s="8"/>
      <c r="JU586" s="8"/>
      <c r="JV586" s="8"/>
      <c r="JW586" s="8"/>
      <c r="JX586" s="8"/>
      <c r="KB586" s="8"/>
      <c r="KE586" s="8"/>
      <c r="KF586" s="8"/>
      <c r="KG586" s="8"/>
      <c r="KH586" s="8"/>
      <c r="KI586" s="8"/>
      <c r="KJ586" s="8"/>
      <c r="KK586" s="8"/>
      <c r="KL586" s="8"/>
      <c r="KM586" s="8"/>
      <c r="KN586" s="8"/>
      <c r="KO586" s="8"/>
      <c r="KP586" s="8"/>
      <c r="KQ586" s="8"/>
      <c r="KR586" s="8"/>
      <c r="KX586" s="8"/>
      <c r="KZ586" s="8"/>
      <c r="LA586" s="8"/>
      <c r="LB586" s="8"/>
      <c r="LC586" s="8"/>
      <c r="LD586" s="8"/>
      <c r="LE586" s="8"/>
      <c r="LF586" s="8"/>
      <c r="LG586" s="8"/>
      <c r="LH586" s="8"/>
      <c r="LI586" s="8"/>
      <c r="LJ586" s="8"/>
      <c r="LK586" s="8"/>
      <c r="LL586" s="8"/>
      <c r="LM586" s="8"/>
      <c r="LN586" s="8"/>
      <c r="LO586" s="8"/>
      <c r="LP586" s="8"/>
      <c r="LQ586" s="8"/>
      <c r="LR586" s="8"/>
      <c r="LS586" s="8"/>
      <c r="LT586" s="8"/>
      <c r="LU586" s="8"/>
      <c r="LV586" s="8"/>
      <c r="LW586" s="8"/>
      <c r="LX586" s="8"/>
      <c r="LY586" s="8"/>
      <c r="LZ586" s="8"/>
      <c r="MA586" s="8"/>
      <c r="MB586" s="8"/>
      <c r="MC586" s="8"/>
      <c r="MD586" s="8"/>
      <c r="ME586" s="8"/>
      <c r="MF586" s="8"/>
      <c r="MG586" s="8"/>
      <c r="MH586" s="8"/>
      <c r="MI586" s="8"/>
      <c r="MJ586" s="8"/>
      <c r="MK586" s="8"/>
      <c r="ML586" s="8"/>
      <c r="MM586" s="8"/>
      <c r="MN586" s="8"/>
      <c r="MO586" s="8"/>
      <c r="MP586" s="8"/>
      <c r="MR586" s="8"/>
      <c r="MU586" s="8"/>
    </row>
    <row r="587" spans="1:359" ht="22.5" customHeight="1">
      <c r="A587" s="57">
        <v>1</v>
      </c>
      <c r="B587" s="58">
        <v>20</v>
      </c>
      <c r="C587" s="62"/>
      <c r="D587" s="201">
        <f>SUM((S587*A587)+B587+C587)</f>
        <v>30.858000000000001</v>
      </c>
      <c r="E587" s="226"/>
      <c r="F587" s="59" t="s">
        <v>845</v>
      </c>
      <c r="G587" s="59"/>
      <c r="H587" s="26" t="s">
        <v>315</v>
      </c>
      <c r="I587" s="26" t="s">
        <v>102</v>
      </c>
      <c r="J587" s="28" t="s">
        <v>1337</v>
      </c>
      <c r="K587" s="26" t="s">
        <v>1336</v>
      </c>
      <c r="L587" s="66">
        <f>SUM(D587)</f>
        <v>30.858000000000001</v>
      </c>
      <c r="M587" s="66"/>
      <c r="N587" s="1" t="s">
        <v>369</v>
      </c>
      <c r="O587" s="316" t="s">
        <v>369</v>
      </c>
      <c r="P587" s="317">
        <v>1</v>
      </c>
      <c r="Q587" s="317" t="s">
        <v>369</v>
      </c>
      <c r="R587" s="37">
        <v>8.9</v>
      </c>
      <c r="S587" s="38">
        <f>SUM(R587*1.22)</f>
        <v>10.858000000000001</v>
      </c>
      <c r="T587" s="20"/>
      <c r="U587" s="10" t="s">
        <v>629</v>
      </c>
      <c r="V587" s="9"/>
      <c r="HO587" s="8"/>
      <c r="HP587" s="8"/>
      <c r="HQ587" s="8"/>
      <c r="HR587" s="8"/>
      <c r="HU587" s="8"/>
      <c r="HX587" s="8"/>
      <c r="HY587" s="8"/>
      <c r="HZ587" s="8"/>
      <c r="ID587" s="8"/>
      <c r="IE587" s="8"/>
      <c r="IG587" s="8"/>
      <c r="IH587" s="8"/>
      <c r="II587" s="8"/>
      <c r="IJ587" s="8"/>
      <c r="IQ587" s="8"/>
      <c r="IR587" s="8"/>
      <c r="IS587" s="8"/>
      <c r="IT587" s="8"/>
      <c r="IU587" s="8"/>
      <c r="IV587" s="8"/>
      <c r="IW587" s="8"/>
      <c r="IX587" s="8"/>
      <c r="IY587" s="8"/>
      <c r="IZ587" s="8"/>
      <c r="JF587" s="8"/>
      <c r="JG587" s="8"/>
      <c r="JH587" s="8"/>
      <c r="JI587" s="8"/>
      <c r="JJ587" s="8"/>
      <c r="JL587" s="8"/>
      <c r="JM587" s="8"/>
      <c r="JN587" s="8"/>
      <c r="JO587" s="8"/>
      <c r="JQ587" s="8"/>
      <c r="KG587"/>
      <c r="KS587" s="8"/>
      <c r="KT587" s="8"/>
      <c r="KX587" s="8"/>
      <c r="LD587" s="8"/>
      <c r="LE587" s="8"/>
      <c r="LF587" s="8"/>
      <c r="LG587" s="8"/>
      <c r="LH587" s="8"/>
      <c r="LI587" s="8"/>
      <c r="LJ587" s="8"/>
      <c r="LK587" s="8"/>
      <c r="LL587" s="8"/>
      <c r="LM587" s="8"/>
      <c r="LR587" s="8"/>
      <c r="LS587" s="8"/>
      <c r="LT587" s="8"/>
      <c r="LU587" s="8"/>
      <c r="LV587" s="8"/>
      <c r="LW587" s="8"/>
      <c r="LX587" s="8"/>
      <c r="LY587" s="8"/>
      <c r="LZ587" s="8"/>
      <c r="MA587" s="8"/>
      <c r="MB587" s="8"/>
      <c r="MC587" s="8"/>
      <c r="MD587" s="8"/>
      <c r="ME587" s="8"/>
      <c r="MF587" s="8"/>
      <c r="MR587" s="8"/>
      <c r="MU587" s="8"/>
    </row>
    <row r="588" spans="1:359" ht="22.5" customHeight="1">
      <c r="A588" s="57">
        <v>2.2000000000000002</v>
      </c>
      <c r="B588" s="58">
        <v>5</v>
      </c>
      <c r="C588" s="62"/>
      <c r="D588" s="201">
        <f>SUM((S588*A588)+B588+C588)</f>
        <v>42.307600000000001</v>
      </c>
      <c r="F588" s="59" t="s">
        <v>846</v>
      </c>
      <c r="G588" s="59"/>
      <c r="H588" s="26" t="s">
        <v>315</v>
      </c>
      <c r="I588" s="26" t="s">
        <v>102</v>
      </c>
      <c r="J588" s="28" t="s">
        <v>1335</v>
      </c>
      <c r="K588" s="26" t="s">
        <v>1334</v>
      </c>
      <c r="L588" s="66">
        <f>SUM(D588)</f>
        <v>42.307600000000001</v>
      </c>
      <c r="M588" s="66"/>
      <c r="N588" s="1" t="s">
        <v>369</v>
      </c>
      <c r="O588" s="316" t="s">
        <v>369</v>
      </c>
      <c r="P588" s="317">
        <v>3</v>
      </c>
      <c r="Q588" s="317" t="s">
        <v>369</v>
      </c>
      <c r="R588" s="37">
        <v>13.9</v>
      </c>
      <c r="S588" s="38">
        <f>SUM(R588*1.22)</f>
        <v>16.957999999999998</v>
      </c>
      <c r="T588" s="20"/>
      <c r="U588" s="10" t="s">
        <v>629</v>
      </c>
      <c r="V588" s="9"/>
      <c r="HO588" s="8"/>
      <c r="HP588" s="8"/>
      <c r="HQ588" s="8"/>
      <c r="HR588" s="8"/>
      <c r="HU588" s="8"/>
      <c r="HX588" s="8"/>
      <c r="HY588" s="8"/>
      <c r="HZ588" s="8"/>
      <c r="ID588" s="8"/>
      <c r="IE588" s="8"/>
      <c r="IG588" s="8"/>
      <c r="IH588" s="8"/>
      <c r="II588" s="8"/>
      <c r="IJ588" s="8"/>
      <c r="IQ588" s="8"/>
      <c r="IR588" s="8"/>
      <c r="IS588" s="8"/>
      <c r="IT588" s="8"/>
      <c r="IU588" s="8"/>
      <c r="IV588" s="8"/>
      <c r="IW588" s="8"/>
      <c r="IX588" s="8"/>
      <c r="IY588" s="8"/>
      <c r="IZ588" s="8"/>
      <c r="JF588" s="8"/>
      <c r="JG588" s="8"/>
      <c r="JH588" s="8"/>
      <c r="JI588" s="8"/>
      <c r="JJ588" s="8"/>
      <c r="JL588" s="8"/>
      <c r="JN588" s="8"/>
      <c r="JT588" s="8"/>
      <c r="JU588" s="8"/>
      <c r="JV588" s="8"/>
      <c r="JW588" s="8"/>
      <c r="JX588" s="8"/>
      <c r="JZ588" s="8"/>
      <c r="KA588" s="8"/>
      <c r="KG588"/>
      <c r="KH588" s="8"/>
      <c r="KI588" s="8"/>
      <c r="KJ588" s="8"/>
      <c r="KK588" s="8"/>
      <c r="KL588" s="8"/>
      <c r="MH588" s="8"/>
      <c r="MI588" s="8"/>
      <c r="MJ588" s="8"/>
      <c r="MR588" s="8"/>
      <c r="MU588" s="8"/>
    </row>
    <row r="589" spans="1:359" s="8" customFormat="1" ht="22.5" customHeight="1">
      <c r="A589" s="56"/>
      <c r="B589" s="55"/>
      <c r="C589" s="63"/>
      <c r="D589" s="201"/>
      <c r="E589" s="226"/>
      <c r="F589" s="60"/>
      <c r="G589" s="60"/>
      <c r="H589" s="26"/>
      <c r="I589" s="26"/>
      <c r="J589" s="9"/>
      <c r="K589" s="26"/>
      <c r="L589" s="66"/>
      <c r="M589" s="66"/>
      <c r="N589" s="17"/>
      <c r="O589" s="318"/>
      <c r="P589" s="318"/>
      <c r="Q589" s="318"/>
      <c r="R589" s="31"/>
      <c r="S589" s="31"/>
      <c r="T589" s="21"/>
      <c r="U589" s="10"/>
      <c r="V589" s="9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12"/>
      <c r="HA589" s="12"/>
      <c r="HB589" s="12"/>
      <c r="HC589" s="12"/>
      <c r="HD589" s="12"/>
      <c r="HE589" s="12"/>
      <c r="HF589" s="12"/>
      <c r="HG589" s="12"/>
      <c r="HH589" s="12"/>
      <c r="HI589" s="12"/>
      <c r="HJ589" s="12"/>
      <c r="HK589" s="12"/>
      <c r="HL589" s="12"/>
      <c r="HM589" s="12"/>
      <c r="HN589" s="12"/>
      <c r="HO589" s="12"/>
      <c r="HP589" s="12"/>
      <c r="HQ589" s="12"/>
      <c r="HR589" s="12"/>
      <c r="HS589" s="12"/>
      <c r="HT589" s="12"/>
      <c r="HU589" s="12"/>
      <c r="HV589" s="12"/>
      <c r="HW589" s="12"/>
      <c r="IF589" s="12"/>
      <c r="II589" s="12"/>
      <c r="IJ589" s="12"/>
      <c r="IK589" s="12"/>
      <c r="IL589" s="12"/>
      <c r="IM589" s="12"/>
      <c r="IN589" s="12"/>
      <c r="IO589" s="12"/>
      <c r="IP589" s="12"/>
      <c r="IQ589" s="12"/>
      <c r="IR589" s="12"/>
      <c r="IS589" s="12"/>
      <c r="IT589" s="12"/>
      <c r="IU589" s="12"/>
      <c r="IV589" s="12"/>
      <c r="IW589" s="12"/>
      <c r="IX589" s="12"/>
      <c r="IY589" s="12"/>
      <c r="IZ589" s="12"/>
      <c r="JA589" s="12"/>
      <c r="JB589" s="12"/>
      <c r="JC589" s="12"/>
      <c r="JD589" s="12"/>
      <c r="JE589" s="12"/>
      <c r="JF589" s="12"/>
      <c r="JG589" s="12"/>
      <c r="JH589" s="12"/>
      <c r="JI589" s="12"/>
      <c r="JJ589" s="12"/>
      <c r="JK589" s="12"/>
      <c r="JL589" s="12"/>
      <c r="JP589" s="12"/>
      <c r="JR589" s="12"/>
      <c r="JS589" s="12"/>
      <c r="JY589" s="12"/>
      <c r="KB589" s="12"/>
      <c r="KC589" s="12"/>
      <c r="KD589" s="12"/>
      <c r="KE589" s="12"/>
      <c r="KF589" s="12"/>
      <c r="KH589"/>
      <c r="KI589"/>
      <c r="KJ589"/>
      <c r="KK589"/>
      <c r="KL589"/>
      <c r="KM589" s="12"/>
      <c r="KN589" s="12"/>
      <c r="KO589" s="12"/>
      <c r="KP589" s="12"/>
      <c r="KQ589" s="12"/>
      <c r="KR589" s="12"/>
      <c r="KU589" s="12"/>
      <c r="KV589" s="12"/>
      <c r="KW589" s="12"/>
      <c r="KY589" s="12"/>
      <c r="LD589" s="12"/>
      <c r="LE589" s="12"/>
      <c r="LF589" s="12"/>
      <c r="LG589" s="12"/>
      <c r="LH589" s="12"/>
      <c r="LI589" s="12"/>
      <c r="LJ589" s="12"/>
      <c r="LK589" s="12"/>
      <c r="LL589" s="12"/>
      <c r="LM589" s="12"/>
      <c r="LR589" s="12"/>
      <c r="LS589" s="12"/>
      <c r="LT589" s="12"/>
      <c r="LU589" s="12"/>
      <c r="LV589" s="12"/>
      <c r="LW589" s="12"/>
      <c r="LX589" s="12"/>
      <c r="LY589" s="12"/>
      <c r="LZ589" s="12"/>
      <c r="MA589" s="12"/>
      <c r="MB589" s="12"/>
      <c r="MC589" s="12"/>
      <c r="MD589" s="12"/>
      <c r="ME589" s="12"/>
      <c r="MF589" s="12"/>
      <c r="MQ589" s="12"/>
      <c r="MS589" s="12"/>
    </row>
    <row r="590" spans="1:359" ht="22.5" customHeight="1">
      <c r="A590" s="56"/>
      <c r="B590" s="55"/>
      <c r="C590" s="63"/>
      <c r="D590" s="201"/>
      <c r="E590" s="226"/>
      <c r="F590" s="60"/>
      <c r="G590" s="60"/>
      <c r="H590" s="26"/>
      <c r="I590" s="26"/>
      <c r="J590" s="9"/>
      <c r="K590" s="26"/>
      <c r="L590" s="66"/>
      <c r="M590" s="66"/>
      <c r="N590" s="17"/>
      <c r="O590" s="318"/>
      <c r="P590" s="318"/>
      <c r="Q590" s="318"/>
      <c r="R590" s="31"/>
      <c r="S590" s="31"/>
      <c r="T590" s="21"/>
      <c r="U590" s="10"/>
      <c r="V590" s="9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X590" s="8"/>
      <c r="HY590" s="8"/>
      <c r="HZ590" s="8"/>
      <c r="IA590" s="8"/>
      <c r="IB590" s="8"/>
      <c r="IC590" s="8"/>
      <c r="ID590" s="8"/>
      <c r="IE590" s="8"/>
      <c r="IG590" s="8"/>
      <c r="IH590" s="8"/>
      <c r="II590" s="8"/>
      <c r="IJ590" s="8"/>
      <c r="JM590" s="8"/>
      <c r="JN590" s="8"/>
      <c r="JO590" s="8"/>
      <c r="JQ590" s="8"/>
      <c r="JZ590" s="8"/>
      <c r="KA590" s="8"/>
      <c r="KB590" s="8"/>
      <c r="KC590" s="8"/>
      <c r="KD590" s="8"/>
      <c r="KG590" s="8"/>
      <c r="KH590" s="8"/>
      <c r="KI590" s="8"/>
      <c r="KJ590" s="8"/>
      <c r="KK590" s="8"/>
      <c r="KL590" s="8"/>
      <c r="KS590" s="8"/>
      <c r="KT590" s="8"/>
      <c r="KX590" s="8"/>
      <c r="KZ590" s="8"/>
      <c r="LA590" s="8"/>
      <c r="LB590" s="8"/>
      <c r="LC590" s="8"/>
      <c r="LN590" s="8"/>
      <c r="LO590" s="8"/>
      <c r="LP590" s="8"/>
      <c r="LQ590" s="8"/>
      <c r="MG590" s="8"/>
      <c r="MH590" s="8"/>
      <c r="MI590" s="8"/>
      <c r="MJ590" s="8"/>
      <c r="MK590" s="8"/>
      <c r="ML590" s="8"/>
      <c r="MM590" s="8"/>
      <c r="MN590" s="8"/>
      <c r="MO590" s="8"/>
      <c r="MP590" s="8"/>
      <c r="MU590" s="8"/>
    </row>
    <row r="591" spans="1:359" ht="22.5" customHeight="1">
      <c r="A591" s="56"/>
      <c r="B591" s="55"/>
      <c r="C591" s="63"/>
      <c r="D591" s="201"/>
      <c r="F591" s="60"/>
      <c r="G591" s="60"/>
      <c r="H591" s="26"/>
      <c r="I591" s="26"/>
      <c r="J591" s="9"/>
      <c r="K591" s="26"/>
      <c r="L591" s="66"/>
      <c r="M591" s="66"/>
      <c r="N591" s="17"/>
      <c r="O591" s="318"/>
      <c r="P591" s="318"/>
      <c r="Q591" s="318"/>
      <c r="R591" s="31"/>
      <c r="S591" s="31"/>
      <c r="T591" s="21"/>
      <c r="U591" s="10"/>
      <c r="V591" s="9"/>
      <c r="HX591" s="8"/>
      <c r="HY591" s="8"/>
      <c r="HZ591" s="8"/>
      <c r="IA591" s="8"/>
      <c r="IB591" s="8"/>
      <c r="IC591" s="8"/>
      <c r="ID591" s="8"/>
      <c r="IE591" s="8"/>
      <c r="IG591" s="8"/>
      <c r="IH591" s="8"/>
      <c r="II591" s="8"/>
      <c r="IJ591" s="8"/>
      <c r="IR591" s="8"/>
      <c r="IS591" s="8"/>
      <c r="IT591" s="8"/>
      <c r="IU591" s="8"/>
      <c r="IV591" s="8"/>
      <c r="IW591" s="8"/>
      <c r="IX591" s="8"/>
      <c r="IY591" s="8"/>
      <c r="IZ591" s="8"/>
      <c r="JA591" s="8"/>
      <c r="JM591" s="8"/>
      <c r="JN591" s="8"/>
      <c r="JO591" s="8"/>
      <c r="JQ591" s="8"/>
      <c r="JT591" s="8"/>
      <c r="JU591" s="8"/>
      <c r="JV591" s="8"/>
      <c r="JW591" s="8"/>
      <c r="JX591" s="8"/>
      <c r="JZ591" s="8"/>
      <c r="KA591" s="8"/>
      <c r="KG591" s="8"/>
      <c r="KH591" s="8"/>
      <c r="KI591" s="8"/>
      <c r="KJ591" s="8"/>
      <c r="KK591" s="8"/>
      <c r="KL591" s="8"/>
      <c r="KS591" s="8"/>
      <c r="KT591" s="8"/>
      <c r="KX591" s="8"/>
      <c r="KZ591" s="8"/>
      <c r="LA591" s="8"/>
      <c r="LB591" s="8"/>
      <c r="LC591" s="8"/>
      <c r="LN591" s="8"/>
      <c r="LO591" s="8"/>
      <c r="LP591" s="8"/>
      <c r="LQ591" s="8"/>
      <c r="MG591" s="8"/>
      <c r="MH591" s="8"/>
      <c r="MI591" s="8"/>
      <c r="MJ591" s="8"/>
      <c r="MK591" s="8"/>
      <c r="ML591" s="8"/>
      <c r="MM591" s="8"/>
      <c r="MN591" s="8"/>
      <c r="MO591" s="8"/>
      <c r="MP591" s="8"/>
      <c r="MR591" s="8"/>
      <c r="MU591" s="8"/>
    </row>
    <row r="592" spans="1:359" s="8" customFormat="1" ht="22.5" customHeight="1">
      <c r="A592" s="56"/>
      <c r="B592" s="55"/>
      <c r="C592" s="63"/>
      <c r="D592" s="201"/>
      <c r="E592" s="226"/>
      <c r="F592" s="60"/>
      <c r="G592" s="60"/>
      <c r="H592" s="26"/>
      <c r="I592" s="26"/>
      <c r="J592" s="9"/>
      <c r="K592" s="26"/>
      <c r="L592" s="66"/>
      <c r="M592" s="66"/>
      <c r="N592" s="17"/>
      <c r="O592" s="318"/>
      <c r="P592" s="318"/>
      <c r="Q592" s="318"/>
      <c r="R592" s="31"/>
      <c r="S592" s="31"/>
      <c r="T592" s="21"/>
      <c r="U592" s="10"/>
      <c r="V592" s="9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  <c r="ED592" s="12"/>
      <c r="EE592" s="12"/>
      <c r="EF592" s="12"/>
      <c r="EG592" s="12"/>
      <c r="EH592" s="12"/>
      <c r="EI592" s="12"/>
      <c r="EJ592" s="12"/>
      <c r="EK592" s="12"/>
      <c r="EL592" s="12"/>
      <c r="EM592" s="12"/>
      <c r="EN592" s="12"/>
      <c r="EO592" s="12"/>
      <c r="EP592" s="12"/>
      <c r="EQ592" s="12"/>
      <c r="ER592" s="12"/>
      <c r="ES592" s="12"/>
      <c r="ET592" s="12"/>
      <c r="EU592" s="12"/>
      <c r="EV592" s="12"/>
      <c r="EW592" s="12"/>
      <c r="EX592" s="12"/>
      <c r="EY592" s="12"/>
      <c r="EZ592" s="12"/>
      <c r="FA592" s="12"/>
      <c r="FB592" s="12"/>
      <c r="FC592" s="12"/>
      <c r="FD592" s="12"/>
      <c r="FE592" s="12"/>
      <c r="FF592" s="12"/>
      <c r="FG592" s="12"/>
      <c r="FH592" s="12"/>
      <c r="FI592" s="12"/>
      <c r="FJ592" s="12"/>
      <c r="FK592" s="12"/>
      <c r="FL592" s="12"/>
      <c r="FM592" s="12"/>
      <c r="FN592" s="12"/>
      <c r="FO592" s="12"/>
      <c r="FP592" s="12"/>
      <c r="FQ592" s="12"/>
      <c r="FR592" s="12"/>
      <c r="FS592" s="12"/>
      <c r="FT592" s="12"/>
      <c r="FU592" s="12"/>
      <c r="FV592" s="12"/>
      <c r="FW592" s="12"/>
      <c r="FX592" s="12"/>
      <c r="FY592" s="12"/>
      <c r="FZ592" s="12"/>
      <c r="GA592" s="12"/>
      <c r="GB592" s="12"/>
      <c r="GC592" s="12"/>
      <c r="GD592" s="12"/>
      <c r="GE592" s="12"/>
      <c r="GF592" s="12"/>
      <c r="GG592" s="12"/>
      <c r="GH592" s="12"/>
      <c r="GI592" s="12"/>
      <c r="GJ592" s="12"/>
      <c r="GK592" s="12"/>
      <c r="GL592" s="12"/>
      <c r="GM592" s="12"/>
      <c r="GN592" s="12"/>
      <c r="GO592" s="12"/>
      <c r="GP592" s="12"/>
      <c r="GQ592" s="12"/>
      <c r="GR592" s="12"/>
      <c r="GS592" s="12"/>
      <c r="GT592" s="12"/>
      <c r="GU592" s="12"/>
      <c r="GV592" s="12"/>
      <c r="GW592" s="12"/>
      <c r="GX592" s="12"/>
      <c r="GY592" s="12"/>
      <c r="GZ592" s="12"/>
      <c r="HA592" s="12"/>
      <c r="HB592" s="12"/>
      <c r="HC592" s="12"/>
      <c r="HD592" s="12"/>
      <c r="HE592" s="12"/>
      <c r="HF592" s="12"/>
      <c r="HG592" s="12"/>
      <c r="HH592" s="12"/>
      <c r="HI592" s="12"/>
      <c r="HJ592" s="12"/>
      <c r="HK592" s="12"/>
      <c r="HL592" s="12"/>
      <c r="HM592" s="12"/>
      <c r="HN592" s="12"/>
      <c r="HO592" s="12"/>
      <c r="HP592" s="12"/>
      <c r="HQ592" s="12"/>
      <c r="HR592" s="12"/>
      <c r="HS592" s="12"/>
      <c r="HT592" s="12"/>
      <c r="HU592" s="12"/>
      <c r="HV592" s="12"/>
      <c r="HW592" s="12"/>
      <c r="IF592" s="12"/>
      <c r="II592" s="12"/>
      <c r="IJ592" s="12"/>
      <c r="IK592" s="12"/>
      <c r="IL592" s="12"/>
      <c r="IM592" s="12"/>
      <c r="IN592" s="12"/>
      <c r="IO592" s="12"/>
      <c r="IP592" s="12"/>
      <c r="IQ592" s="12"/>
      <c r="IR592" s="12"/>
      <c r="IS592" s="12"/>
      <c r="IT592" s="12"/>
      <c r="IU592" s="12"/>
      <c r="IV592" s="12"/>
      <c r="IW592" s="12"/>
      <c r="IX592" s="12"/>
      <c r="IY592" s="12"/>
      <c r="IZ592" s="12"/>
      <c r="JA592" s="12"/>
      <c r="JB592" s="12"/>
      <c r="JC592" s="12"/>
      <c r="JD592" s="12"/>
      <c r="JE592" s="12"/>
      <c r="JF592" s="12"/>
      <c r="JG592" s="12"/>
      <c r="JH592" s="12"/>
      <c r="JI592" s="12"/>
      <c r="JJ592" s="12"/>
      <c r="JK592" s="12"/>
      <c r="JL592" s="12"/>
      <c r="JP592" s="12"/>
      <c r="JR592" s="12"/>
      <c r="JS592" s="12"/>
      <c r="JY592" s="12"/>
      <c r="JZ592" s="12"/>
      <c r="KA592" s="12"/>
      <c r="KB592" s="12"/>
      <c r="KC592" s="12"/>
      <c r="KD592" s="12"/>
      <c r="KE592" s="12"/>
      <c r="KF592" s="12"/>
      <c r="KM592" s="12"/>
      <c r="KN592" s="12"/>
      <c r="KO592" s="12"/>
      <c r="KP592" s="12"/>
      <c r="KQ592" s="12"/>
      <c r="KR592" s="12"/>
      <c r="KU592" s="12"/>
      <c r="KV592" s="12"/>
      <c r="KW592" s="12"/>
      <c r="KY592" s="12"/>
      <c r="KZ592" s="12"/>
      <c r="LA592" s="12"/>
      <c r="LB592" s="12"/>
      <c r="LC592" s="12"/>
      <c r="LN592" s="12"/>
      <c r="LO592" s="12"/>
      <c r="LP592" s="12"/>
      <c r="LQ592" s="12"/>
      <c r="MG592" s="12"/>
      <c r="MH592" s="12"/>
      <c r="MI592" s="12"/>
      <c r="MJ592" s="12"/>
      <c r="MK592" s="12"/>
      <c r="ML592" s="12"/>
      <c r="MM592" s="12"/>
      <c r="MN592" s="12"/>
      <c r="MO592" s="12"/>
      <c r="MP592" s="12"/>
      <c r="MQ592" s="12"/>
      <c r="MS592" s="12"/>
    </row>
    <row r="593" spans="1:359" ht="22.5" customHeight="1">
      <c r="A593" s="57">
        <v>1</v>
      </c>
      <c r="B593" s="58">
        <v>20</v>
      </c>
      <c r="C593" s="62"/>
      <c r="D593" s="201">
        <f>SUM((S593*A593)+B593+C593)</f>
        <v>30.491999999999997</v>
      </c>
      <c r="E593" s="226"/>
      <c r="F593" s="59" t="s">
        <v>845</v>
      </c>
      <c r="G593" s="59"/>
      <c r="H593" s="26" t="s">
        <v>317</v>
      </c>
      <c r="I593" s="26" t="s">
        <v>103</v>
      </c>
      <c r="J593" s="9" t="s">
        <v>898</v>
      </c>
      <c r="K593" s="26" t="s">
        <v>104</v>
      </c>
      <c r="L593" s="66">
        <f>SUM(D593)</f>
        <v>30.491999999999997</v>
      </c>
      <c r="M593" s="66"/>
      <c r="N593" s="1" t="s">
        <v>369</v>
      </c>
      <c r="O593" s="316" t="s">
        <v>369</v>
      </c>
      <c r="P593" s="317">
        <v>2</v>
      </c>
      <c r="Q593" s="317" t="s">
        <v>369</v>
      </c>
      <c r="R593" s="37">
        <v>8.6</v>
      </c>
      <c r="S593" s="38">
        <f>SUM(R593*1.22)</f>
        <v>10.491999999999999</v>
      </c>
      <c r="T593" s="20"/>
      <c r="U593" s="10" t="s">
        <v>522</v>
      </c>
      <c r="V593" s="9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Q593" s="8"/>
      <c r="HR593" s="8"/>
      <c r="HS593" s="8"/>
      <c r="HT593" s="8"/>
      <c r="HU593" s="8"/>
      <c r="HV593" s="8"/>
      <c r="HW593" s="8"/>
      <c r="HY593" s="8"/>
      <c r="HZ593" s="8"/>
      <c r="IA593" s="8"/>
      <c r="IB593" s="8"/>
      <c r="IC593" s="8"/>
      <c r="IF593" s="8"/>
      <c r="IH593" s="8"/>
      <c r="II593" s="8"/>
      <c r="IJ593" s="8"/>
      <c r="IK593" s="8"/>
      <c r="IL593" s="8"/>
      <c r="IM593" s="8"/>
      <c r="IR593" s="8"/>
      <c r="IS593" s="8"/>
      <c r="IT593" s="8"/>
      <c r="IU593" s="8"/>
      <c r="IV593" s="8"/>
      <c r="IW593" s="8"/>
      <c r="IX593" s="8"/>
      <c r="IY593" s="8"/>
      <c r="IZ593" s="8"/>
      <c r="JB593" s="8"/>
      <c r="JC593" s="8"/>
      <c r="JD593" s="8"/>
      <c r="JE593" s="8"/>
      <c r="JK593" s="8"/>
      <c r="JL593" s="8"/>
      <c r="JM593" s="8"/>
      <c r="JO593" s="8"/>
      <c r="JP593" s="8"/>
      <c r="JQ593" s="8"/>
      <c r="JR593" s="8"/>
      <c r="JS593" s="8"/>
      <c r="JT593" s="8"/>
      <c r="JU593" s="8"/>
      <c r="JV593" s="8"/>
      <c r="JW593" s="8"/>
      <c r="JX593" s="8"/>
      <c r="JY593" s="8"/>
      <c r="KE593" s="8"/>
      <c r="KF593" s="8"/>
      <c r="KM593" s="8"/>
      <c r="KN593" s="8"/>
      <c r="KO593" s="8"/>
      <c r="KP593" s="8"/>
      <c r="KQ593" s="8"/>
      <c r="KR593" s="8"/>
      <c r="KS593" s="8"/>
      <c r="KT593" s="8"/>
      <c r="KY593" s="8"/>
      <c r="MH593" s="8"/>
      <c r="MI593" s="8"/>
      <c r="MJ593" s="8"/>
      <c r="MR593" s="8"/>
    </row>
    <row r="594" spans="1:359" ht="22.5" customHeight="1">
      <c r="A594" s="56"/>
      <c r="B594" s="55"/>
      <c r="C594" s="63"/>
      <c r="D594" s="201"/>
      <c r="F594" s="60"/>
      <c r="G594" s="60"/>
      <c r="H594" s="26"/>
      <c r="I594" s="26"/>
      <c r="J594" s="9"/>
      <c r="K594" s="26"/>
      <c r="L594" s="66"/>
      <c r="M594" s="66"/>
      <c r="N594" s="33"/>
      <c r="O594" s="319"/>
      <c r="P594" s="319"/>
      <c r="Q594" s="319"/>
      <c r="R594" s="31"/>
      <c r="S594" s="39"/>
      <c r="T594" s="21"/>
      <c r="U594" s="10"/>
      <c r="V594" s="9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Q594" s="8"/>
      <c r="HR594" s="8"/>
      <c r="HS594" s="8"/>
      <c r="HT594" s="8"/>
      <c r="HU594" s="8"/>
      <c r="HV594" s="8"/>
      <c r="HW594" s="8"/>
      <c r="HY594" s="8"/>
      <c r="HZ594" s="8"/>
      <c r="IA594" s="8"/>
      <c r="IB594" s="8"/>
      <c r="IC594" s="8"/>
      <c r="IF594" s="8"/>
      <c r="IH594" s="8"/>
      <c r="II594" s="8"/>
      <c r="IJ594" s="8"/>
      <c r="IK594" s="8"/>
      <c r="IL594" s="8"/>
      <c r="IM594" s="8"/>
      <c r="IR594" s="8"/>
      <c r="IS594" s="8"/>
      <c r="IT594" s="8"/>
      <c r="IU594" s="8"/>
      <c r="IV594" s="8"/>
      <c r="IW594" s="8"/>
      <c r="IX594" s="8"/>
      <c r="IY594" s="8"/>
      <c r="IZ594" s="8"/>
      <c r="JB594" s="8"/>
      <c r="JC594" s="8"/>
      <c r="JD594" s="8"/>
      <c r="JE594" s="8"/>
      <c r="JK594" s="8"/>
      <c r="JL594" s="8"/>
      <c r="JM594" s="8"/>
      <c r="JO594" s="8"/>
      <c r="JP594" s="8"/>
      <c r="JQ594" s="8"/>
      <c r="JR594" s="8"/>
      <c r="JS594" s="8"/>
      <c r="JT594" s="8"/>
      <c r="JU594" s="8"/>
      <c r="JV594" s="8"/>
      <c r="JW594" s="8"/>
      <c r="JX594" s="8"/>
      <c r="JY594" s="8"/>
      <c r="KE594" s="8"/>
      <c r="KF594" s="8"/>
      <c r="KM594" s="8"/>
      <c r="KN594" s="8"/>
      <c r="KO594" s="8"/>
      <c r="KP594" s="8"/>
      <c r="KQ594" s="8"/>
      <c r="KR594" s="8"/>
      <c r="KS594" s="8"/>
      <c r="KT594" s="8"/>
      <c r="KZ594" s="8"/>
      <c r="LA594" s="8"/>
      <c r="LB594" s="8"/>
      <c r="LC594" s="8"/>
      <c r="LN594" s="8"/>
      <c r="LO594" s="8"/>
      <c r="LP594" s="8"/>
      <c r="LQ594" s="8"/>
      <c r="MG594" s="8"/>
      <c r="MH594" s="8"/>
      <c r="MI594" s="8"/>
      <c r="MJ594" s="8"/>
      <c r="MK594" s="8"/>
      <c r="ML594" s="8"/>
      <c r="MM594" s="8"/>
      <c r="MN594" s="8"/>
      <c r="MO594" s="8"/>
      <c r="MP594" s="8"/>
      <c r="MR594" s="8"/>
      <c r="MU594" s="8"/>
    </row>
    <row r="595" spans="1:359" s="8" customFormat="1" ht="22.5" customHeight="1">
      <c r="A595" s="56"/>
      <c r="B595" s="55"/>
      <c r="C595" s="63"/>
      <c r="D595" s="201"/>
      <c r="E595" s="226"/>
      <c r="F595" s="60"/>
      <c r="G595" s="60"/>
      <c r="H595" s="26"/>
      <c r="I595" s="26"/>
      <c r="J595" s="9"/>
      <c r="K595" s="26"/>
      <c r="L595" s="66"/>
      <c r="M595" s="66"/>
      <c r="N595" s="33"/>
      <c r="O595" s="319"/>
      <c r="P595" s="319"/>
      <c r="Q595" s="319"/>
      <c r="R595" s="31"/>
      <c r="S595" s="39"/>
      <c r="T595" s="21"/>
      <c r="U595" s="10"/>
      <c r="V595" s="9"/>
      <c r="W595" s="12"/>
      <c r="HO595" s="12"/>
      <c r="HP595" s="12"/>
      <c r="HX595" s="12"/>
      <c r="ID595" s="12"/>
      <c r="IE595" s="12"/>
      <c r="IG595" s="12"/>
      <c r="IN595" s="12"/>
      <c r="IO595" s="12"/>
      <c r="IP595" s="12"/>
      <c r="IQ595" s="12"/>
      <c r="JA595" s="12"/>
      <c r="JF595" s="12"/>
      <c r="JG595" s="12"/>
      <c r="JH595" s="12"/>
      <c r="JI595" s="12"/>
      <c r="JJ595" s="12"/>
      <c r="JN595" s="12"/>
      <c r="JZ595" s="12"/>
      <c r="KA595" s="12"/>
      <c r="KB595" s="12"/>
      <c r="KC595" s="12"/>
      <c r="KD595" s="12"/>
      <c r="KG595" s="12"/>
      <c r="KH595" s="12"/>
      <c r="KI595" s="12"/>
      <c r="KJ595" s="12"/>
      <c r="KK595" s="12"/>
      <c r="KL595" s="12"/>
      <c r="KU595" s="12"/>
      <c r="KV595" s="12"/>
      <c r="KW595" s="12"/>
      <c r="KX595" s="12"/>
      <c r="KY595" s="12"/>
      <c r="LD595" s="12"/>
      <c r="LE595" s="12"/>
      <c r="LF595" s="12"/>
      <c r="LG595" s="12"/>
      <c r="LH595" s="12"/>
      <c r="LI595" s="12"/>
      <c r="LJ595" s="12"/>
      <c r="LK595" s="12"/>
      <c r="LL595" s="12"/>
      <c r="LM595" s="12"/>
      <c r="LR595" s="12"/>
      <c r="LS595" s="12"/>
      <c r="LT595" s="12"/>
      <c r="LU595" s="12"/>
      <c r="LV595" s="12"/>
      <c r="LW595" s="12"/>
      <c r="LX595" s="12"/>
      <c r="LY595" s="12"/>
      <c r="LZ595" s="12"/>
      <c r="MA595" s="12"/>
      <c r="MB595" s="12"/>
      <c r="MC595" s="12"/>
      <c r="MD595" s="12"/>
      <c r="ME595" s="12"/>
      <c r="MF595" s="12"/>
      <c r="MQ595" s="12"/>
      <c r="MS595" s="12"/>
    </row>
    <row r="596" spans="1:359" ht="22.5" customHeight="1">
      <c r="A596" s="56"/>
      <c r="B596" s="55"/>
      <c r="C596" s="63"/>
      <c r="D596" s="201"/>
      <c r="E596" s="226"/>
      <c r="F596" s="60"/>
      <c r="G596" s="60"/>
      <c r="H596" s="26"/>
      <c r="I596" s="26"/>
      <c r="J596" s="9"/>
      <c r="K596" s="26"/>
      <c r="L596" s="66"/>
      <c r="M596" s="66"/>
      <c r="N596" s="17"/>
      <c r="O596" s="318"/>
      <c r="P596" s="318"/>
      <c r="Q596" s="318"/>
      <c r="R596" s="31"/>
      <c r="S596" s="31"/>
      <c r="T596" s="21"/>
      <c r="U596" s="10"/>
      <c r="V596" s="9"/>
      <c r="II596" s="8"/>
      <c r="IJ596" s="8"/>
      <c r="IQ596" s="8"/>
      <c r="JL596" s="8"/>
      <c r="JM596" s="8"/>
      <c r="JN596" s="8"/>
      <c r="JO596" s="8"/>
      <c r="JQ596" s="8"/>
      <c r="JT596" s="8"/>
      <c r="JU596" s="8"/>
      <c r="JV596" s="8"/>
      <c r="JW596" s="8"/>
      <c r="JX596" s="8"/>
      <c r="KE596" s="8"/>
      <c r="KF596" s="8"/>
      <c r="KG596" s="8"/>
      <c r="KH596" s="8"/>
      <c r="KI596" s="8"/>
      <c r="KJ596" s="8"/>
      <c r="KK596" s="8"/>
      <c r="KL596" s="8"/>
      <c r="KM596" s="8"/>
      <c r="KN596" s="8"/>
      <c r="KO596" s="8"/>
      <c r="KP596" s="8"/>
      <c r="KQ596" s="8"/>
      <c r="KR596" s="8"/>
      <c r="KS596" s="8"/>
      <c r="KT596" s="8"/>
      <c r="KZ596" s="8"/>
      <c r="LA596" s="8"/>
      <c r="LB596" s="8"/>
      <c r="LC596" s="8"/>
      <c r="LN596" s="8"/>
      <c r="LO596" s="8"/>
      <c r="LP596" s="8"/>
      <c r="LQ596" s="8"/>
      <c r="MG596" s="8"/>
      <c r="MH596" s="8"/>
      <c r="MI596" s="8"/>
      <c r="MJ596" s="8"/>
      <c r="MK596" s="8"/>
      <c r="ML596" s="8"/>
      <c r="MM596" s="8"/>
      <c r="MN596" s="8"/>
      <c r="MO596" s="8"/>
      <c r="MP596" s="8"/>
      <c r="MR596" s="8"/>
      <c r="MU596" s="8"/>
    </row>
    <row r="597" spans="1:359" ht="22.5" customHeight="1">
      <c r="A597" s="56"/>
      <c r="B597" s="55"/>
      <c r="C597" s="63"/>
      <c r="D597" s="201"/>
      <c r="F597" s="60"/>
      <c r="G597" s="60"/>
      <c r="H597" s="26"/>
      <c r="I597" s="26"/>
      <c r="J597" s="9"/>
      <c r="K597" s="26"/>
      <c r="L597" s="66"/>
      <c r="M597" s="66"/>
      <c r="N597" s="17"/>
      <c r="O597" s="318"/>
      <c r="P597" s="318"/>
      <c r="Q597" s="318"/>
      <c r="R597" s="31"/>
      <c r="S597" s="31"/>
      <c r="T597" s="21"/>
      <c r="U597" s="10"/>
      <c r="V597" s="9"/>
      <c r="HO597" s="8"/>
      <c r="HP597" s="8"/>
      <c r="HQ597" s="8"/>
      <c r="HR597" s="8"/>
      <c r="HS597" s="8"/>
      <c r="HT597" s="8"/>
      <c r="HV597" s="8"/>
      <c r="HW597" s="8"/>
      <c r="II597" s="8"/>
      <c r="IJ597" s="8"/>
      <c r="JM597" s="8"/>
      <c r="JN597" s="8"/>
      <c r="JO597" s="8"/>
      <c r="JT597" s="8"/>
      <c r="JU597" s="8"/>
      <c r="JV597" s="8"/>
      <c r="JW597" s="8"/>
      <c r="JX597" s="8"/>
      <c r="KB597" s="8"/>
      <c r="KE597" s="8"/>
      <c r="KF597" s="8"/>
      <c r="KH597" s="8"/>
      <c r="KI597" s="8"/>
      <c r="KJ597" s="8"/>
      <c r="KK597" s="8"/>
      <c r="KL597" s="8"/>
      <c r="KM597" s="8"/>
      <c r="KN597" s="8"/>
      <c r="KO597" s="8"/>
      <c r="KP597" s="8"/>
      <c r="KQ597" s="8"/>
      <c r="KR597" s="8"/>
      <c r="KS597" s="8"/>
      <c r="KT597" s="8"/>
      <c r="KX597" s="8"/>
      <c r="KZ597" s="8"/>
      <c r="LA597" s="8"/>
      <c r="LB597" s="8"/>
      <c r="LC597" s="8"/>
      <c r="LD597" s="8"/>
      <c r="LE597" s="8"/>
      <c r="LF597" s="8"/>
      <c r="LG597" s="8"/>
      <c r="LH597" s="8"/>
      <c r="LI597" s="8"/>
      <c r="LJ597" s="8"/>
      <c r="LK597" s="8"/>
      <c r="LL597" s="8"/>
      <c r="LM597" s="8"/>
      <c r="LN597" s="8"/>
      <c r="LO597" s="8"/>
      <c r="LP597" s="8"/>
      <c r="LQ597" s="8"/>
      <c r="LR597" s="8"/>
      <c r="LS597" s="8"/>
      <c r="LT597" s="8"/>
      <c r="LU597" s="8"/>
      <c r="LV597" s="8"/>
      <c r="LW597" s="8"/>
      <c r="LX597" s="8"/>
      <c r="LY597" s="8"/>
      <c r="LZ597" s="8"/>
      <c r="MA597" s="8"/>
      <c r="MB597" s="8"/>
      <c r="MC597" s="8"/>
      <c r="MD597" s="8"/>
      <c r="ME597" s="8"/>
      <c r="MF597" s="8"/>
      <c r="MG597" s="8"/>
      <c r="MH597" s="8"/>
      <c r="MI597" s="8"/>
      <c r="MJ597" s="8"/>
      <c r="MK597" s="8"/>
      <c r="ML597" s="8"/>
      <c r="MM597" s="8"/>
      <c r="MN597" s="8"/>
      <c r="MO597" s="8"/>
      <c r="MP597" s="8"/>
      <c r="MR597" s="8"/>
      <c r="MU597" s="8"/>
    </row>
    <row r="598" spans="1:359" ht="22.5" customHeight="1">
      <c r="A598" s="57">
        <v>2</v>
      </c>
      <c r="B598" s="58">
        <v>5</v>
      </c>
      <c r="C598" s="62"/>
      <c r="D598" s="201">
        <f>SUM((S598*A598)+B598+C598)</f>
        <v>53.775599999999997</v>
      </c>
      <c r="E598" s="226"/>
      <c r="F598" s="59" t="s">
        <v>848</v>
      </c>
      <c r="G598" s="59"/>
      <c r="H598" s="26" t="s">
        <v>316</v>
      </c>
      <c r="I598" s="26" t="s">
        <v>105</v>
      </c>
      <c r="J598" s="26" t="s">
        <v>496</v>
      </c>
      <c r="K598" s="26" t="s">
        <v>2500</v>
      </c>
      <c r="L598" s="66">
        <f>SUM(D598)</f>
        <v>53.775599999999997</v>
      </c>
      <c r="M598" s="66"/>
      <c r="N598" s="1" t="s">
        <v>369</v>
      </c>
      <c r="O598" s="316" t="s">
        <v>369</v>
      </c>
      <c r="P598" s="317">
        <v>1</v>
      </c>
      <c r="Q598" s="317" t="s">
        <v>369</v>
      </c>
      <c r="R598" s="37">
        <v>19.989999999999998</v>
      </c>
      <c r="S598" s="38">
        <f>SUM(R598*1.22)</f>
        <v>24.387799999999999</v>
      </c>
      <c r="T598" s="20"/>
      <c r="U598" s="10" t="s">
        <v>485</v>
      </c>
      <c r="V598" s="9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R598" s="8"/>
      <c r="HS598" s="8"/>
      <c r="HT598" s="8"/>
      <c r="HU598" s="8"/>
      <c r="HV598" s="8"/>
      <c r="HW598" s="8"/>
      <c r="HX598" s="8"/>
      <c r="HY598" s="8"/>
      <c r="II598" s="8"/>
      <c r="IO598" s="7"/>
      <c r="IP598" s="7"/>
      <c r="IQ598" s="7"/>
      <c r="IS598" s="8"/>
      <c r="IT598" s="8"/>
      <c r="IU598" s="8"/>
      <c r="IV598" s="8"/>
      <c r="IW598" s="8"/>
      <c r="IX598" s="8"/>
      <c r="IY598" s="8"/>
      <c r="IZ598" s="8"/>
      <c r="JA598" s="8"/>
      <c r="JB598" s="8"/>
      <c r="JC598" s="8"/>
      <c r="JD598" s="8"/>
      <c r="JE598" s="8"/>
      <c r="JF598" s="8"/>
      <c r="JG598" s="8"/>
      <c r="JH598" s="8"/>
      <c r="JI598" s="8"/>
      <c r="JJ598" s="8"/>
      <c r="JK598" s="8"/>
      <c r="JL598" s="8"/>
      <c r="JP598" s="8"/>
      <c r="JQ598" s="8"/>
      <c r="JR598" s="8"/>
      <c r="JS598" s="8"/>
      <c r="JT598" s="8"/>
      <c r="JU598" s="8"/>
      <c r="JV598" s="8"/>
      <c r="JW598" s="8"/>
      <c r="JX598" s="8"/>
      <c r="KY598" s="8"/>
      <c r="MH598" s="8"/>
      <c r="MI598" s="8"/>
      <c r="MJ598" s="8"/>
      <c r="MK598" s="8"/>
      <c r="ML598" s="8"/>
      <c r="MM598" s="8"/>
      <c r="MN598" s="8"/>
      <c r="MO598" s="8"/>
      <c r="MP598" s="8"/>
      <c r="MU598" s="8"/>
    </row>
    <row r="599" spans="1:359" ht="22.5" customHeight="1">
      <c r="A599" s="57">
        <v>2.1</v>
      </c>
      <c r="B599" s="58">
        <v>5</v>
      </c>
      <c r="C599" s="62"/>
      <c r="D599" s="201">
        <f>SUM((S599*A599)+B599+C599)</f>
        <v>47.24738</v>
      </c>
      <c r="E599" s="226"/>
      <c r="F599" s="59" t="s">
        <v>847</v>
      </c>
      <c r="G599" s="59"/>
      <c r="H599" s="26" t="s">
        <v>316</v>
      </c>
      <c r="I599" s="26" t="s">
        <v>105</v>
      </c>
      <c r="J599" s="26" t="s">
        <v>496</v>
      </c>
      <c r="K599" s="26" t="s">
        <v>875</v>
      </c>
      <c r="L599" s="66">
        <f>SUM(D599)</f>
        <v>47.24738</v>
      </c>
      <c r="M599" s="66"/>
      <c r="N599" s="1" t="s">
        <v>369</v>
      </c>
      <c r="O599" s="316" t="s">
        <v>369</v>
      </c>
      <c r="P599" s="317" t="s">
        <v>369</v>
      </c>
      <c r="Q599" s="317">
        <v>3</v>
      </c>
      <c r="R599" s="37">
        <v>16.489999999999998</v>
      </c>
      <c r="S599" s="38">
        <f>SUM(R599*1.22)</f>
        <v>20.117799999999999</v>
      </c>
      <c r="T599" s="20"/>
      <c r="U599" s="10" t="s">
        <v>517</v>
      </c>
      <c r="V599" s="9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R599" s="8"/>
      <c r="HS599" s="8"/>
      <c r="HT599" s="8"/>
      <c r="HU599" s="8"/>
      <c r="HV599" s="8"/>
      <c r="HW599" s="8"/>
      <c r="HX599" s="8"/>
      <c r="HY599" s="8"/>
      <c r="II599" s="8"/>
      <c r="IO599" s="7"/>
      <c r="IP599" s="7"/>
      <c r="IQ599" s="7"/>
      <c r="IS599" s="8"/>
      <c r="IT599" s="8"/>
      <c r="IU599" s="8"/>
      <c r="IV599" s="8"/>
      <c r="IW599" s="8"/>
      <c r="IX599" s="8"/>
      <c r="IY599" s="8"/>
      <c r="IZ599" s="8"/>
      <c r="JA599" s="8"/>
      <c r="JB599" s="8"/>
      <c r="JC599" s="8"/>
      <c r="JD599" s="8"/>
      <c r="JE599" s="8"/>
      <c r="JF599" s="8"/>
      <c r="JG599" s="8"/>
      <c r="JH599" s="8"/>
      <c r="JI599" s="8"/>
      <c r="JJ599" s="8"/>
      <c r="JK599" s="8"/>
      <c r="JL599" s="8"/>
      <c r="JP599" s="8"/>
      <c r="JQ599" s="8"/>
      <c r="JR599" s="8"/>
      <c r="JS599" s="8"/>
      <c r="JT599" s="8"/>
      <c r="JU599" s="8"/>
      <c r="JV599" s="8"/>
      <c r="JW599" s="8"/>
      <c r="JX599" s="8"/>
      <c r="KY599" s="8"/>
      <c r="MH599" s="8"/>
      <c r="MI599" s="8"/>
      <c r="MJ599" s="8"/>
      <c r="MK599" s="8"/>
      <c r="ML599" s="8"/>
      <c r="MM599" s="8"/>
      <c r="MN599" s="8"/>
      <c r="MO599" s="8"/>
      <c r="MP599" s="8"/>
      <c r="MU599" s="8"/>
    </row>
    <row r="600" spans="1:359" ht="22.5" customHeight="1">
      <c r="A600" s="57">
        <v>2.1</v>
      </c>
      <c r="B600" s="58">
        <v>5</v>
      </c>
      <c r="C600" s="62"/>
      <c r="D600" s="201">
        <f>SUM((S600*A600)+B600+C600)</f>
        <v>42.9176</v>
      </c>
      <c r="F600" s="59" t="s">
        <v>847</v>
      </c>
      <c r="G600" s="59"/>
      <c r="H600" s="26" t="s">
        <v>316</v>
      </c>
      <c r="I600" s="26" t="s">
        <v>1256</v>
      </c>
      <c r="J600" s="26" t="s">
        <v>496</v>
      </c>
      <c r="K600" s="26" t="s">
        <v>1084</v>
      </c>
      <c r="L600" s="66">
        <f>SUM(D600)</f>
        <v>42.9176</v>
      </c>
      <c r="M600" s="66"/>
      <c r="N600" s="1" t="s">
        <v>369</v>
      </c>
      <c r="O600" s="316" t="s">
        <v>369</v>
      </c>
      <c r="P600" s="317" t="s">
        <v>369</v>
      </c>
      <c r="Q600" s="317">
        <v>2</v>
      </c>
      <c r="R600" s="37">
        <v>14.8</v>
      </c>
      <c r="S600" s="38">
        <f>SUM(R600*1.22)</f>
        <v>18.056000000000001</v>
      </c>
      <c r="T600" s="25">
        <v>0.1</v>
      </c>
      <c r="U600" s="10" t="s">
        <v>517</v>
      </c>
      <c r="V600" s="9"/>
      <c r="HP600" s="8"/>
      <c r="HQ600" s="8"/>
      <c r="HR600" s="8"/>
      <c r="HS600" s="8"/>
      <c r="HV600" s="8"/>
      <c r="HY600" s="8"/>
      <c r="HZ600" s="8"/>
      <c r="IA600" s="8"/>
      <c r="IB600" s="8"/>
      <c r="IC600" s="8"/>
      <c r="ID600" s="8"/>
      <c r="II600" s="8"/>
      <c r="IJ600" s="8"/>
      <c r="IK600" s="8"/>
      <c r="IL600" s="8"/>
      <c r="IM600" s="8"/>
      <c r="IN600" s="8"/>
      <c r="IR600" s="8"/>
      <c r="IS600" s="8"/>
      <c r="IT600" s="8"/>
      <c r="IU600" s="8"/>
      <c r="IV600" s="8"/>
      <c r="IW600" s="8"/>
      <c r="IX600" s="8"/>
      <c r="IY600" s="8"/>
      <c r="IZ600" s="8"/>
      <c r="JA600" s="8"/>
      <c r="JF600" s="8"/>
      <c r="JG600" s="8"/>
      <c r="JH600" s="8"/>
      <c r="JI600" s="8"/>
      <c r="JJ600" s="8"/>
      <c r="JQ600" s="8"/>
      <c r="KZ600" s="8"/>
      <c r="LA600" s="8"/>
      <c r="LB600" s="8"/>
      <c r="LC600" s="8"/>
      <c r="LN600" s="8"/>
      <c r="LO600" s="8"/>
      <c r="LP600" s="8"/>
      <c r="LQ600" s="8"/>
      <c r="MG600" s="8"/>
      <c r="MR600" s="8"/>
      <c r="MU600" s="8"/>
    </row>
    <row r="601" spans="1:359" ht="22.5" customHeight="1">
      <c r="A601" s="57">
        <v>1</v>
      </c>
      <c r="B601" s="58">
        <v>20</v>
      </c>
      <c r="C601" s="62">
        <v>1</v>
      </c>
      <c r="D601" s="201">
        <f>SUM((S601*A601)+B601+C601)</f>
        <v>28.3078</v>
      </c>
      <c r="E601" s="226"/>
      <c r="F601" s="59" t="s">
        <v>845</v>
      </c>
      <c r="G601" s="59"/>
      <c r="H601" s="26" t="s">
        <v>316</v>
      </c>
      <c r="I601" s="26" t="s">
        <v>107</v>
      </c>
      <c r="J601" s="26" t="s">
        <v>496</v>
      </c>
      <c r="K601" s="26" t="s">
        <v>2500</v>
      </c>
      <c r="L601" s="66">
        <f>SUM(D601)</f>
        <v>28.3078</v>
      </c>
      <c r="M601" s="66"/>
      <c r="N601" s="1" t="s">
        <v>369</v>
      </c>
      <c r="O601" s="316" t="s">
        <v>369</v>
      </c>
      <c r="P601" s="317">
        <v>16</v>
      </c>
      <c r="Q601" s="317" t="s">
        <v>369</v>
      </c>
      <c r="R601" s="37">
        <v>5.99</v>
      </c>
      <c r="S601" s="38">
        <f>SUM(R601*1.22)</f>
        <v>7.3078000000000003</v>
      </c>
      <c r="T601" s="20"/>
      <c r="U601" s="10" t="s">
        <v>485</v>
      </c>
      <c r="V601" s="9"/>
      <c r="HO601" s="8"/>
      <c r="HP601" s="8"/>
      <c r="HQ601" s="8"/>
      <c r="HR601" s="8"/>
      <c r="HU601" s="8"/>
      <c r="HX601" s="8"/>
      <c r="HY601" s="8"/>
      <c r="HZ601" s="8"/>
      <c r="ID601" s="8"/>
      <c r="IE601" s="8"/>
      <c r="IF601" s="8"/>
      <c r="IG601" s="8"/>
      <c r="IH601" s="8"/>
      <c r="II601" s="8"/>
      <c r="IJ601" s="8"/>
      <c r="IN601" s="8"/>
      <c r="IO601" s="8"/>
      <c r="IP601" s="8"/>
      <c r="IQ601" s="8"/>
      <c r="JL601" s="8"/>
      <c r="JM601" s="8"/>
      <c r="JN601" s="8"/>
      <c r="JO601" s="8"/>
      <c r="JQ601" s="8"/>
      <c r="JT601" s="8"/>
      <c r="JU601" s="8"/>
      <c r="JV601" s="8"/>
      <c r="JW601" s="8"/>
      <c r="JX601" s="8"/>
      <c r="JZ601" s="8"/>
      <c r="KA601" s="8"/>
      <c r="LN601" s="8"/>
      <c r="LO601" s="8"/>
      <c r="LP601" s="8"/>
      <c r="LQ601" s="8"/>
      <c r="MG601" s="8"/>
      <c r="MR601" s="8"/>
      <c r="MU601" s="8"/>
    </row>
    <row r="602" spans="1:359" ht="22.5" customHeight="1">
      <c r="A602" s="57">
        <v>1</v>
      </c>
      <c r="B602" s="58">
        <v>20</v>
      </c>
      <c r="C602" s="62">
        <v>1</v>
      </c>
      <c r="D602" s="201">
        <f>SUM((S602*A602)+B602+C602)</f>
        <v>28.3078</v>
      </c>
      <c r="E602" s="226"/>
      <c r="F602" s="59" t="s">
        <v>845</v>
      </c>
      <c r="G602" s="59"/>
      <c r="H602" s="26" t="s">
        <v>316</v>
      </c>
      <c r="I602" s="26" t="s">
        <v>107</v>
      </c>
      <c r="J602" s="26" t="s">
        <v>496</v>
      </c>
      <c r="K602" s="26" t="s">
        <v>2091</v>
      </c>
      <c r="L602" s="66">
        <f>SUM(D602)</f>
        <v>28.3078</v>
      </c>
      <c r="M602" s="66"/>
      <c r="N602" s="1" t="s">
        <v>369</v>
      </c>
      <c r="O602" s="316" t="s">
        <v>369</v>
      </c>
      <c r="P602" s="317">
        <v>2</v>
      </c>
      <c r="Q602" s="317" t="s">
        <v>369</v>
      </c>
      <c r="R602" s="37">
        <v>5.99</v>
      </c>
      <c r="S602" s="38">
        <f>SUM(R602*1.22)</f>
        <v>7.3078000000000003</v>
      </c>
      <c r="T602" s="20"/>
      <c r="U602" s="10" t="s">
        <v>485</v>
      </c>
      <c r="V602" s="9"/>
      <c r="HO602" s="8"/>
      <c r="HP602" s="8"/>
      <c r="HQ602" s="8"/>
      <c r="HR602" s="8"/>
      <c r="HU602" s="8"/>
      <c r="HX602" s="8"/>
      <c r="HY602" s="8"/>
      <c r="HZ602" s="8"/>
      <c r="ID602" s="8"/>
      <c r="IE602" s="8"/>
      <c r="IF602" s="8"/>
      <c r="IG602" s="8"/>
      <c r="IH602" s="8"/>
      <c r="II602" s="8"/>
      <c r="IJ602" s="8"/>
      <c r="IN602" s="8"/>
      <c r="IO602" s="8"/>
      <c r="IP602" s="8"/>
      <c r="IQ602" s="8"/>
      <c r="JL602" s="8"/>
      <c r="JM602" s="8"/>
      <c r="JN602" s="8"/>
      <c r="JO602" s="8"/>
      <c r="JQ602" s="8"/>
      <c r="JT602" s="8"/>
      <c r="JU602" s="8"/>
      <c r="JV602" s="8"/>
      <c r="JW602" s="8"/>
      <c r="JX602" s="8"/>
      <c r="JZ602" s="8"/>
      <c r="KA602" s="8"/>
      <c r="LN602" s="8"/>
      <c r="LO602" s="8"/>
      <c r="LP602" s="8"/>
      <c r="LQ602" s="8"/>
      <c r="MG602" s="8"/>
      <c r="MR602" s="8"/>
      <c r="MU602" s="8"/>
    </row>
    <row r="603" spans="1:359" ht="22.5" customHeight="1">
      <c r="A603" s="56"/>
      <c r="B603" s="55"/>
      <c r="C603" s="63"/>
      <c r="D603" s="201"/>
      <c r="E603" s="226"/>
      <c r="F603" s="60"/>
      <c r="G603" s="60"/>
      <c r="H603" s="26"/>
      <c r="I603" s="26"/>
      <c r="J603" s="9"/>
      <c r="K603" s="26"/>
      <c r="L603" s="66"/>
      <c r="M603" s="66"/>
      <c r="N603" s="17"/>
      <c r="O603" s="318"/>
      <c r="P603" s="318"/>
      <c r="Q603" s="318"/>
      <c r="R603" s="31"/>
      <c r="S603" s="31"/>
      <c r="T603" s="21"/>
      <c r="U603" s="10"/>
      <c r="V603" s="9"/>
      <c r="JF603" s="8"/>
      <c r="JG603" s="8"/>
      <c r="JH603" s="8"/>
      <c r="JI603" s="8"/>
      <c r="JJ603" s="8"/>
      <c r="JM603" s="8"/>
      <c r="JN603" s="8"/>
      <c r="JO603" s="8"/>
      <c r="JT603" s="8"/>
      <c r="JU603" s="8"/>
      <c r="JV603" s="8"/>
      <c r="JW603" s="8"/>
      <c r="JX603" s="8"/>
      <c r="KC603" s="8"/>
      <c r="KD603" s="8"/>
      <c r="KG603" s="8"/>
      <c r="KH603" s="8"/>
      <c r="KI603" s="8"/>
      <c r="KJ603" s="8"/>
      <c r="KK603" s="8"/>
      <c r="KL603" s="8"/>
      <c r="KS603" s="8"/>
      <c r="KT603" s="8"/>
      <c r="KX603" s="8"/>
      <c r="KY603" s="8"/>
      <c r="KZ603" s="8"/>
      <c r="LA603" s="8"/>
      <c r="LB603" s="8"/>
      <c r="LC603" s="8"/>
      <c r="LN603" s="8"/>
      <c r="LO603" s="8"/>
      <c r="LP603" s="8"/>
      <c r="LQ603" s="8"/>
      <c r="MG603" s="8"/>
      <c r="MH603" s="8"/>
      <c r="MI603" s="8"/>
      <c r="MJ603" s="8"/>
      <c r="MK603" s="8"/>
      <c r="ML603" s="8"/>
      <c r="MM603" s="8"/>
      <c r="MN603" s="8"/>
      <c r="MO603" s="8"/>
      <c r="MP603" s="8"/>
      <c r="MU603" s="8"/>
    </row>
    <row r="604" spans="1:359" ht="22.5" customHeight="1">
      <c r="A604" s="56"/>
      <c r="B604" s="55"/>
      <c r="C604" s="63"/>
      <c r="D604" s="201"/>
      <c r="F604" s="60"/>
      <c r="G604" s="60"/>
      <c r="H604" s="26"/>
      <c r="I604" s="26"/>
      <c r="J604" s="9"/>
      <c r="K604" s="26"/>
      <c r="L604" s="66"/>
      <c r="M604" s="66"/>
      <c r="N604" s="17"/>
      <c r="O604" s="318"/>
      <c r="P604" s="318"/>
      <c r="Q604" s="318"/>
      <c r="R604" s="31"/>
      <c r="S604" s="31"/>
      <c r="T604" s="21"/>
      <c r="U604" s="10"/>
      <c r="V604" s="9"/>
      <c r="HX604" s="8"/>
      <c r="HY604" s="8"/>
      <c r="HZ604" s="8"/>
      <c r="IA604" s="8"/>
      <c r="IB604" s="8"/>
      <c r="IC604" s="8"/>
      <c r="ID604" s="8"/>
      <c r="IE604" s="8"/>
      <c r="IG604" s="8"/>
      <c r="IH604" s="8"/>
      <c r="IK604" s="8"/>
      <c r="IL604" s="8"/>
      <c r="IM604" s="8"/>
      <c r="JF604" s="8"/>
      <c r="JG604" s="8"/>
      <c r="JH604" s="8"/>
      <c r="JI604" s="8"/>
      <c r="JJ604" s="8"/>
      <c r="JM604" s="8"/>
      <c r="JN604" s="8"/>
      <c r="JO604" s="8"/>
      <c r="JT604" s="8"/>
      <c r="JU604" s="8"/>
      <c r="JV604" s="8"/>
      <c r="JW604" s="8"/>
      <c r="JX604" s="8"/>
      <c r="JZ604" s="8"/>
      <c r="KA604" s="8"/>
      <c r="KB604" s="8"/>
      <c r="KG604" s="8"/>
      <c r="KH604" s="8"/>
      <c r="KI604" s="8"/>
      <c r="KJ604" s="8"/>
      <c r="KK604" s="8"/>
      <c r="KL604" s="8"/>
      <c r="KS604" s="8"/>
      <c r="KT604" s="8"/>
      <c r="KX604" s="8"/>
      <c r="KY604" s="8"/>
      <c r="KZ604" s="8"/>
      <c r="LA604" s="8"/>
      <c r="LB604" s="8"/>
      <c r="LC604" s="8"/>
      <c r="LN604" s="8"/>
      <c r="LO604" s="8"/>
      <c r="LP604" s="8"/>
      <c r="LQ604" s="8"/>
      <c r="MG604" s="8"/>
      <c r="MH604" s="8"/>
      <c r="MI604" s="8"/>
      <c r="MJ604" s="8"/>
      <c r="MK604" s="8"/>
      <c r="ML604" s="8"/>
      <c r="MM604" s="8"/>
      <c r="MN604" s="8"/>
      <c r="MO604" s="8"/>
      <c r="MP604" s="8"/>
      <c r="MU604" s="8"/>
    </row>
    <row r="605" spans="1:359" ht="22.5" customHeight="1">
      <c r="A605" s="56"/>
      <c r="B605" s="55"/>
      <c r="C605" s="63"/>
      <c r="D605" s="201"/>
      <c r="E605" s="226"/>
      <c r="F605" s="60"/>
      <c r="G605" s="60"/>
      <c r="H605" s="26"/>
      <c r="I605" s="26"/>
      <c r="J605" s="9"/>
      <c r="K605" s="26"/>
      <c r="L605" s="66"/>
      <c r="M605" s="66"/>
      <c r="N605" s="17"/>
      <c r="O605" s="318"/>
      <c r="P605" s="318"/>
      <c r="Q605" s="318"/>
      <c r="R605" s="31"/>
      <c r="S605" s="31"/>
      <c r="T605" s="21"/>
      <c r="U605" s="10"/>
      <c r="V605" s="9"/>
      <c r="II605" s="8"/>
      <c r="IJ605" s="8"/>
      <c r="IK605" s="8"/>
      <c r="IL605" s="8"/>
      <c r="IM605" s="8"/>
      <c r="JF605" s="8"/>
      <c r="JG605" s="8"/>
      <c r="JH605" s="8"/>
      <c r="JI605" s="8"/>
      <c r="JJ605" s="8"/>
      <c r="JM605" s="8"/>
      <c r="JN605" s="8"/>
      <c r="JO605" s="8"/>
      <c r="JT605" s="8"/>
      <c r="JU605" s="8"/>
      <c r="JV605" s="8"/>
      <c r="JW605" s="8"/>
      <c r="JX605" s="8"/>
      <c r="KC605" s="8"/>
      <c r="KD605" s="8"/>
      <c r="KG605" s="8"/>
      <c r="KH605" s="8"/>
      <c r="KI605" s="8"/>
      <c r="KJ605" s="8"/>
      <c r="KK605" s="8"/>
      <c r="KL605" s="8"/>
      <c r="KS605" s="8"/>
      <c r="KT605" s="8"/>
      <c r="KX605" s="8"/>
      <c r="KY605" s="8"/>
      <c r="KZ605" s="8"/>
      <c r="LA605" s="8"/>
      <c r="LB605" s="8"/>
      <c r="LC605" s="8"/>
      <c r="LN605" s="8"/>
      <c r="LO605" s="8"/>
      <c r="LP605" s="8"/>
      <c r="LQ605" s="8"/>
      <c r="MG605" s="8"/>
      <c r="MH605" s="8"/>
      <c r="MI605" s="8"/>
      <c r="MJ605" s="8"/>
      <c r="MK605" s="8"/>
      <c r="ML605" s="8"/>
      <c r="MM605" s="8"/>
      <c r="MN605" s="8"/>
      <c r="MO605" s="8"/>
      <c r="MP605" s="8"/>
      <c r="MU605" s="8"/>
    </row>
    <row r="606" spans="1:359" ht="22.5" customHeight="1">
      <c r="A606" s="56"/>
      <c r="B606" s="55"/>
      <c r="C606" s="63"/>
      <c r="D606" s="201"/>
      <c r="E606" s="226"/>
      <c r="F606" s="60"/>
      <c r="G606" s="60"/>
      <c r="H606" s="26"/>
      <c r="I606" s="26"/>
      <c r="J606" s="9"/>
      <c r="K606" s="26"/>
      <c r="L606" s="66"/>
      <c r="M606" s="66"/>
      <c r="N606" s="17"/>
      <c r="O606" s="318"/>
      <c r="P606" s="318"/>
      <c r="Q606" s="318"/>
      <c r="R606" s="31"/>
      <c r="S606" s="31"/>
      <c r="T606" s="21"/>
      <c r="U606" s="10"/>
      <c r="V606" s="9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X606" s="8"/>
      <c r="HY606" s="8"/>
      <c r="HZ606" s="8"/>
      <c r="IA606" s="8"/>
      <c r="IB606" s="8"/>
      <c r="IC606" s="8"/>
      <c r="ID606" s="8"/>
      <c r="IE606" s="8"/>
      <c r="IG606" s="8"/>
      <c r="IH606" s="8"/>
      <c r="IR606" s="8"/>
      <c r="IS606" s="8"/>
      <c r="IT606" s="8"/>
      <c r="IU606" s="8"/>
      <c r="IV606" s="8"/>
      <c r="IW606" s="8"/>
      <c r="IX606" s="8"/>
      <c r="IY606" s="8"/>
      <c r="IZ606" s="8"/>
      <c r="JM606" s="8"/>
      <c r="JN606" s="8"/>
      <c r="JO606" s="8"/>
      <c r="JT606" s="8"/>
      <c r="JU606" s="8"/>
      <c r="JV606" s="8"/>
      <c r="JW606" s="8"/>
      <c r="JX606" s="8"/>
      <c r="KG606" s="8"/>
      <c r="KH606" s="8"/>
      <c r="KI606" s="8"/>
      <c r="KJ606" s="8"/>
      <c r="KK606" s="8"/>
      <c r="KL606" s="8"/>
      <c r="KY606" s="8"/>
      <c r="KZ606" s="8"/>
      <c r="LA606" s="8"/>
      <c r="LB606" s="8"/>
      <c r="LC606" s="8"/>
      <c r="LN606" s="8"/>
      <c r="LO606" s="8"/>
      <c r="LP606" s="8"/>
      <c r="LQ606" s="8"/>
      <c r="MG606" s="8"/>
      <c r="MH606" s="8"/>
      <c r="MI606" s="8"/>
      <c r="MJ606" s="8"/>
      <c r="MK606" s="8"/>
      <c r="ML606" s="8"/>
      <c r="MM606" s="8"/>
      <c r="MN606" s="8"/>
      <c r="MO606" s="8"/>
      <c r="MP606" s="8"/>
      <c r="MR606" s="8"/>
    </row>
    <row r="607" spans="1:359" ht="22.5" customHeight="1">
      <c r="A607" s="57">
        <v>2.2000000000000002</v>
      </c>
      <c r="B607" s="58">
        <v>5</v>
      </c>
      <c r="C607" s="62"/>
      <c r="D607" s="201">
        <f>SUM((S607*A607)+B607+C607)</f>
        <v>43.381200000000007</v>
      </c>
      <c r="F607" s="59" t="s">
        <v>846</v>
      </c>
      <c r="G607" s="59"/>
      <c r="H607" s="26" t="s">
        <v>1056</v>
      </c>
      <c r="I607" s="26" t="s">
        <v>1062</v>
      </c>
      <c r="J607" s="26" t="s">
        <v>492</v>
      </c>
      <c r="K607" s="26" t="s">
        <v>1058</v>
      </c>
      <c r="L607" s="66">
        <f>SUM(D607)</f>
        <v>43.381200000000007</v>
      </c>
      <c r="M607" s="66"/>
      <c r="N607" s="1" t="s">
        <v>369</v>
      </c>
      <c r="O607" s="316" t="s">
        <v>369</v>
      </c>
      <c r="P607" s="317">
        <v>3</v>
      </c>
      <c r="Q607" s="317" t="s">
        <v>369</v>
      </c>
      <c r="R607" s="37">
        <v>14.3</v>
      </c>
      <c r="S607" s="38">
        <f>SUM(R607*1.22)</f>
        <v>17.446000000000002</v>
      </c>
      <c r="T607" s="20" t="s">
        <v>489</v>
      </c>
      <c r="U607" s="10" t="s">
        <v>517</v>
      </c>
      <c r="V607" s="15"/>
      <c r="HY607" s="8"/>
      <c r="HZ607" s="8"/>
      <c r="IA607" s="8"/>
      <c r="IB607" s="8"/>
      <c r="IC607" s="8"/>
      <c r="ID607" s="8"/>
      <c r="IH607" s="8"/>
      <c r="II607" s="8"/>
      <c r="IJ607" s="8"/>
      <c r="IK607" s="8"/>
      <c r="IL607" s="8"/>
      <c r="IM607" s="8"/>
      <c r="IN607" s="8"/>
      <c r="IR607" s="8"/>
      <c r="JB607" s="8"/>
      <c r="JC607" s="8"/>
      <c r="JD607" s="8"/>
      <c r="JE607" s="8"/>
      <c r="JK607" s="8"/>
      <c r="JM607" s="8"/>
      <c r="JO607" s="8"/>
      <c r="JP607" s="8"/>
      <c r="JQ607" s="8"/>
      <c r="JR607" s="8"/>
      <c r="JS607" s="8"/>
      <c r="JY607" s="8"/>
      <c r="KB607" s="8"/>
      <c r="KS607" s="8"/>
      <c r="KT607" s="8"/>
      <c r="LN607" s="8"/>
      <c r="LO607" s="8"/>
      <c r="LP607" s="8"/>
      <c r="LQ607" s="8"/>
      <c r="MG607" s="8"/>
      <c r="MH607" s="8"/>
      <c r="MI607" s="8"/>
      <c r="MJ607" s="8"/>
      <c r="MR607" s="8"/>
      <c r="MU607" s="8"/>
    </row>
    <row r="608" spans="1:359" ht="22.5" customHeight="1">
      <c r="A608" s="57">
        <v>2.2000000000000002</v>
      </c>
      <c r="B608" s="58">
        <v>5</v>
      </c>
      <c r="C608" s="62"/>
      <c r="D608" s="201">
        <f>SUM((S608*A608)+B608+C608)</f>
        <v>43.381200000000007</v>
      </c>
      <c r="E608" s="226"/>
      <c r="F608" s="59" t="s">
        <v>846</v>
      </c>
      <c r="G608" s="59"/>
      <c r="H608" s="26" t="s">
        <v>1056</v>
      </c>
      <c r="I608" s="26" t="s">
        <v>1062</v>
      </c>
      <c r="J608" s="26" t="s">
        <v>497</v>
      </c>
      <c r="K608" s="26" t="s">
        <v>1057</v>
      </c>
      <c r="L608" s="66">
        <f>SUM(D608)</f>
        <v>43.381200000000007</v>
      </c>
      <c r="M608" s="66"/>
      <c r="N608" s="1" t="s">
        <v>369</v>
      </c>
      <c r="O608" s="316" t="s">
        <v>369</v>
      </c>
      <c r="P608" s="317">
        <v>2</v>
      </c>
      <c r="Q608" s="317" t="s">
        <v>369</v>
      </c>
      <c r="R608" s="37">
        <v>14.3</v>
      </c>
      <c r="S608" s="38">
        <f>SUM(R608*1.22)</f>
        <v>17.446000000000002</v>
      </c>
      <c r="T608" s="20" t="s">
        <v>1059</v>
      </c>
      <c r="U608" s="10" t="s">
        <v>517</v>
      </c>
      <c r="V608" s="15" t="s">
        <v>1060</v>
      </c>
      <c r="HY608" s="8"/>
      <c r="HZ608" s="8"/>
      <c r="IA608" s="8"/>
      <c r="IB608" s="8"/>
      <c r="IC608" s="8"/>
      <c r="ID608" s="8"/>
      <c r="IH608" s="8"/>
      <c r="II608" s="8"/>
      <c r="IJ608" s="8"/>
      <c r="IK608" s="8"/>
      <c r="IL608" s="8"/>
      <c r="IM608" s="8"/>
      <c r="IN608" s="8"/>
      <c r="IR608" s="8"/>
      <c r="JB608" s="8"/>
      <c r="JC608" s="8"/>
      <c r="JD608" s="8"/>
      <c r="JE608" s="8"/>
      <c r="JK608" s="8"/>
      <c r="JM608" s="8"/>
      <c r="JO608" s="8"/>
      <c r="JP608" s="8"/>
      <c r="JQ608" s="8"/>
      <c r="JR608" s="8"/>
      <c r="JS608" s="8"/>
      <c r="JY608" s="8"/>
      <c r="KC608" s="8"/>
      <c r="KD608" s="8"/>
      <c r="KY608" s="8"/>
      <c r="MR608" s="8"/>
      <c r="MU608" s="8"/>
    </row>
    <row r="609" spans="1:359" ht="22.5" customHeight="1">
      <c r="A609" s="57">
        <v>2.2000000000000002</v>
      </c>
      <c r="B609" s="58">
        <v>5</v>
      </c>
      <c r="C609" s="62"/>
      <c r="D609" s="201">
        <f>SUM((S609*A609)+B609+C609)</f>
        <v>44.052200000000006</v>
      </c>
      <c r="E609" s="226"/>
      <c r="F609" s="59" t="s">
        <v>846</v>
      </c>
      <c r="G609" s="59"/>
      <c r="H609" s="43" t="s">
        <v>1056</v>
      </c>
      <c r="I609" s="43" t="s">
        <v>1248</v>
      </c>
      <c r="J609" s="43" t="s">
        <v>497</v>
      </c>
      <c r="K609" s="43" t="s">
        <v>1252</v>
      </c>
      <c r="L609" s="66">
        <f>SUM(D609)</f>
        <v>44.052200000000006</v>
      </c>
      <c r="M609" s="66"/>
      <c r="N609" s="1" t="s">
        <v>369</v>
      </c>
      <c r="O609" s="316" t="s">
        <v>369</v>
      </c>
      <c r="P609" s="317">
        <v>4</v>
      </c>
      <c r="Q609" s="317" t="s">
        <v>369</v>
      </c>
      <c r="R609" s="37">
        <v>14.55</v>
      </c>
      <c r="S609" s="38">
        <f>SUM(R609*1.22)</f>
        <v>17.751000000000001</v>
      </c>
      <c r="T609" s="25">
        <v>0.05</v>
      </c>
      <c r="U609" s="10" t="s">
        <v>1239</v>
      </c>
      <c r="V609" s="9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IB609" s="8"/>
      <c r="IC609" s="8"/>
      <c r="ID609" s="8"/>
      <c r="IE609" s="8"/>
      <c r="IF609" s="8"/>
      <c r="IG609" s="8"/>
      <c r="IH609" s="8"/>
      <c r="IL609" s="8"/>
      <c r="IM609" s="8"/>
      <c r="IN609" s="8"/>
      <c r="IO609" s="8"/>
      <c r="IP609" s="8"/>
      <c r="IQ609" s="8"/>
      <c r="JB609" s="8"/>
      <c r="JC609" s="8"/>
      <c r="JD609" s="8"/>
      <c r="JE609" s="8"/>
      <c r="JF609" s="8"/>
      <c r="JG609" s="8"/>
      <c r="JH609" s="8"/>
      <c r="JI609" s="8"/>
      <c r="JJ609" s="8"/>
      <c r="JK609" s="8"/>
      <c r="JM609" s="8"/>
      <c r="JO609" s="8"/>
      <c r="JP609" s="8"/>
      <c r="JQ609" s="8"/>
      <c r="JR609" s="8"/>
      <c r="JS609" s="8"/>
      <c r="JT609" s="7"/>
      <c r="JU609" s="7"/>
      <c r="JV609" s="7"/>
      <c r="JW609" s="7"/>
      <c r="JX609" s="7"/>
      <c r="JY609" s="8"/>
      <c r="KB609" s="8"/>
      <c r="KS609" s="8"/>
      <c r="KT609" s="8"/>
      <c r="KZ609" s="8"/>
      <c r="LA609" s="8"/>
      <c r="LB609" s="8"/>
      <c r="LC609" s="8"/>
      <c r="MR609" s="8"/>
      <c r="MU609" s="8"/>
    </row>
    <row r="610" spans="1:359" ht="22.5" customHeight="1">
      <c r="A610" s="56"/>
      <c r="B610" s="55"/>
      <c r="C610" s="63"/>
      <c r="D610" s="201"/>
      <c r="F610" s="60"/>
      <c r="G610" s="60"/>
      <c r="H610" s="26"/>
      <c r="I610" s="26"/>
      <c r="J610" s="26"/>
      <c r="K610" s="26"/>
      <c r="L610" s="66"/>
      <c r="M610" s="66"/>
      <c r="N610" s="33"/>
      <c r="O610" s="319"/>
      <c r="P610" s="319"/>
      <c r="Q610" s="319"/>
      <c r="R610" s="31"/>
      <c r="S610" s="39"/>
      <c r="T610" s="195"/>
      <c r="U610" s="10"/>
      <c r="V610" s="9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IB610" s="8"/>
      <c r="IC610" s="8"/>
      <c r="ID610" s="8"/>
      <c r="IE610" s="8"/>
      <c r="IF610" s="8"/>
      <c r="IG610" s="8"/>
      <c r="IH610" s="8"/>
      <c r="IL610" s="8"/>
      <c r="IM610" s="8"/>
      <c r="IN610" s="8"/>
      <c r="IO610" s="8"/>
      <c r="IP610" s="8"/>
      <c r="IQ610" s="8"/>
      <c r="JB610" s="8"/>
      <c r="JC610" s="8"/>
      <c r="JD610" s="8"/>
      <c r="JE610" s="8"/>
      <c r="JF610" s="8"/>
      <c r="JG610" s="8"/>
      <c r="JH610" s="8"/>
      <c r="JI610" s="8"/>
      <c r="JJ610" s="8"/>
      <c r="JK610" s="8"/>
      <c r="JM610" s="8"/>
      <c r="JO610" s="8"/>
      <c r="JP610" s="8"/>
      <c r="JQ610" s="8"/>
      <c r="JR610" s="8"/>
      <c r="JS610" s="8"/>
      <c r="JT610" s="7"/>
      <c r="JU610" s="7"/>
      <c r="JV610" s="7"/>
      <c r="JW610" s="7"/>
      <c r="JX610" s="7"/>
      <c r="JY610" s="8"/>
      <c r="KB610" s="8"/>
      <c r="KS610" s="8"/>
      <c r="KT610" s="8"/>
      <c r="MR610" s="8"/>
      <c r="MS610" s="8"/>
    </row>
    <row r="611" spans="1:359" ht="22.5" customHeight="1">
      <c r="A611" s="56"/>
      <c r="B611" s="55"/>
      <c r="C611" s="63"/>
      <c r="D611" s="201"/>
      <c r="E611" s="226"/>
      <c r="F611" s="60"/>
      <c r="G611" s="60"/>
      <c r="H611" s="26"/>
      <c r="I611" s="26"/>
      <c r="J611" s="26"/>
      <c r="K611" s="26"/>
      <c r="L611" s="66"/>
      <c r="M611" s="66"/>
      <c r="N611" s="33"/>
      <c r="O611" s="319"/>
      <c r="P611" s="319"/>
      <c r="Q611" s="319"/>
      <c r="R611" s="31"/>
      <c r="S611" s="39"/>
      <c r="T611" s="195"/>
      <c r="U611" s="10"/>
      <c r="V611" s="9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IB611" s="8"/>
      <c r="IC611" s="8"/>
      <c r="ID611" s="8"/>
      <c r="IE611" s="8"/>
      <c r="IF611" s="8"/>
      <c r="IG611" s="8"/>
      <c r="IH611" s="8"/>
      <c r="IL611" s="8"/>
      <c r="IM611" s="8"/>
      <c r="IN611" s="8"/>
      <c r="IO611" s="8"/>
      <c r="IP611" s="8"/>
      <c r="IQ611" s="8"/>
      <c r="JB611" s="8"/>
      <c r="JC611" s="8"/>
      <c r="JD611" s="8"/>
      <c r="JE611" s="8"/>
      <c r="JF611" s="8"/>
      <c r="JG611" s="8"/>
      <c r="JH611" s="8"/>
      <c r="JI611" s="8"/>
      <c r="JJ611" s="8"/>
      <c r="JK611" s="8"/>
      <c r="JM611" s="8"/>
      <c r="JO611" s="8"/>
      <c r="JP611" s="8"/>
      <c r="JQ611" s="8"/>
      <c r="JR611" s="8"/>
      <c r="JS611" s="8"/>
      <c r="JT611" s="7"/>
      <c r="JU611" s="7"/>
      <c r="JV611" s="7"/>
      <c r="JW611" s="7"/>
      <c r="JX611" s="7"/>
      <c r="JY611" s="8"/>
      <c r="KB611" s="8"/>
      <c r="KS611" s="8"/>
      <c r="KT611" s="8"/>
      <c r="KY611" s="8"/>
      <c r="KZ611" s="8"/>
      <c r="LA611" s="8"/>
      <c r="LB611" s="8"/>
      <c r="LC611" s="8"/>
      <c r="LN611" s="8"/>
      <c r="LO611" s="8"/>
      <c r="LP611" s="8"/>
      <c r="LQ611" s="8"/>
      <c r="MG611" s="8"/>
      <c r="MH611" s="8"/>
      <c r="MI611" s="8"/>
      <c r="MJ611" s="8"/>
      <c r="MK611" s="8"/>
      <c r="ML611" s="8"/>
      <c r="MM611" s="8"/>
      <c r="MN611" s="8"/>
      <c r="MO611" s="8"/>
      <c r="MP611" s="8"/>
      <c r="MR611" s="8"/>
    </row>
    <row r="612" spans="1:359" ht="22.5" customHeight="1">
      <c r="A612" s="56"/>
      <c r="B612" s="55"/>
      <c r="C612" s="63"/>
      <c r="D612" s="201"/>
      <c r="E612" s="226"/>
      <c r="F612" s="60"/>
      <c r="G612" s="60"/>
      <c r="H612" s="26"/>
      <c r="I612" s="26"/>
      <c r="J612" s="9"/>
      <c r="K612" s="26"/>
      <c r="L612" s="66"/>
      <c r="M612" s="66"/>
      <c r="N612" s="17"/>
      <c r="O612" s="318"/>
      <c r="P612" s="318"/>
      <c r="Q612" s="318"/>
      <c r="R612" s="31"/>
      <c r="S612" s="31"/>
      <c r="T612" s="21"/>
      <c r="U612" s="10"/>
      <c r="V612" s="9"/>
      <c r="HX612" s="8"/>
      <c r="HY612" s="8"/>
      <c r="HZ612" s="8"/>
      <c r="IA612" s="8"/>
      <c r="IB612" s="8"/>
      <c r="IC612" s="8"/>
      <c r="ID612" s="8"/>
      <c r="IE612" s="8"/>
      <c r="IG612" s="8"/>
      <c r="IH612" s="8"/>
      <c r="II612" s="8"/>
      <c r="IJ612" s="8"/>
      <c r="JM612" s="8"/>
      <c r="JN612" s="8"/>
      <c r="JO612" s="8"/>
      <c r="JQ612" s="8"/>
      <c r="JT612" s="8"/>
      <c r="JU612" s="8"/>
      <c r="JV612" s="8"/>
      <c r="JW612" s="8"/>
      <c r="JX612" s="8"/>
      <c r="KC612" s="8"/>
      <c r="KD612" s="8"/>
      <c r="KE612" s="8"/>
      <c r="KF612" s="8"/>
      <c r="KG612" s="8"/>
      <c r="KH612" s="8"/>
      <c r="KI612" s="8"/>
      <c r="KJ612" s="8"/>
      <c r="KK612" s="8"/>
      <c r="KL612" s="8"/>
      <c r="KM612" s="8"/>
      <c r="KN612" s="8"/>
      <c r="KO612" s="8"/>
      <c r="KP612" s="8"/>
      <c r="KQ612" s="8"/>
      <c r="KR612" s="8"/>
      <c r="KS612" s="8"/>
      <c r="KT612" s="8"/>
      <c r="KX612" s="8"/>
      <c r="KZ612" s="8"/>
      <c r="LA612" s="8"/>
      <c r="LB612" s="8"/>
      <c r="LC612" s="8"/>
      <c r="LN612" s="8"/>
      <c r="LO612" s="8"/>
      <c r="LP612" s="8"/>
      <c r="LQ612" s="8"/>
      <c r="MG612" s="8"/>
      <c r="MH612" s="8"/>
      <c r="MI612" s="8"/>
      <c r="MJ612" s="8"/>
      <c r="MK612" s="8"/>
      <c r="ML612" s="8"/>
      <c r="MM612" s="8"/>
      <c r="MN612" s="8"/>
      <c r="MO612" s="8"/>
      <c r="MP612" s="8"/>
      <c r="MR612" s="8"/>
      <c r="MU612" s="8"/>
    </row>
    <row r="613" spans="1:359" ht="22.5" customHeight="1">
      <c r="A613" s="56"/>
      <c r="B613" s="55"/>
      <c r="C613" s="63"/>
      <c r="D613" s="201"/>
      <c r="F613" s="60"/>
      <c r="G613" s="60"/>
      <c r="H613" s="26"/>
      <c r="I613" s="26"/>
      <c r="J613" s="9"/>
      <c r="K613" s="26"/>
      <c r="L613" s="66"/>
      <c r="M613" s="66"/>
      <c r="N613" s="17"/>
      <c r="O613" s="318"/>
      <c r="P613" s="318"/>
      <c r="Q613" s="318"/>
      <c r="R613" s="31"/>
      <c r="S613" s="31"/>
      <c r="T613" s="21"/>
      <c r="U613" s="10"/>
      <c r="V613" s="9"/>
      <c r="HX613" s="8"/>
      <c r="HY613" s="8"/>
      <c r="HZ613" s="8"/>
      <c r="IA613" s="8"/>
      <c r="IB613" s="8"/>
      <c r="IC613" s="8"/>
      <c r="ID613" s="8"/>
      <c r="IE613" s="8"/>
      <c r="IG613" s="8"/>
      <c r="IH613" s="8"/>
      <c r="IQ613" s="8"/>
      <c r="JM613" s="8"/>
      <c r="JN613" s="8"/>
      <c r="JO613" s="8"/>
      <c r="JQ613" s="8"/>
      <c r="JT613" s="8"/>
      <c r="JU613" s="8"/>
      <c r="JV613" s="8"/>
      <c r="JW613" s="8"/>
      <c r="JX613" s="8"/>
      <c r="JZ613" s="8"/>
      <c r="KA613" s="8"/>
      <c r="KG613" s="8"/>
      <c r="KH613" s="8"/>
      <c r="KI613" s="8"/>
      <c r="KJ613" s="8"/>
      <c r="KK613" s="8"/>
      <c r="KL613" s="8"/>
      <c r="KS613" s="8"/>
      <c r="KT613" s="8"/>
      <c r="KU613" s="8"/>
      <c r="KV613" s="8"/>
      <c r="KW613" s="8"/>
      <c r="KX613" s="8"/>
      <c r="KZ613" s="8"/>
      <c r="LA613" s="8"/>
      <c r="LB613" s="8"/>
      <c r="LC613" s="8"/>
      <c r="LN613" s="8"/>
      <c r="LO613" s="8"/>
      <c r="LP613" s="8"/>
      <c r="LQ613" s="8"/>
      <c r="MG613" s="8"/>
      <c r="MH613" s="8"/>
      <c r="MI613" s="8"/>
      <c r="MJ613" s="8"/>
      <c r="MK613" s="8"/>
      <c r="ML613" s="8"/>
      <c r="MM613" s="8"/>
      <c r="MN613" s="8"/>
      <c r="MO613" s="8"/>
      <c r="MP613" s="8"/>
      <c r="MS613" s="8"/>
    </row>
    <row r="614" spans="1:359" ht="22.5" customHeight="1">
      <c r="A614" s="57">
        <v>1</v>
      </c>
      <c r="B614" s="58">
        <v>20</v>
      </c>
      <c r="C614" s="62"/>
      <c r="D614" s="201">
        <f>SUM((S614*A614)+B614+C614)</f>
        <v>25.978000000000002</v>
      </c>
      <c r="E614" s="226"/>
      <c r="F614" s="59" t="s">
        <v>845</v>
      </c>
      <c r="G614" s="59"/>
      <c r="H614" s="43" t="s">
        <v>318</v>
      </c>
      <c r="I614" s="43" t="s">
        <v>1251</v>
      </c>
      <c r="J614" s="43" t="s">
        <v>492</v>
      </c>
      <c r="K614" s="43" t="s">
        <v>1254</v>
      </c>
      <c r="L614" s="66">
        <f>SUM(D614)</f>
        <v>25.978000000000002</v>
      </c>
      <c r="M614" s="66"/>
      <c r="N614" s="1" t="s">
        <v>369</v>
      </c>
      <c r="O614" s="316" t="s">
        <v>369</v>
      </c>
      <c r="P614" s="317">
        <v>3</v>
      </c>
      <c r="Q614" s="317" t="s">
        <v>369</v>
      </c>
      <c r="R614" s="37">
        <v>4.9000000000000004</v>
      </c>
      <c r="S614" s="38">
        <f>SUM(R614*1.22)</f>
        <v>5.9780000000000006</v>
      </c>
      <c r="T614" s="25">
        <v>0.05</v>
      </c>
      <c r="U614" s="10" t="s">
        <v>1239</v>
      </c>
      <c r="V614" s="9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IB614" s="8"/>
      <c r="IC614" s="8"/>
      <c r="ID614" s="8"/>
      <c r="IE614" s="8"/>
      <c r="IF614" s="8"/>
      <c r="IG614" s="8"/>
      <c r="IH614" s="8"/>
      <c r="IL614" s="8"/>
      <c r="IM614" s="8"/>
      <c r="IN614" s="8"/>
      <c r="IO614" s="8"/>
      <c r="IP614" s="8"/>
      <c r="IQ614" s="8"/>
      <c r="JB614" s="8"/>
      <c r="JC614" s="8"/>
      <c r="JD614" s="8"/>
      <c r="JE614" s="8"/>
      <c r="JF614" s="8"/>
      <c r="JG614" s="8"/>
      <c r="JH614" s="8"/>
      <c r="JI614" s="8"/>
      <c r="JJ614" s="8"/>
      <c r="JK614" s="8"/>
      <c r="JM614" s="8"/>
      <c r="JN614" s="8"/>
      <c r="JO614" s="8"/>
      <c r="JP614" s="8"/>
      <c r="JQ614" s="8"/>
      <c r="JR614" s="8"/>
      <c r="JS614" s="8"/>
      <c r="JY614" s="8"/>
      <c r="KB614" s="8"/>
      <c r="KH614" s="8"/>
      <c r="KI614" s="8"/>
      <c r="KJ614" s="8"/>
      <c r="KK614" s="8"/>
      <c r="KL614" s="8"/>
      <c r="KY614" s="8"/>
      <c r="MQ614" s="8"/>
      <c r="MR614" s="8"/>
      <c r="MS614" s="8"/>
      <c r="MU614" s="8"/>
    </row>
    <row r="615" spans="1:359" ht="22.5" customHeight="1">
      <c r="A615" s="57">
        <v>1</v>
      </c>
      <c r="B615" s="58">
        <v>20</v>
      </c>
      <c r="C615" s="62"/>
      <c r="D615" s="201">
        <f>SUM((S615*A615)+B615+C615)</f>
        <v>26.222000000000001</v>
      </c>
      <c r="E615" s="226"/>
      <c r="F615" s="59" t="s">
        <v>845</v>
      </c>
      <c r="G615" s="59"/>
      <c r="H615" s="43" t="s">
        <v>318</v>
      </c>
      <c r="I615" s="43" t="s">
        <v>1251</v>
      </c>
      <c r="J615" s="43" t="s">
        <v>496</v>
      </c>
      <c r="K615" s="26" t="s">
        <v>2766</v>
      </c>
      <c r="L615" s="66">
        <f>SUM(D615)</f>
        <v>26.222000000000001</v>
      </c>
      <c r="M615" s="66"/>
      <c r="N615" s="1" t="s">
        <v>369</v>
      </c>
      <c r="O615" s="316" t="s">
        <v>369</v>
      </c>
      <c r="P615" s="317">
        <v>12</v>
      </c>
      <c r="Q615" s="317" t="s">
        <v>369</v>
      </c>
      <c r="R615" s="37">
        <v>5.0999999999999996</v>
      </c>
      <c r="S615" s="38">
        <f>SUM(R615*1.22)</f>
        <v>6.2219999999999995</v>
      </c>
      <c r="T615" s="25">
        <v>0.06</v>
      </c>
      <c r="U615" s="10" t="s">
        <v>1239</v>
      </c>
      <c r="V615" s="9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IB615" s="8"/>
      <c r="IC615" s="8"/>
      <c r="ID615" s="8"/>
      <c r="IE615" s="8"/>
      <c r="IF615" s="8"/>
      <c r="IG615" s="8"/>
      <c r="IH615" s="8"/>
      <c r="IL615" s="8"/>
      <c r="IM615" s="8"/>
      <c r="IN615" s="8"/>
      <c r="IO615" s="8"/>
      <c r="IP615" s="8"/>
      <c r="IQ615" s="8"/>
      <c r="JB615" s="8"/>
      <c r="JC615" s="8"/>
      <c r="JD615" s="8"/>
      <c r="JE615" s="8"/>
      <c r="JF615" s="8"/>
      <c r="JG615" s="8"/>
      <c r="JH615" s="8"/>
      <c r="JI615" s="8"/>
      <c r="JJ615" s="8"/>
      <c r="JK615" s="8"/>
      <c r="JM615" s="8"/>
      <c r="JN615" s="8"/>
      <c r="JO615" s="8"/>
      <c r="JP615" s="8"/>
      <c r="JQ615" s="8"/>
      <c r="JR615" s="8"/>
      <c r="JS615" s="8"/>
      <c r="JY615" s="8"/>
      <c r="KB615" s="8"/>
      <c r="KH615" s="8"/>
      <c r="KI615" s="8"/>
      <c r="KJ615" s="8"/>
      <c r="KK615" s="8"/>
      <c r="KL615" s="8"/>
      <c r="KY615" s="8"/>
      <c r="MQ615" s="8"/>
      <c r="MR615" s="8"/>
      <c r="MS615" s="8"/>
      <c r="MU615" s="8"/>
    </row>
    <row r="616" spans="1:359" ht="22.5" customHeight="1">
      <c r="A616" s="56"/>
      <c r="B616" s="55"/>
      <c r="C616" s="63"/>
      <c r="D616" s="201"/>
      <c r="E616" s="226"/>
      <c r="F616" s="60"/>
      <c r="G616" s="60"/>
      <c r="H616" s="26"/>
      <c r="I616" s="26"/>
      <c r="J616" s="9"/>
      <c r="K616" s="26"/>
      <c r="L616" s="66"/>
      <c r="M616" s="66"/>
      <c r="N616" s="17"/>
      <c r="O616" s="318"/>
      <c r="P616" s="318"/>
      <c r="Q616" s="318"/>
      <c r="R616" s="31"/>
      <c r="S616" s="31"/>
      <c r="T616" s="21"/>
      <c r="U616" s="10"/>
      <c r="V616" s="9"/>
      <c r="JM616" s="8"/>
      <c r="JN616" s="8"/>
      <c r="JO616" s="8"/>
      <c r="JQ616" s="8"/>
      <c r="JT616" s="8"/>
      <c r="JU616" s="8"/>
      <c r="JV616" s="8"/>
      <c r="JW616" s="8"/>
      <c r="JX616" s="8"/>
      <c r="KC616" s="8"/>
      <c r="KD616" s="8"/>
      <c r="KG616" s="8"/>
      <c r="KH616" s="8"/>
      <c r="KI616" s="8"/>
      <c r="KJ616" s="8"/>
      <c r="KK616" s="8"/>
      <c r="KL616" s="8"/>
      <c r="KS616" s="8"/>
      <c r="KT616" s="8"/>
      <c r="KX616" s="8"/>
      <c r="KZ616" s="8"/>
      <c r="LA616" s="8"/>
      <c r="LB616" s="8"/>
      <c r="LC616" s="8"/>
      <c r="LN616" s="8"/>
      <c r="LO616" s="8"/>
      <c r="LP616" s="8"/>
      <c r="LQ616" s="8"/>
      <c r="MG616" s="8"/>
      <c r="MH616" s="8"/>
      <c r="MI616" s="8"/>
      <c r="MJ616" s="8"/>
      <c r="MK616" s="8"/>
      <c r="ML616" s="8"/>
      <c r="MM616" s="8"/>
      <c r="MN616" s="8"/>
      <c r="MO616" s="8"/>
      <c r="MP616" s="8"/>
    </row>
    <row r="617" spans="1:359" s="8" customFormat="1" ht="22.5" customHeight="1">
      <c r="A617" s="56"/>
      <c r="B617" s="55"/>
      <c r="C617" s="63"/>
      <c r="D617" s="201"/>
      <c r="E617" s="225"/>
      <c r="F617" s="60"/>
      <c r="G617" s="60"/>
      <c r="H617" s="26"/>
      <c r="I617" s="26"/>
      <c r="J617" s="9"/>
      <c r="K617" s="26"/>
      <c r="L617" s="66"/>
      <c r="M617" s="66"/>
      <c r="N617" s="17"/>
      <c r="O617" s="318"/>
      <c r="P617" s="318"/>
      <c r="Q617" s="318"/>
      <c r="R617" s="31"/>
      <c r="S617" s="31"/>
      <c r="T617" s="21"/>
      <c r="U617" s="10"/>
      <c r="V617" s="9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  <c r="CD617" s="12"/>
      <c r="CE617" s="12"/>
      <c r="CF617" s="12"/>
      <c r="CG617" s="12"/>
      <c r="CH617" s="12"/>
      <c r="CI617" s="12"/>
      <c r="CJ617" s="12"/>
      <c r="CK617" s="12"/>
      <c r="CL617" s="12"/>
      <c r="CM617" s="12"/>
      <c r="CN617" s="12"/>
      <c r="CO617" s="12"/>
      <c r="CP617" s="12"/>
      <c r="CQ617" s="12"/>
      <c r="CR617" s="12"/>
      <c r="CS617" s="12"/>
      <c r="CT617" s="12"/>
      <c r="CU617" s="12"/>
      <c r="CV617" s="12"/>
      <c r="CW617" s="12"/>
      <c r="CX617" s="12"/>
      <c r="CY617" s="12"/>
      <c r="CZ617" s="12"/>
      <c r="DA617" s="12"/>
      <c r="DB617" s="12"/>
      <c r="DC617" s="12"/>
      <c r="DD617" s="12"/>
      <c r="DE617" s="12"/>
      <c r="DF617" s="12"/>
      <c r="DG617" s="12"/>
      <c r="DH617" s="12"/>
      <c r="DI617" s="12"/>
      <c r="DJ617" s="12"/>
      <c r="DK617" s="12"/>
      <c r="DL617" s="12"/>
      <c r="DM617" s="12"/>
      <c r="DN617" s="12"/>
      <c r="DO617" s="12"/>
      <c r="DP617" s="12"/>
      <c r="DQ617" s="12"/>
      <c r="DR617" s="12"/>
      <c r="DS617" s="12"/>
      <c r="DT617" s="12"/>
      <c r="DU617" s="12"/>
      <c r="DV617" s="12"/>
      <c r="DW617" s="12"/>
      <c r="DX617" s="12"/>
      <c r="DY617" s="12"/>
      <c r="DZ617" s="12"/>
      <c r="EA617" s="12"/>
      <c r="EB617" s="12"/>
      <c r="EC617" s="12"/>
      <c r="ED617" s="12"/>
      <c r="EE617" s="12"/>
      <c r="EF617" s="12"/>
      <c r="EG617" s="12"/>
      <c r="EH617" s="12"/>
      <c r="EI617" s="12"/>
      <c r="EJ617" s="12"/>
      <c r="EK617" s="12"/>
      <c r="EL617" s="12"/>
      <c r="EM617" s="12"/>
      <c r="EN617" s="12"/>
      <c r="EO617" s="12"/>
      <c r="EP617" s="12"/>
      <c r="EQ617" s="12"/>
      <c r="ER617" s="12"/>
      <c r="ES617" s="12"/>
      <c r="ET617" s="12"/>
      <c r="EU617" s="12"/>
      <c r="EV617" s="12"/>
      <c r="EW617" s="12"/>
      <c r="EX617" s="12"/>
      <c r="EY617" s="12"/>
      <c r="EZ617" s="12"/>
      <c r="FA617" s="12"/>
      <c r="FB617" s="12"/>
      <c r="FC617" s="12"/>
      <c r="FD617" s="12"/>
      <c r="FE617" s="12"/>
      <c r="FF617" s="12"/>
      <c r="FG617" s="12"/>
      <c r="FH617" s="12"/>
      <c r="FI617" s="12"/>
      <c r="FJ617" s="12"/>
      <c r="FK617" s="12"/>
      <c r="FL617" s="12"/>
      <c r="FM617" s="12"/>
      <c r="FN617" s="12"/>
      <c r="FO617" s="12"/>
      <c r="FP617" s="12"/>
      <c r="FQ617" s="12"/>
      <c r="FR617" s="12"/>
      <c r="FS617" s="12"/>
      <c r="FT617" s="12"/>
      <c r="FU617" s="12"/>
      <c r="FV617" s="12"/>
      <c r="FW617" s="12"/>
      <c r="FX617" s="12"/>
      <c r="FY617" s="12"/>
      <c r="FZ617" s="12"/>
      <c r="GA617" s="12"/>
      <c r="GB617" s="12"/>
      <c r="GC617" s="12"/>
      <c r="GD617" s="12"/>
      <c r="GE617" s="12"/>
      <c r="GF617" s="12"/>
      <c r="GG617" s="12"/>
      <c r="GH617" s="12"/>
      <c r="GI617" s="12"/>
      <c r="GJ617" s="12"/>
      <c r="GK617" s="12"/>
      <c r="GL617" s="12"/>
      <c r="GM617" s="12"/>
      <c r="GN617" s="12"/>
      <c r="GO617" s="12"/>
      <c r="GP617" s="12"/>
      <c r="GQ617" s="12"/>
      <c r="GR617" s="12"/>
      <c r="GS617" s="12"/>
      <c r="GT617" s="12"/>
      <c r="GU617" s="12"/>
      <c r="GV617" s="12"/>
      <c r="GW617" s="12"/>
      <c r="GX617" s="12"/>
      <c r="GY617" s="12"/>
      <c r="GZ617" s="12"/>
      <c r="HA617" s="12"/>
      <c r="HB617" s="12"/>
      <c r="HC617" s="12"/>
      <c r="HD617" s="12"/>
      <c r="HE617" s="12"/>
      <c r="HF617" s="12"/>
      <c r="HG617" s="12"/>
      <c r="HH617" s="12"/>
      <c r="HI617" s="12"/>
      <c r="HJ617" s="12"/>
      <c r="HK617" s="12"/>
      <c r="HL617" s="12"/>
      <c r="HM617" s="12"/>
      <c r="HN617" s="12"/>
      <c r="HO617" s="12"/>
      <c r="HP617" s="12"/>
      <c r="HQ617" s="12"/>
      <c r="HR617" s="12"/>
      <c r="HU617" s="12"/>
      <c r="IF617" s="12"/>
      <c r="II617" s="12"/>
      <c r="IJ617" s="12"/>
      <c r="IN617" s="12"/>
      <c r="IO617" s="12"/>
      <c r="IP617" s="12"/>
      <c r="IQ617" s="12"/>
      <c r="IR617" s="12"/>
      <c r="IS617" s="12"/>
      <c r="IT617" s="12"/>
      <c r="IU617" s="12"/>
      <c r="IV617" s="12"/>
      <c r="IW617" s="12"/>
      <c r="IX617" s="12"/>
      <c r="IY617" s="12"/>
      <c r="IZ617" s="12"/>
      <c r="JA617" s="12"/>
      <c r="JB617" s="12"/>
      <c r="JC617" s="12"/>
      <c r="JD617" s="12"/>
      <c r="JE617" s="12"/>
      <c r="JF617" s="12"/>
      <c r="JG617" s="12"/>
      <c r="JH617" s="12"/>
      <c r="JI617" s="12"/>
      <c r="JJ617" s="12"/>
      <c r="JK617" s="12"/>
      <c r="JP617" s="12"/>
      <c r="JR617" s="12"/>
      <c r="JS617" s="12"/>
      <c r="JY617" s="12"/>
      <c r="JZ617" s="12"/>
      <c r="KA617" s="12"/>
      <c r="KB617" s="12"/>
      <c r="KC617" s="12"/>
      <c r="KD617" s="12"/>
      <c r="KE617" s="12"/>
      <c r="KF617" s="12"/>
      <c r="KM617" s="12"/>
      <c r="KN617" s="12"/>
      <c r="KO617" s="12"/>
      <c r="KP617" s="12"/>
      <c r="KQ617" s="12"/>
      <c r="KR617" s="12"/>
      <c r="KY617" s="12"/>
      <c r="LD617" s="12"/>
      <c r="LE617" s="12"/>
      <c r="LF617" s="12"/>
      <c r="LG617" s="12"/>
      <c r="LH617" s="12"/>
      <c r="LI617" s="12"/>
      <c r="LJ617" s="12"/>
      <c r="LK617" s="12"/>
      <c r="LL617" s="12"/>
      <c r="LM617" s="12"/>
      <c r="LR617" s="12"/>
      <c r="LS617" s="12"/>
      <c r="LT617" s="12"/>
      <c r="LU617" s="12"/>
      <c r="LV617" s="12"/>
      <c r="LW617" s="12"/>
      <c r="LX617" s="12"/>
      <c r="LY617" s="12"/>
      <c r="LZ617" s="12"/>
      <c r="MA617" s="12"/>
      <c r="MB617" s="12"/>
      <c r="MC617" s="12"/>
      <c r="MD617" s="12"/>
      <c r="ME617" s="12"/>
      <c r="MF617" s="12"/>
      <c r="MQ617" s="12"/>
      <c r="MR617" s="12"/>
      <c r="MU617" s="12"/>
    </row>
    <row r="618" spans="1:359" ht="22.5" customHeight="1">
      <c r="A618" s="56"/>
      <c r="B618" s="55"/>
      <c r="C618" s="63"/>
      <c r="D618" s="201"/>
      <c r="E618" s="226"/>
      <c r="F618" s="60"/>
      <c r="G618" s="60"/>
      <c r="H618" s="26"/>
      <c r="I618" s="26"/>
      <c r="J618" s="9"/>
      <c r="K618" s="26"/>
      <c r="L618" s="66"/>
      <c r="M618" s="66"/>
      <c r="N618" s="17"/>
      <c r="O618" s="318"/>
      <c r="P618" s="318"/>
      <c r="Q618" s="318"/>
      <c r="R618" s="31"/>
      <c r="S618" s="31"/>
      <c r="T618" s="21"/>
      <c r="U618" s="10"/>
      <c r="V618" s="9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X618" s="8"/>
      <c r="HY618" s="8"/>
      <c r="HZ618" s="8"/>
      <c r="IA618" s="8"/>
      <c r="IB618" s="8"/>
      <c r="IC618" s="8"/>
      <c r="ID618" s="8"/>
      <c r="IE618" s="8"/>
      <c r="IG618" s="8"/>
      <c r="IH618" s="8"/>
      <c r="JL618" s="8"/>
      <c r="JM618" s="8"/>
      <c r="JN618" s="8"/>
      <c r="JO618" s="8"/>
      <c r="JT618" s="8"/>
      <c r="JU618" s="8"/>
      <c r="JV618" s="8"/>
      <c r="JW618" s="8"/>
      <c r="JX618" s="8"/>
      <c r="KG618" s="8"/>
      <c r="KH618" s="8"/>
      <c r="KI618" s="8"/>
      <c r="KJ618" s="8"/>
      <c r="KK618" s="8"/>
      <c r="KL618" s="8"/>
      <c r="KS618" s="8"/>
      <c r="KT618" s="8"/>
      <c r="KU618" s="8"/>
      <c r="KV618" s="8"/>
      <c r="KW618" s="8"/>
      <c r="KX618" s="8"/>
      <c r="KZ618" s="8"/>
      <c r="LA618" s="8"/>
      <c r="LB618" s="8"/>
      <c r="LC618" s="8"/>
      <c r="LN618" s="8"/>
      <c r="LO618" s="8"/>
      <c r="LP618" s="8"/>
      <c r="LQ618" s="8"/>
      <c r="MG618" s="8"/>
      <c r="MH618" s="8"/>
      <c r="MI618" s="8"/>
      <c r="MJ618" s="8"/>
      <c r="MK618" s="8"/>
      <c r="ML618" s="8"/>
      <c r="MM618" s="8"/>
      <c r="MN618" s="8"/>
      <c r="MO618" s="8"/>
      <c r="MP618" s="8"/>
      <c r="MQ618" s="8"/>
      <c r="MS618" s="8"/>
      <c r="MU618" s="8"/>
    </row>
    <row r="619" spans="1:359" ht="22.5" customHeight="1">
      <c r="A619" s="56"/>
      <c r="B619" s="55"/>
      <c r="C619" s="63"/>
      <c r="D619" s="201"/>
      <c r="E619" s="226"/>
      <c r="F619" s="60"/>
      <c r="G619" s="60"/>
      <c r="H619" s="26"/>
      <c r="I619" s="26"/>
      <c r="J619" s="9"/>
      <c r="K619" s="26"/>
      <c r="L619" s="66"/>
      <c r="M619" s="66"/>
      <c r="N619" s="17"/>
      <c r="O619" s="318"/>
      <c r="P619" s="318"/>
      <c r="Q619" s="318"/>
      <c r="R619" s="31"/>
      <c r="S619" s="31"/>
      <c r="T619" s="21"/>
      <c r="U619" s="10"/>
      <c r="V619" s="9"/>
      <c r="IQ619" s="8"/>
      <c r="JL619" s="8"/>
      <c r="JM619" s="8"/>
      <c r="JN619" s="8"/>
      <c r="JO619" s="8"/>
      <c r="JT619" s="8"/>
      <c r="JU619" s="8"/>
      <c r="JV619" s="8"/>
      <c r="JW619" s="8"/>
      <c r="JX619" s="8"/>
      <c r="KG619" s="8"/>
      <c r="KH619" s="8"/>
      <c r="KI619" s="8"/>
      <c r="KJ619" s="8"/>
      <c r="KK619" s="8"/>
      <c r="KL619" s="8"/>
      <c r="KS619" s="8"/>
      <c r="KT619" s="8"/>
      <c r="KX619" s="8"/>
      <c r="KZ619" s="8"/>
      <c r="LA619" s="8"/>
      <c r="LB619" s="8"/>
      <c r="LC619" s="8"/>
      <c r="LN619" s="8"/>
      <c r="LO619" s="8"/>
      <c r="LP619" s="8"/>
      <c r="LQ619" s="8"/>
      <c r="MG619" s="8"/>
      <c r="MH619" s="8"/>
      <c r="MI619" s="8"/>
      <c r="MJ619" s="8"/>
      <c r="MK619" s="8"/>
      <c r="ML619" s="8"/>
      <c r="MM619" s="8"/>
      <c r="MN619" s="8"/>
      <c r="MO619" s="8"/>
      <c r="MP619" s="8"/>
      <c r="MQ619" s="8"/>
      <c r="MU619" s="8"/>
    </row>
    <row r="620" spans="1:359" ht="22.5" customHeight="1">
      <c r="A620" s="57">
        <v>1</v>
      </c>
      <c r="B620" s="58">
        <v>15</v>
      </c>
      <c r="C620" s="62"/>
      <c r="D620" s="201">
        <f t="shared" ref="D620" si="250">SUM((S620*A620)+B620+C620)</f>
        <v>21.344000000000001</v>
      </c>
      <c r="E620" s="226"/>
      <c r="F620" s="59" t="s">
        <v>805</v>
      </c>
      <c r="G620" s="59"/>
      <c r="H620" s="26" t="s">
        <v>1742</v>
      </c>
      <c r="I620" s="26" t="s">
        <v>30</v>
      </c>
      <c r="J620" s="26" t="s">
        <v>500</v>
      </c>
      <c r="K620" s="26" t="s">
        <v>2460</v>
      </c>
      <c r="L620" s="66">
        <f t="shared" ref="L620" si="251">SUM(D620)</f>
        <v>21.344000000000001</v>
      </c>
      <c r="M620" s="66"/>
      <c r="N620" s="1" t="s">
        <v>369</v>
      </c>
      <c r="O620" s="316" t="s">
        <v>369</v>
      </c>
      <c r="P620" s="317">
        <v>6</v>
      </c>
      <c r="Q620" s="317" t="s">
        <v>369</v>
      </c>
      <c r="R620" s="37">
        <v>5.2</v>
      </c>
      <c r="S620" s="38">
        <f t="shared" ref="S620" si="252">SUM(R620*1.22)</f>
        <v>6.3440000000000003</v>
      </c>
      <c r="T620" s="19"/>
      <c r="U620" s="10" t="s">
        <v>491</v>
      </c>
      <c r="V620" s="9"/>
      <c r="HP620" s="8"/>
      <c r="HQ620" s="8"/>
      <c r="HR620" s="8"/>
      <c r="HS620" s="8"/>
      <c r="HT620" s="8"/>
      <c r="HU620" s="8"/>
      <c r="HV620" s="8"/>
      <c r="HW620" s="8"/>
      <c r="HX620" s="8"/>
      <c r="HZ620" s="8"/>
      <c r="IA620" s="8"/>
      <c r="IB620" s="8"/>
      <c r="IC620" s="8"/>
      <c r="ID620" s="8"/>
      <c r="IG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  <c r="IW620" s="8"/>
      <c r="IX620" s="8"/>
      <c r="IY620" s="8"/>
      <c r="IZ620" s="8"/>
      <c r="JA620" s="8"/>
      <c r="JB620" s="8"/>
      <c r="JC620" s="8"/>
      <c r="JD620" s="8"/>
      <c r="JE620" s="8"/>
      <c r="JF620" s="8"/>
      <c r="JG620" s="8"/>
      <c r="JH620" s="8"/>
      <c r="JI620" s="8"/>
      <c r="JJ620" s="8"/>
      <c r="JK620" s="8"/>
      <c r="JL620" s="8"/>
      <c r="JO620" s="7"/>
      <c r="JP620" s="8"/>
      <c r="JR620" s="8"/>
      <c r="JS620" s="8"/>
      <c r="JT620" s="8"/>
      <c r="JU620" s="8"/>
      <c r="JV620" s="8"/>
      <c r="JW620" s="8"/>
      <c r="JX620" s="8"/>
      <c r="JY620" s="8"/>
      <c r="JZ620" s="8"/>
      <c r="KA620" s="8"/>
      <c r="KG620" s="8"/>
      <c r="KU620" s="8"/>
      <c r="KV620" s="8"/>
      <c r="KW620" s="8"/>
      <c r="KY620" s="8"/>
      <c r="LD620" s="8"/>
      <c r="LE620" s="8"/>
      <c r="LF620" s="8"/>
      <c r="LG620" s="8"/>
      <c r="LH620" s="8"/>
      <c r="LI620" s="8"/>
      <c r="LJ620" s="8"/>
      <c r="LK620" s="8"/>
      <c r="LL620" s="8"/>
      <c r="LM620" s="8"/>
      <c r="LR620" s="8"/>
      <c r="LS620" s="8"/>
      <c r="LT620" s="8"/>
      <c r="LU620" s="8"/>
      <c r="LV620" s="8"/>
      <c r="LW620" s="8"/>
      <c r="LX620" s="8"/>
      <c r="LY620" s="8"/>
      <c r="LZ620" s="8"/>
      <c r="MA620" s="8"/>
      <c r="MB620" s="8"/>
      <c r="MC620" s="8"/>
      <c r="MD620" s="8"/>
      <c r="ME620" s="8"/>
      <c r="MF620" s="8"/>
      <c r="MR620" s="8"/>
    </row>
    <row r="621" spans="1:359" ht="22.5" customHeight="1">
      <c r="A621" s="57">
        <v>1</v>
      </c>
      <c r="B621" s="58">
        <v>15</v>
      </c>
      <c r="C621" s="62"/>
      <c r="D621" s="201">
        <f t="shared" ref="D621:D626" si="253">SUM((S621*A621)+B621+C621)</f>
        <v>20.490000000000002</v>
      </c>
      <c r="F621" s="59" t="s">
        <v>805</v>
      </c>
      <c r="G621" s="59"/>
      <c r="H621" s="26" t="s">
        <v>1742</v>
      </c>
      <c r="I621" s="26" t="s">
        <v>195</v>
      </c>
      <c r="J621" s="26" t="s">
        <v>500</v>
      </c>
      <c r="K621" s="26" t="s">
        <v>2487</v>
      </c>
      <c r="L621" s="66">
        <f t="shared" ref="L621:L626" si="254">SUM(D621)</f>
        <v>20.490000000000002</v>
      </c>
      <c r="M621" s="66"/>
      <c r="N621" s="1" t="s">
        <v>369</v>
      </c>
      <c r="O621" s="316" t="s">
        <v>369</v>
      </c>
      <c r="P621" s="317">
        <v>6</v>
      </c>
      <c r="Q621" s="317" t="s">
        <v>369</v>
      </c>
      <c r="R621" s="37">
        <v>4.5</v>
      </c>
      <c r="S621" s="38">
        <f t="shared" ref="S621:S626" si="255">SUM(R621*1.22)</f>
        <v>5.49</v>
      </c>
      <c r="T621" s="20"/>
      <c r="U621" s="10" t="s">
        <v>518</v>
      </c>
      <c r="V621" s="9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IB621" s="8"/>
      <c r="IC621" s="8"/>
      <c r="ID621" s="8"/>
      <c r="IG621" s="8"/>
      <c r="IL621" s="8"/>
      <c r="IM621" s="8"/>
      <c r="IN621" s="8"/>
      <c r="IO621" s="8"/>
      <c r="IP621" s="8"/>
      <c r="IQ621" s="8"/>
      <c r="IS621" s="8"/>
      <c r="IT621" s="8"/>
      <c r="IU621" s="8"/>
      <c r="IV621" s="8"/>
      <c r="IW621" s="8"/>
      <c r="IX621" s="8"/>
      <c r="IY621" s="8"/>
      <c r="IZ621" s="8"/>
      <c r="JA621" s="8"/>
      <c r="JF621" s="8"/>
      <c r="JG621" s="8"/>
      <c r="JH621" s="8"/>
      <c r="JI621" s="8"/>
      <c r="JJ621" s="8"/>
      <c r="JL621" s="8"/>
      <c r="JT621" s="8"/>
      <c r="JU621" s="8"/>
      <c r="JV621" s="8"/>
      <c r="JW621" s="8"/>
      <c r="JX621" s="8"/>
      <c r="JZ621" s="8"/>
      <c r="KA621" s="8"/>
      <c r="KB621" s="8"/>
      <c r="KG621" s="8"/>
      <c r="KH621" s="8"/>
      <c r="KI621" s="8"/>
      <c r="KJ621" s="8"/>
      <c r="KK621" s="8"/>
      <c r="KL621" s="8"/>
      <c r="MR621" s="8"/>
      <c r="MS621" s="8"/>
      <c r="MU621" s="8"/>
    </row>
    <row r="622" spans="1:359" ht="22.5" customHeight="1">
      <c r="A622" s="57">
        <v>1</v>
      </c>
      <c r="B622" s="58">
        <v>15</v>
      </c>
      <c r="C622" s="62"/>
      <c r="D622" s="201">
        <f t="shared" si="253"/>
        <v>20.123999999999999</v>
      </c>
      <c r="F622" s="59" t="s">
        <v>805</v>
      </c>
      <c r="G622" s="59"/>
      <c r="H622" s="26" t="s">
        <v>1742</v>
      </c>
      <c r="I622" s="26" t="s">
        <v>195</v>
      </c>
      <c r="J622" s="26" t="s">
        <v>500</v>
      </c>
      <c r="K622" s="26" t="s">
        <v>1743</v>
      </c>
      <c r="L622" s="66">
        <f t="shared" si="254"/>
        <v>20.123999999999999</v>
      </c>
      <c r="M622" s="66"/>
      <c r="N622" s="1" t="s">
        <v>369</v>
      </c>
      <c r="O622" s="316" t="s">
        <v>369</v>
      </c>
      <c r="P622" s="317">
        <v>2</v>
      </c>
      <c r="Q622" s="317" t="s">
        <v>369</v>
      </c>
      <c r="R622" s="37">
        <v>4.2</v>
      </c>
      <c r="S622" s="38">
        <f t="shared" si="255"/>
        <v>5.1239999999999997</v>
      </c>
      <c r="T622" s="20"/>
      <c r="U622" s="10" t="s">
        <v>518</v>
      </c>
      <c r="V622" s="9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IB622" s="8"/>
      <c r="IC622" s="8"/>
      <c r="ID622" s="8"/>
      <c r="IG622" s="8"/>
      <c r="IL622" s="8"/>
      <c r="IM622" s="8"/>
      <c r="IN622" s="8"/>
      <c r="IO622" s="8"/>
      <c r="IP622" s="8"/>
      <c r="IQ622" s="8"/>
      <c r="IS622" s="8"/>
      <c r="IT622" s="8"/>
      <c r="IU622" s="8"/>
      <c r="IV622" s="8"/>
      <c r="IW622" s="8"/>
      <c r="IX622" s="8"/>
      <c r="IY622" s="8"/>
      <c r="IZ622" s="8"/>
      <c r="JA622" s="8"/>
      <c r="JF622" s="8"/>
      <c r="JG622" s="8"/>
      <c r="JH622" s="8"/>
      <c r="JI622" s="8"/>
      <c r="JJ622" s="8"/>
      <c r="JL622" s="8"/>
      <c r="JT622" s="8"/>
      <c r="JU622" s="8"/>
      <c r="JV622" s="8"/>
      <c r="JW622" s="8"/>
      <c r="JX622" s="8"/>
      <c r="JZ622" s="8"/>
      <c r="KA622" s="8"/>
      <c r="KB622" s="8"/>
      <c r="KG622" s="8"/>
      <c r="KH622" s="8"/>
      <c r="KI622" s="8"/>
      <c r="KJ622" s="8"/>
      <c r="KK622" s="8"/>
      <c r="KL622" s="8"/>
      <c r="MR622" s="8"/>
      <c r="MS622" s="8"/>
      <c r="MU622" s="8"/>
    </row>
    <row r="623" spans="1:359" ht="22.5" customHeight="1">
      <c r="A623" s="57">
        <v>1</v>
      </c>
      <c r="B623" s="58">
        <v>15</v>
      </c>
      <c r="C623" s="62"/>
      <c r="D623" s="201">
        <f>SUM((S623*A623)+B623+C623)</f>
        <v>20.795000000000002</v>
      </c>
      <c r="E623" s="226"/>
      <c r="F623" s="59" t="s">
        <v>805</v>
      </c>
      <c r="G623" s="59"/>
      <c r="H623" s="26" t="s">
        <v>1742</v>
      </c>
      <c r="I623" s="26" t="s">
        <v>135</v>
      </c>
      <c r="J623" s="26" t="s">
        <v>500</v>
      </c>
      <c r="K623" s="26" t="s">
        <v>2626</v>
      </c>
      <c r="L623" s="66">
        <f>SUM(D623)</f>
        <v>20.795000000000002</v>
      </c>
      <c r="M623" s="66"/>
      <c r="N623" s="1" t="s">
        <v>369</v>
      </c>
      <c r="O623" s="316" t="s">
        <v>369</v>
      </c>
      <c r="P623" s="317" t="s">
        <v>369</v>
      </c>
      <c r="Q623" s="317">
        <v>12</v>
      </c>
      <c r="R623" s="37">
        <v>4.75</v>
      </c>
      <c r="S623" s="38">
        <f>SUM(R623*1.22)</f>
        <v>5.7949999999999999</v>
      </c>
      <c r="T623" s="20"/>
      <c r="U623" s="10" t="s">
        <v>517</v>
      </c>
      <c r="V623" s="9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IB623" s="8"/>
      <c r="IC623" s="8"/>
      <c r="ID623" s="8"/>
      <c r="IG623" s="8"/>
      <c r="IL623" s="8"/>
      <c r="IM623" s="8"/>
      <c r="IN623" s="8"/>
      <c r="IO623" s="8"/>
      <c r="IP623" s="8"/>
      <c r="IQ623" s="8"/>
      <c r="IS623" s="8"/>
      <c r="IT623" s="8"/>
      <c r="IU623" s="8"/>
      <c r="IV623" s="8"/>
      <c r="IW623" s="8"/>
      <c r="IX623" s="8"/>
      <c r="IY623" s="8"/>
      <c r="IZ623" s="8"/>
      <c r="JA623" s="8"/>
      <c r="JF623" s="8"/>
      <c r="JG623" s="8"/>
      <c r="JH623" s="8"/>
      <c r="JI623" s="8"/>
      <c r="JJ623" s="8"/>
      <c r="JL623" s="8"/>
      <c r="JT623" s="8"/>
      <c r="JU623" s="8"/>
      <c r="JV623" s="8"/>
      <c r="JW623" s="8"/>
      <c r="JX623" s="8"/>
      <c r="JZ623" s="8"/>
      <c r="KA623" s="8"/>
      <c r="KB623" s="8"/>
      <c r="KG623" s="8"/>
      <c r="KH623" s="8"/>
      <c r="KI623" s="8"/>
      <c r="KJ623" s="8"/>
      <c r="KK623" s="8"/>
      <c r="KL623" s="8"/>
      <c r="KY623" s="8"/>
      <c r="MH623" s="8"/>
      <c r="MI623" s="8"/>
      <c r="MJ623" s="8"/>
      <c r="MQ623" s="8"/>
      <c r="MR623" s="8"/>
      <c r="MS623" s="8"/>
      <c r="MU623" s="8"/>
    </row>
    <row r="624" spans="1:359" ht="22.5" customHeight="1">
      <c r="A624" s="57">
        <v>1</v>
      </c>
      <c r="B624" s="58">
        <v>15</v>
      </c>
      <c r="C624" s="62"/>
      <c r="D624" s="201">
        <f>SUM((S624*A624)+B624+C624)</f>
        <v>20.795000000000002</v>
      </c>
      <c r="E624" s="226"/>
      <c r="F624" s="59" t="s">
        <v>805</v>
      </c>
      <c r="G624" s="59"/>
      <c r="H624" s="26" t="s">
        <v>1742</v>
      </c>
      <c r="I624" s="26" t="s">
        <v>135</v>
      </c>
      <c r="J624" s="26" t="s">
        <v>500</v>
      </c>
      <c r="K624" s="26" t="s">
        <v>2464</v>
      </c>
      <c r="L624" s="66">
        <f>SUM(D624)</f>
        <v>20.795000000000002</v>
      </c>
      <c r="M624" s="66"/>
      <c r="N624" s="1" t="s">
        <v>369</v>
      </c>
      <c r="O624" s="316" t="s">
        <v>369</v>
      </c>
      <c r="P624" s="317">
        <v>2</v>
      </c>
      <c r="Q624" s="317" t="s">
        <v>369</v>
      </c>
      <c r="R624" s="37">
        <v>4.75</v>
      </c>
      <c r="S624" s="38">
        <f>SUM(R624*1.22)</f>
        <v>5.7949999999999999</v>
      </c>
      <c r="T624" s="20"/>
      <c r="U624" s="10" t="s">
        <v>517</v>
      </c>
      <c r="V624" s="9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IB624" s="8"/>
      <c r="IC624" s="8"/>
      <c r="ID624" s="8"/>
      <c r="IG624" s="8"/>
      <c r="IL624" s="8"/>
      <c r="IM624" s="8"/>
      <c r="IN624" s="8"/>
      <c r="IO624" s="8"/>
      <c r="IP624" s="8"/>
      <c r="IQ624" s="8"/>
      <c r="IS624" s="8"/>
      <c r="IT624" s="8"/>
      <c r="IU624" s="8"/>
      <c r="IV624" s="8"/>
      <c r="IW624" s="8"/>
      <c r="IX624" s="8"/>
      <c r="IY624" s="8"/>
      <c r="IZ624" s="8"/>
      <c r="JA624" s="8"/>
      <c r="JF624" s="8"/>
      <c r="JG624" s="8"/>
      <c r="JH624" s="8"/>
      <c r="JI624" s="8"/>
      <c r="JJ624" s="8"/>
      <c r="JL624" s="8"/>
      <c r="JT624" s="8"/>
      <c r="JU624" s="8"/>
      <c r="JV624" s="8"/>
      <c r="JW624" s="8"/>
      <c r="JX624" s="8"/>
      <c r="JZ624" s="8"/>
      <c r="KA624" s="8"/>
      <c r="KB624" s="8"/>
      <c r="KG624" s="8"/>
      <c r="KH624" s="8"/>
      <c r="KI624" s="8"/>
      <c r="KJ624" s="8"/>
      <c r="KK624" s="8"/>
      <c r="KL624" s="8"/>
      <c r="KY624" s="8"/>
      <c r="MH624" s="8"/>
      <c r="MI624" s="8"/>
      <c r="MJ624" s="8"/>
      <c r="MQ624" s="8"/>
      <c r="MR624" s="8"/>
      <c r="MS624" s="8"/>
      <c r="MU624" s="8"/>
    </row>
    <row r="625" spans="1:359" ht="22.5" customHeight="1">
      <c r="A625" s="57">
        <v>1</v>
      </c>
      <c r="B625" s="58">
        <v>15</v>
      </c>
      <c r="C625" s="62"/>
      <c r="D625" s="201">
        <f t="shared" si="253"/>
        <v>25.369999999999997</v>
      </c>
      <c r="E625" s="226"/>
      <c r="F625" s="59" t="s">
        <v>805</v>
      </c>
      <c r="G625" s="59"/>
      <c r="H625" s="26" t="s">
        <v>1742</v>
      </c>
      <c r="I625" s="26" t="s">
        <v>2627</v>
      </c>
      <c r="J625" s="26" t="s">
        <v>545</v>
      </c>
      <c r="K625" s="26" t="s">
        <v>2628</v>
      </c>
      <c r="L625" s="66">
        <f t="shared" si="254"/>
        <v>25.369999999999997</v>
      </c>
      <c r="M625" s="66"/>
      <c r="N625" s="1" t="s">
        <v>369</v>
      </c>
      <c r="O625" s="316" t="s">
        <v>369</v>
      </c>
      <c r="P625" s="317" t="s">
        <v>369</v>
      </c>
      <c r="Q625" s="317">
        <v>6</v>
      </c>
      <c r="R625" s="37">
        <v>8.5</v>
      </c>
      <c r="S625" s="38">
        <f t="shared" si="255"/>
        <v>10.37</v>
      </c>
      <c r="T625" s="20"/>
      <c r="U625" s="10" t="s">
        <v>517</v>
      </c>
      <c r="V625" s="9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IB625" s="8"/>
      <c r="IC625" s="8"/>
      <c r="ID625" s="8"/>
      <c r="IG625" s="8"/>
      <c r="IL625" s="8"/>
      <c r="IM625" s="8"/>
      <c r="IN625" s="8"/>
      <c r="IO625" s="8"/>
      <c r="IP625" s="8"/>
      <c r="IQ625" s="8"/>
      <c r="IS625" s="8"/>
      <c r="IT625" s="8"/>
      <c r="IU625" s="8"/>
      <c r="IV625" s="8"/>
      <c r="IW625" s="8"/>
      <c r="IX625" s="8"/>
      <c r="IY625" s="8"/>
      <c r="IZ625" s="8"/>
      <c r="JA625" s="8"/>
      <c r="JF625" s="8"/>
      <c r="JG625" s="8"/>
      <c r="JH625" s="8"/>
      <c r="JI625" s="8"/>
      <c r="JJ625" s="8"/>
      <c r="JL625" s="8"/>
      <c r="JT625" s="8"/>
      <c r="JU625" s="8"/>
      <c r="JV625" s="8"/>
      <c r="JW625" s="8"/>
      <c r="JX625" s="8"/>
      <c r="JZ625" s="8"/>
      <c r="KA625" s="8"/>
      <c r="KB625" s="8"/>
      <c r="KG625" s="8"/>
      <c r="KH625" s="8"/>
      <c r="KI625" s="8"/>
      <c r="KJ625" s="8"/>
      <c r="KK625" s="8"/>
      <c r="KL625" s="8"/>
      <c r="KY625" s="8"/>
      <c r="MH625" s="8"/>
      <c r="MI625" s="8"/>
      <c r="MJ625" s="8"/>
      <c r="MQ625" s="8"/>
      <c r="MR625" s="8"/>
      <c r="MS625" s="8"/>
      <c r="MU625" s="8"/>
    </row>
    <row r="626" spans="1:359" s="8" customFormat="1" ht="22.5" customHeight="1">
      <c r="A626" s="57">
        <v>1</v>
      </c>
      <c r="B626" s="58">
        <v>15</v>
      </c>
      <c r="C626" s="62"/>
      <c r="D626" s="201">
        <f t="shared" si="253"/>
        <v>21.71</v>
      </c>
      <c r="E626" s="226"/>
      <c r="F626" s="59" t="s">
        <v>805</v>
      </c>
      <c r="G626" s="59"/>
      <c r="H626" s="26" t="s">
        <v>1742</v>
      </c>
      <c r="I626" s="26" t="s">
        <v>1194</v>
      </c>
      <c r="J626" s="26" t="s">
        <v>513</v>
      </c>
      <c r="K626" s="26" t="s">
        <v>1744</v>
      </c>
      <c r="L626" s="66">
        <f t="shared" si="254"/>
        <v>21.71</v>
      </c>
      <c r="M626" s="66"/>
      <c r="N626" s="1" t="s">
        <v>369</v>
      </c>
      <c r="O626" s="316" t="s">
        <v>369</v>
      </c>
      <c r="P626" s="317">
        <v>2</v>
      </c>
      <c r="Q626" s="317" t="s">
        <v>369</v>
      </c>
      <c r="R626" s="37">
        <v>5.5</v>
      </c>
      <c r="S626" s="38">
        <f t="shared" si="255"/>
        <v>6.71</v>
      </c>
      <c r="T626" s="20"/>
      <c r="U626" s="10" t="s">
        <v>518</v>
      </c>
      <c r="V626" s="9"/>
      <c r="HY626" s="12"/>
      <c r="HZ626" s="12"/>
      <c r="IA626" s="12"/>
      <c r="IE626" s="12"/>
      <c r="IF626" s="12"/>
      <c r="IH626" s="12"/>
      <c r="II626" s="12"/>
      <c r="IJ626" s="12"/>
      <c r="IK626" s="12"/>
      <c r="IR626" s="12"/>
      <c r="JB626" s="12"/>
      <c r="JC626" s="12"/>
      <c r="JD626" s="12"/>
      <c r="JE626" s="12"/>
      <c r="JK626" s="12"/>
      <c r="JM626" s="12"/>
      <c r="JN626" s="12"/>
      <c r="JO626" s="12"/>
      <c r="JP626" s="12"/>
      <c r="JQ626" s="12"/>
      <c r="JR626" s="12"/>
      <c r="JS626" s="12"/>
      <c r="JY626" s="12"/>
      <c r="KC626" s="12"/>
      <c r="KD626" s="12"/>
      <c r="KE626" s="12"/>
      <c r="KF626" s="12"/>
      <c r="KM626" s="12"/>
      <c r="KN626" s="12"/>
      <c r="KO626" s="12"/>
      <c r="KP626" s="12"/>
      <c r="KQ626" s="12"/>
      <c r="KR626" s="12"/>
      <c r="KS626" s="12"/>
      <c r="KT626" s="12"/>
      <c r="KU626" s="12"/>
      <c r="KV626" s="12"/>
      <c r="KW626" s="12"/>
      <c r="KX626" s="12"/>
      <c r="KY626" s="12"/>
      <c r="KZ626" s="12"/>
      <c r="LA626" s="12"/>
      <c r="LB626" s="12"/>
      <c r="LC626" s="12"/>
      <c r="LD626" s="12"/>
      <c r="LE626" s="12"/>
      <c r="LF626" s="12"/>
      <c r="LG626" s="12"/>
      <c r="LH626" s="12"/>
      <c r="LI626" s="12"/>
      <c r="LJ626" s="12"/>
      <c r="LK626" s="12"/>
      <c r="LL626" s="12"/>
      <c r="LM626" s="12"/>
      <c r="LN626" s="12"/>
      <c r="LO626" s="12"/>
      <c r="LP626" s="12"/>
      <c r="LQ626" s="12"/>
      <c r="LR626" s="12"/>
      <c r="LS626" s="12"/>
      <c r="LT626" s="12"/>
      <c r="LU626" s="12"/>
      <c r="LV626" s="12"/>
      <c r="LW626" s="12"/>
      <c r="LX626" s="12"/>
      <c r="LY626" s="12"/>
      <c r="LZ626" s="12"/>
      <c r="MA626" s="12"/>
      <c r="MB626" s="12"/>
      <c r="MC626" s="12"/>
      <c r="MD626" s="12"/>
      <c r="ME626" s="12"/>
      <c r="MF626" s="12"/>
      <c r="MG626" s="12"/>
      <c r="MH626" s="12"/>
      <c r="MI626" s="12"/>
      <c r="MJ626" s="12"/>
      <c r="MK626" s="12"/>
      <c r="ML626" s="12"/>
      <c r="MM626" s="12"/>
      <c r="MN626" s="12"/>
      <c r="MO626" s="12"/>
      <c r="MP626" s="12"/>
      <c r="MS626" s="12"/>
      <c r="MU626" s="12"/>
    </row>
    <row r="627" spans="1:359" s="8" customFormat="1" ht="22.5" customHeight="1">
      <c r="A627" s="56"/>
      <c r="B627" s="55"/>
      <c r="C627" s="63"/>
      <c r="D627" s="201"/>
      <c r="E627" s="225"/>
      <c r="F627" s="60"/>
      <c r="G627" s="60"/>
      <c r="H627" s="26"/>
      <c r="I627" s="26"/>
      <c r="J627" s="26"/>
      <c r="K627" s="26"/>
      <c r="L627" s="66"/>
      <c r="M627" s="66"/>
      <c r="N627" s="17"/>
      <c r="O627" s="318"/>
      <c r="P627" s="318"/>
      <c r="Q627" s="318"/>
      <c r="R627" s="31"/>
      <c r="S627" s="31"/>
      <c r="T627" s="21"/>
      <c r="U627" s="10"/>
      <c r="V627" s="9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  <c r="CD627" s="12"/>
      <c r="CE627" s="12"/>
      <c r="CF627" s="12"/>
      <c r="CG627" s="12"/>
      <c r="CH627" s="12"/>
      <c r="CI627" s="12"/>
      <c r="CJ627" s="12"/>
      <c r="CK627" s="12"/>
      <c r="CL627" s="12"/>
      <c r="CM627" s="12"/>
      <c r="CN627" s="12"/>
      <c r="CO627" s="12"/>
      <c r="CP627" s="12"/>
      <c r="CQ627" s="12"/>
      <c r="CR627" s="12"/>
      <c r="CS627" s="12"/>
      <c r="CT627" s="12"/>
      <c r="CU627" s="12"/>
      <c r="CV627" s="12"/>
      <c r="CW627" s="12"/>
      <c r="CX627" s="12"/>
      <c r="CY627" s="12"/>
      <c r="CZ627" s="12"/>
      <c r="DA627" s="12"/>
      <c r="DB627" s="12"/>
      <c r="DC627" s="12"/>
      <c r="DD627" s="12"/>
      <c r="DE627" s="12"/>
      <c r="DF627" s="12"/>
      <c r="DG627" s="12"/>
      <c r="DH627" s="12"/>
      <c r="DI627" s="12"/>
      <c r="DJ627" s="12"/>
      <c r="DK627" s="12"/>
      <c r="DL627" s="12"/>
      <c r="DM627" s="12"/>
      <c r="DN627" s="12"/>
      <c r="DO627" s="12"/>
      <c r="DP627" s="12"/>
      <c r="DQ627" s="12"/>
      <c r="DR627" s="12"/>
      <c r="DS627" s="12"/>
      <c r="DT627" s="12"/>
      <c r="DU627" s="12"/>
      <c r="DV627" s="12"/>
      <c r="DW627" s="12"/>
      <c r="DX627" s="12"/>
      <c r="DY627" s="12"/>
      <c r="DZ627" s="12"/>
      <c r="EA627" s="12"/>
      <c r="EB627" s="12"/>
      <c r="EC627" s="12"/>
      <c r="ED627" s="12"/>
      <c r="EE627" s="12"/>
      <c r="EF627" s="12"/>
      <c r="EG627" s="12"/>
      <c r="EH627" s="12"/>
      <c r="EI627" s="12"/>
      <c r="EJ627" s="12"/>
      <c r="EK627" s="12"/>
      <c r="EL627" s="12"/>
      <c r="EM627" s="12"/>
      <c r="EN627" s="12"/>
      <c r="EO627" s="12"/>
      <c r="EP627" s="12"/>
      <c r="EQ627" s="12"/>
      <c r="ER627" s="12"/>
      <c r="ES627" s="12"/>
      <c r="ET627" s="12"/>
      <c r="EU627" s="12"/>
      <c r="EV627" s="12"/>
      <c r="EW627" s="12"/>
      <c r="EX627" s="12"/>
      <c r="EY627" s="12"/>
      <c r="EZ627" s="12"/>
      <c r="FA627" s="12"/>
      <c r="FB627" s="12"/>
      <c r="FC627" s="12"/>
      <c r="FD627" s="12"/>
      <c r="FE627" s="12"/>
      <c r="FF627" s="12"/>
      <c r="FG627" s="12"/>
      <c r="FH627" s="12"/>
      <c r="FI627" s="12"/>
      <c r="FJ627" s="12"/>
      <c r="FK627" s="12"/>
      <c r="FL627" s="12"/>
      <c r="FM627" s="12"/>
      <c r="FN627" s="12"/>
      <c r="FO627" s="12"/>
      <c r="FP627" s="12"/>
      <c r="FQ627" s="12"/>
      <c r="FR627" s="12"/>
      <c r="FS627" s="12"/>
      <c r="FT627" s="12"/>
      <c r="FU627" s="12"/>
      <c r="FV627" s="12"/>
      <c r="FW627" s="12"/>
      <c r="FX627" s="12"/>
      <c r="FY627" s="12"/>
      <c r="FZ627" s="12"/>
      <c r="GA627" s="12"/>
      <c r="GB627" s="12"/>
      <c r="GC627" s="12"/>
      <c r="GD627" s="12"/>
      <c r="GE627" s="12"/>
      <c r="GF627" s="12"/>
      <c r="GG627" s="12"/>
      <c r="GH627" s="12"/>
      <c r="GI627" s="12"/>
      <c r="GJ627" s="12"/>
      <c r="GK627" s="12"/>
      <c r="GL627" s="12"/>
      <c r="GM627" s="12"/>
      <c r="GN627" s="12"/>
      <c r="GO627" s="12"/>
      <c r="GP627" s="12"/>
      <c r="GQ627" s="12"/>
      <c r="GR627" s="12"/>
      <c r="GS627" s="12"/>
      <c r="GT627" s="12"/>
      <c r="GU627" s="12"/>
      <c r="GV627" s="12"/>
      <c r="GW627" s="12"/>
      <c r="GX627" s="12"/>
      <c r="GY627" s="12"/>
      <c r="GZ627" s="12"/>
      <c r="HA627" s="12"/>
      <c r="HB627" s="12"/>
      <c r="HC627" s="12"/>
      <c r="HD627" s="12"/>
      <c r="HE627" s="12"/>
      <c r="HF627" s="12"/>
      <c r="HG627" s="12"/>
      <c r="HH627" s="12"/>
      <c r="HI627" s="12"/>
      <c r="HJ627" s="12"/>
      <c r="HK627" s="12"/>
      <c r="HL627" s="12"/>
      <c r="HM627" s="12"/>
      <c r="HN627" s="12"/>
      <c r="HO627" s="12"/>
      <c r="HP627" s="12"/>
      <c r="HQ627" s="12"/>
      <c r="HR627" s="12"/>
      <c r="HS627" s="12"/>
      <c r="HT627" s="12"/>
      <c r="HU627" s="12"/>
      <c r="HW627" s="12"/>
      <c r="HX627" s="12"/>
      <c r="IG627" s="12"/>
      <c r="IJ627" s="12"/>
      <c r="IK627" s="12"/>
      <c r="IL627" s="12"/>
      <c r="IM627" s="12"/>
      <c r="IN627" s="12"/>
      <c r="IO627" s="12"/>
      <c r="IP627" s="12"/>
      <c r="IQ627" s="12"/>
      <c r="IR627" s="12"/>
      <c r="IS627" s="12"/>
      <c r="IT627" s="12"/>
      <c r="IU627" s="12"/>
      <c r="IV627" s="12"/>
      <c r="IW627" s="12"/>
      <c r="IX627" s="12"/>
      <c r="IY627" s="12"/>
      <c r="IZ627" s="12"/>
      <c r="JA627" s="12"/>
      <c r="JB627" s="12"/>
      <c r="JC627" s="12"/>
      <c r="JD627" s="12"/>
      <c r="JE627" s="12"/>
      <c r="JK627" s="12"/>
      <c r="JL627" s="12"/>
      <c r="JP627" s="12"/>
      <c r="JQ627" s="12"/>
      <c r="JR627" s="12"/>
      <c r="JS627" s="12"/>
      <c r="JY627" s="12"/>
      <c r="KU627" s="12"/>
      <c r="KV627" s="12"/>
      <c r="KW627" s="12"/>
      <c r="KY627" s="12"/>
      <c r="KZ627" s="12"/>
      <c r="LA627" s="12"/>
      <c r="LB627" s="12"/>
      <c r="LC627" s="12"/>
      <c r="LD627" s="12"/>
      <c r="LE627" s="12"/>
      <c r="LF627" s="12"/>
      <c r="LG627" s="12"/>
      <c r="LH627" s="12"/>
      <c r="LI627" s="12"/>
      <c r="LJ627" s="12"/>
      <c r="LK627" s="12"/>
      <c r="LL627" s="12"/>
      <c r="LM627" s="12"/>
      <c r="LN627" s="12"/>
      <c r="LO627" s="12"/>
      <c r="LP627" s="12"/>
      <c r="LQ627" s="12"/>
      <c r="LR627" s="12"/>
      <c r="LS627" s="12"/>
      <c r="LT627" s="12"/>
      <c r="LU627" s="12"/>
      <c r="LV627" s="12"/>
      <c r="LW627" s="12"/>
      <c r="LX627" s="12"/>
      <c r="LY627" s="12"/>
      <c r="LZ627" s="12"/>
      <c r="MA627" s="12"/>
      <c r="MB627" s="12"/>
      <c r="MC627" s="12"/>
      <c r="MD627" s="12"/>
      <c r="ME627" s="12"/>
      <c r="MF627" s="12"/>
      <c r="MG627" s="12"/>
      <c r="MH627" s="12"/>
      <c r="MI627" s="12"/>
      <c r="MJ627" s="12"/>
      <c r="MK627" s="12"/>
      <c r="ML627" s="12"/>
      <c r="MM627" s="12"/>
      <c r="MN627" s="12"/>
      <c r="MO627" s="12"/>
      <c r="MP627" s="12"/>
      <c r="MQ627" s="12"/>
      <c r="MR627" s="12"/>
    </row>
    <row r="628" spans="1:359" ht="22.5" customHeight="1">
      <c r="A628" s="56"/>
      <c r="B628" s="55"/>
      <c r="C628" s="63"/>
      <c r="D628" s="201"/>
      <c r="F628" s="60"/>
      <c r="G628" s="60"/>
      <c r="H628" s="26"/>
      <c r="I628" s="26"/>
      <c r="J628" s="26"/>
      <c r="K628" s="26"/>
      <c r="L628" s="66"/>
      <c r="M628" s="66"/>
      <c r="N628" s="33"/>
      <c r="O628" s="319"/>
      <c r="P628" s="319"/>
      <c r="Q628" s="319"/>
      <c r="R628" s="31"/>
      <c r="S628" s="39"/>
      <c r="T628" s="21"/>
      <c r="U628" s="10"/>
      <c r="V628" s="9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V628" s="8"/>
      <c r="HY628" s="8"/>
      <c r="IE628" s="8"/>
      <c r="IF628" s="8"/>
      <c r="II628" s="8"/>
      <c r="IO628" s="8"/>
      <c r="IP628" s="8"/>
      <c r="IQ628" s="8"/>
      <c r="IS628" s="8"/>
      <c r="IT628" s="8"/>
      <c r="IU628" s="8"/>
      <c r="IV628" s="8"/>
      <c r="IW628" s="8"/>
      <c r="IX628" s="7"/>
      <c r="IY628" s="7"/>
      <c r="IZ628" s="7"/>
      <c r="JA628" s="7"/>
      <c r="JB628" s="8"/>
      <c r="JC628" s="8"/>
      <c r="JD628" s="8"/>
      <c r="JE628" s="8"/>
      <c r="JF628" s="8"/>
      <c r="JG628" s="8"/>
      <c r="JH628" s="8"/>
      <c r="JI628" s="8"/>
      <c r="JJ628" s="8"/>
      <c r="JK628" s="8"/>
      <c r="JL628" s="8"/>
      <c r="JM628" s="8"/>
      <c r="JN628" s="8"/>
      <c r="JO628" s="8"/>
      <c r="JP628" s="8"/>
      <c r="JQ628" s="8"/>
      <c r="JR628" s="8"/>
      <c r="JS628" s="8"/>
      <c r="JY628" s="8"/>
      <c r="KB628" s="8"/>
      <c r="KG628" s="8"/>
      <c r="KH628" s="8"/>
      <c r="KI628" s="8"/>
      <c r="KJ628" s="8"/>
      <c r="KK628" s="8"/>
      <c r="KL628" s="8"/>
      <c r="KS628" s="8"/>
      <c r="KT628" s="8"/>
      <c r="KZ628" s="8"/>
      <c r="LA628" s="8"/>
      <c r="LB628" s="8"/>
      <c r="LC628" s="8"/>
      <c r="LN628" s="8"/>
      <c r="LO628" s="8"/>
      <c r="LP628" s="8"/>
      <c r="LQ628" s="8"/>
      <c r="MG628" s="8"/>
      <c r="MH628" s="8"/>
      <c r="MI628" s="8"/>
      <c r="MJ628" s="8"/>
      <c r="MK628" s="8"/>
      <c r="ML628" s="8"/>
      <c r="MM628" s="8"/>
      <c r="MN628" s="8"/>
      <c r="MO628" s="8"/>
      <c r="MP628" s="8"/>
      <c r="MQ628" s="8"/>
    </row>
    <row r="629" spans="1:359" ht="22.5" customHeight="1">
      <c r="A629" s="56"/>
      <c r="B629" s="55"/>
      <c r="C629" s="63"/>
      <c r="D629" s="201"/>
      <c r="F629" s="60"/>
      <c r="G629" s="60"/>
      <c r="H629" s="26"/>
      <c r="I629" s="26"/>
      <c r="J629" s="26"/>
      <c r="K629" s="26"/>
      <c r="L629" s="66"/>
      <c r="M629" s="66"/>
      <c r="N629" s="33"/>
      <c r="O629" s="319"/>
      <c r="P629" s="319"/>
      <c r="Q629" s="319"/>
      <c r="R629" s="31"/>
      <c r="S629" s="39"/>
      <c r="T629" s="21"/>
      <c r="U629" s="10"/>
      <c r="V629" s="9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V629" s="8"/>
      <c r="HY629" s="8"/>
      <c r="IE629" s="8"/>
      <c r="IF629" s="8"/>
      <c r="II629" s="8"/>
      <c r="IO629" s="8"/>
      <c r="IP629" s="8"/>
      <c r="IQ629" s="8"/>
      <c r="IS629" s="8"/>
      <c r="IT629" s="8"/>
      <c r="IU629" s="8"/>
      <c r="IV629" s="8"/>
      <c r="IW629" s="8"/>
      <c r="IX629" s="7"/>
      <c r="IY629" s="7"/>
      <c r="IZ629" s="7"/>
      <c r="JA629" s="7"/>
      <c r="JB629" s="8"/>
      <c r="JC629" s="8"/>
      <c r="JD629" s="8"/>
      <c r="JE629" s="8"/>
      <c r="JF629" s="8"/>
      <c r="JG629" s="8"/>
      <c r="JH629" s="8"/>
      <c r="JI629" s="8"/>
      <c r="JJ629" s="8"/>
      <c r="JK629" s="8"/>
      <c r="JL629" s="8"/>
      <c r="JM629" s="8"/>
      <c r="JN629" s="8"/>
      <c r="JO629" s="8"/>
      <c r="JP629" s="8"/>
      <c r="JQ629" s="8"/>
      <c r="JR629" s="8"/>
      <c r="JS629" s="8"/>
      <c r="JY629" s="8"/>
      <c r="KB629" s="8"/>
      <c r="KG629" s="8"/>
      <c r="KH629" s="8"/>
      <c r="KI629" s="8"/>
      <c r="KJ629" s="8"/>
      <c r="KK629" s="8"/>
      <c r="KL629" s="8"/>
      <c r="KS629" s="8"/>
      <c r="KT629" s="8"/>
      <c r="KZ629" s="8"/>
      <c r="LA629" s="8"/>
      <c r="LB629" s="8"/>
      <c r="LC629" s="8"/>
      <c r="LN629" s="8"/>
      <c r="LO629" s="8"/>
      <c r="LP629" s="8"/>
      <c r="LQ629" s="8"/>
      <c r="MG629" s="8"/>
      <c r="MH629" s="8"/>
      <c r="MI629" s="8"/>
      <c r="MJ629" s="8"/>
      <c r="MK629" s="8"/>
      <c r="ML629" s="8"/>
      <c r="MM629" s="8"/>
      <c r="MN629" s="8"/>
      <c r="MO629" s="8"/>
      <c r="MP629" s="8"/>
      <c r="MR629" s="8"/>
      <c r="MU629" s="8"/>
    </row>
    <row r="630" spans="1:359" ht="22.5" customHeight="1">
      <c r="A630" s="56"/>
      <c r="B630" s="55"/>
      <c r="C630" s="63"/>
      <c r="D630" s="201"/>
      <c r="E630" s="226"/>
      <c r="F630" s="60"/>
      <c r="G630" s="60"/>
      <c r="H630" s="26"/>
      <c r="I630" s="26"/>
      <c r="J630" s="26"/>
      <c r="K630" s="26"/>
      <c r="L630" s="66"/>
      <c r="M630" s="66"/>
      <c r="N630" s="17"/>
      <c r="O630" s="318"/>
      <c r="P630" s="318"/>
      <c r="Q630" s="318"/>
      <c r="R630" s="31"/>
      <c r="S630" s="31"/>
      <c r="T630" s="21"/>
      <c r="U630" s="10"/>
      <c r="V630" s="9"/>
      <c r="HV630" s="8"/>
      <c r="HY630" s="8"/>
      <c r="HZ630" s="8"/>
      <c r="IA630" s="8"/>
      <c r="IB630" s="8"/>
      <c r="IC630" s="8"/>
      <c r="ID630" s="8"/>
      <c r="IE630" s="8"/>
      <c r="IF630" s="8"/>
      <c r="IH630" s="8"/>
      <c r="II630" s="8"/>
      <c r="JF630" s="8"/>
      <c r="JG630" s="8"/>
      <c r="JH630" s="8"/>
      <c r="JI630" s="8"/>
      <c r="JJ630" s="8"/>
      <c r="JM630" s="8"/>
      <c r="JN630" s="8"/>
      <c r="JO630" s="8"/>
      <c r="JT630" s="8"/>
      <c r="JU630" s="8"/>
      <c r="JV630" s="8"/>
      <c r="JW630" s="8"/>
      <c r="JX630" s="8"/>
      <c r="JZ630" s="8"/>
      <c r="KA630" s="8"/>
      <c r="KB630" s="8"/>
      <c r="KC630" s="8"/>
      <c r="KD630" s="8"/>
      <c r="KE630" s="8"/>
      <c r="KF630" s="8"/>
      <c r="KG630" s="8"/>
      <c r="KH630" s="8"/>
      <c r="KI630" s="8"/>
      <c r="KJ630" s="8"/>
      <c r="KK630" s="8"/>
      <c r="KL630" s="8"/>
      <c r="KM630" s="8"/>
      <c r="KN630" s="8"/>
      <c r="KO630" s="8"/>
      <c r="KP630" s="8"/>
      <c r="KQ630" s="8"/>
      <c r="KR630" s="8"/>
      <c r="KS630" s="8"/>
      <c r="KT630" s="8"/>
      <c r="KX630" s="8"/>
      <c r="KZ630" s="8"/>
      <c r="LA630" s="8"/>
      <c r="LB630" s="8"/>
      <c r="LC630" s="8"/>
      <c r="LN630" s="8"/>
      <c r="LO630" s="8"/>
      <c r="LP630" s="8"/>
      <c r="LQ630" s="8"/>
      <c r="MG630" s="8"/>
      <c r="MH630" s="8"/>
      <c r="MI630" s="8"/>
      <c r="MJ630" s="8"/>
      <c r="MK630" s="8"/>
      <c r="ML630" s="8"/>
      <c r="MM630" s="8"/>
      <c r="MN630" s="8"/>
      <c r="MO630" s="8"/>
      <c r="MP630" s="8"/>
      <c r="MR630" s="8"/>
    </row>
    <row r="631" spans="1:359" s="8" customFormat="1" ht="22.5" customHeight="1">
      <c r="A631" s="57">
        <v>1</v>
      </c>
      <c r="B631" s="58">
        <v>15</v>
      </c>
      <c r="C631" s="62"/>
      <c r="D631" s="201">
        <f>SUM((S631*A631)+B631+C631)</f>
        <v>27.077999999999999</v>
      </c>
      <c r="E631" s="226"/>
      <c r="F631" s="59" t="s">
        <v>805</v>
      </c>
      <c r="G631" s="59"/>
      <c r="H631" s="26" t="s">
        <v>2735</v>
      </c>
      <c r="I631" s="26" t="s">
        <v>2718</v>
      </c>
      <c r="J631" s="28" t="s">
        <v>2720</v>
      </c>
      <c r="K631" s="26" t="s">
        <v>2719</v>
      </c>
      <c r="L631" s="66">
        <f>SUM(D631)</f>
        <v>27.077999999999999</v>
      </c>
      <c r="M631" s="66"/>
      <c r="N631" s="1" t="s">
        <v>369</v>
      </c>
      <c r="O631" s="316" t="s">
        <v>369</v>
      </c>
      <c r="P631" s="317">
        <v>3</v>
      </c>
      <c r="Q631" s="4" t="s">
        <v>369</v>
      </c>
      <c r="R631" s="37">
        <v>9.9</v>
      </c>
      <c r="S631" s="38">
        <f>SUM(R631*1.22)</f>
        <v>12.077999999999999</v>
      </c>
      <c r="T631" s="25">
        <v>0.08</v>
      </c>
      <c r="U631" s="10" t="s">
        <v>1628</v>
      </c>
      <c r="V631" s="10" t="s">
        <v>1629</v>
      </c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  <c r="CD631" s="12"/>
      <c r="CE631" s="12"/>
      <c r="CF631" s="12"/>
      <c r="CG631" s="12"/>
      <c r="CH631" s="12"/>
      <c r="CI631" s="12"/>
      <c r="CJ631" s="12"/>
      <c r="CK631" s="12"/>
      <c r="CL631" s="12"/>
      <c r="CM631" s="12"/>
      <c r="CN631" s="12"/>
      <c r="CO631" s="12"/>
      <c r="CP631" s="12"/>
      <c r="CQ631" s="12"/>
      <c r="CR631" s="12"/>
      <c r="CS631" s="12"/>
      <c r="CT631" s="12"/>
      <c r="CU631" s="12"/>
      <c r="CV631" s="12"/>
      <c r="CW631" s="12"/>
      <c r="CX631" s="12"/>
      <c r="CY631" s="12"/>
      <c r="CZ631" s="12"/>
      <c r="DA631" s="12"/>
      <c r="DB631" s="12"/>
      <c r="DC631" s="12"/>
      <c r="DD631" s="12"/>
      <c r="DE631" s="12"/>
      <c r="DF631" s="12"/>
      <c r="DG631" s="12"/>
      <c r="DH631" s="12"/>
      <c r="DI631" s="12"/>
      <c r="DJ631" s="12"/>
      <c r="DK631" s="12"/>
      <c r="DL631" s="12"/>
      <c r="DM631" s="12"/>
      <c r="DN631" s="12"/>
      <c r="DO631" s="12"/>
      <c r="DP631" s="12"/>
      <c r="DQ631" s="12"/>
      <c r="DR631" s="12"/>
      <c r="DS631" s="12"/>
      <c r="DT631" s="12"/>
      <c r="DU631" s="12"/>
      <c r="DV631" s="12"/>
      <c r="DW631" s="12"/>
      <c r="DX631" s="12"/>
      <c r="DY631" s="12"/>
      <c r="DZ631" s="12"/>
      <c r="EA631" s="12"/>
      <c r="EB631" s="12"/>
      <c r="EC631" s="12"/>
      <c r="ED631" s="12"/>
      <c r="EE631" s="12"/>
      <c r="EF631" s="12"/>
      <c r="EG631" s="12"/>
      <c r="EH631" s="12"/>
      <c r="EI631" s="12"/>
      <c r="EJ631" s="12"/>
      <c r="EK631" s="12"/>
      <c r="EL631" s="12"/>
      <c r="EM631" s="12"/>
      <c r="EN631" s="12"/>
      <c r="EO631" s="12"/>
      <c r="EP631" s="12"/>
      <c r="EQ631" s="12"/>
      <c r="ER631" s="12"/>
      <c r="ES631" s="12"/>
      <c r="ET631" s="12"/>
      <c r="EU631" s="12"/>
      <c r="EV631" s="12"/>
      <c r="EW631" s="12"/>
      <c r="EX631" s="12"/>
      <c r="EY631" s="12"/>
      <c r="EZ631" s="12"/>
      <c r="FA631" s="12"/>
      <c r="FB631" s="12"/>
      <c r="FC631" s="12"/>
      <c r="FD631" s="12"/>
      <c r="FE631" s="12"/>
      <c r="FF631" s="12"/>
      <c r="FG631" s="12"/>
      <c r="FH631" s="12"/>
      <c r="FI631" s="12"/>
      <c r="FJ631" s="12"/>
      <c r="FK631" s="12"/>
      <c r="FL631" s="12"/>
      <c r="FM631" s="12"/>
      <c r="FN631" s="12"/>
      <c r="FO631" s="12"/>
      <c r="FP631" s="12"/>
      <c r="FQ631" s="12"/>
      <c r="FR631" s="12"/>
      <c r="FS631" s="12"/>
      <c r="FT631" s="12"/>
      <c r="FU631" s="12"/>
      <c r="FV631" s="12"/>
      <c r="FW631" s="12"/>
      <c r="FX631" s="12"/>
      <c r="FY631" s="12"/>
      <c r="FZ631" s="12"/>
      <c r="GA631" s="12"/>
      <c r="GB631" s="12"/>
      <c r="GC631" s="12"/>
      <c r="GD631" s="12"/>
      <c r="GE631" s="12"/>
      <c r="GF631" s="12"/>
      <c r="GG631" s="12"/>
      <c r="GH631" s="12"/>
      <c r="GI631" s="12"/>
      <c r="GJ631" s="12"/>
      <c r="GK631" s="12"/>
      <c r="GL631" s="12"/>
      <c r="GM631" s="12"/>
      <c r="GN631" s="12"/>
      <c r="GO631" s="12"/>
      <c r="GP631" s="12"/>
      <c r="GQ631" s="12"/>
      <c r="GR631" s="12"/>
      <c r="GS631" s="12"/>
      <c r="GT631" s="12"/>
      <c r="GU631" s="12"/>
      <c r="GV631" s="12"/>
      <c r="GW631" s="12"/>
      <c r="GX631" s="12"/>
      <c r="GY631" s="12"/>
      <c r="GZ631" s="12"/>
      <c r="HA631" s="12"/>
      <c r="HB631" s="12"/>
      <c r="HC631" s="12"/>
      <c r="HD631" s="12"/>
      <c r="HE631" s="12"/>
      <c r="HF631" s="12"/>
      <c r="HG631" s="12"/>
      <c r="HH631" s="12"/>
      <c r="HI631" s="12"/>
      <c r="HJ631" s="12"/>
      <c r="HK631" s="12"/>
      <c r="HL631" s="12"/>
      <c r="HM631" s="12"/>
      <c r="HN631" s="12"/>
      <c r="HO631" s="12"/>
      <c r="HT631" s="12"/>
      <c r="HU631" s="12"/>
      <c r="HW631" s="12"/>
      <c r="HX631" s="12"/>
      <c r="HZ631" s="12"/>
      <c r="IA631" s="12"/>
      <c r="IB631" s="12"/>
      <c r="IC631" s="12"/>
      <c r="ID631" s="12"/>
      <c r="IG631" s="12"/>
      <c r="II631" s="12"/>
      <c r="IJ631" s="12"/>
      <c r="IK631" s="12"/>
      <c r="IO631" s="12"/>
      <c r="IP631" s="12"/>
      <c r="IQ631" s="12"/>
      <c r="IR631" s="12"/>
      <c r="JN631" s="7"/>
      <c r="JO631" s="12"/>
      <c r="JQ631" s="12"/>
      <c r="JT631" s="12"/>
      <c r="JU631" s="12"/>
      <c r="JV631" s="12"/>
      <c r="JW631" s="12"/>
      <c r="JX631" s="12"/>
      <c r="KS631" s="12"/>
      <c r="KT631" s="12"/>
      <c r="KX631" s="12"/>
      <c r="KZ631" s="12"/>
      <c r="LA631" s="12"/>
      <c r="LB631" s="12"/>
      <c r="LC631" s="12"/>
      <c r="LN631" s="12"/>
      <c r="LO631" s="12"/>
      <c r="LP631" s="12"/>
      <c r="LQ631" s="12"/>
      <c r="MG631" s="12"/>
      <c r="MH631" s="12"/>
      <c r="MI631" s="12"/>
      <c r="MJ631" s="12"/>
      <c r="MQ631" s="197"/>
      <c r="MS631" s="197"/>
    </row>
    <row r="632" spans="1:359" s="8" customFormat="1" ht="22.5" customHeight="1">
      <c r="A632" s="56"/>
      <c r="B632" s="55"/>
      <c r="C632" s="63"/>
      <c r="D632" s="201"/>
      <c r="E632" s="225"/>
      <c r="F632" s="60"/>
      <c r="G632" s="60"/>
      <c r="H632" s="26"/>
      <c r="I632" s="26"/>
      <c r="J632" s="26"/>
      <c r="K632" s="26"/>
      <c r="L632" s="66"/>
      <c r="M632" s="66"/>
      <c r="N632" s="17"/>
      <c r="O632" s="318"/>
      <c r="P632" s="318"/>
      <c r="Q632" s="318"/>
      <c r="R632" s="31"/>
      <c r="S632" s="31"/>
      <c r="T632" s="21"/>
      <c r="U632" s="10"/>
      <c r="V632" s="9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  <c r="CD632" s="12"/>
      <c r="CE632" s="12"/>
      <c r="CF632" s="12"/>
      <c r="CG632" s="12"/>
      <c r="CH632" s="12"/>
      <c r="CI632" s="12"/>
      <c r="CJ632" s="12"/>
      <c r="CK632" s="12"/>
      <c r="CL632" s="12"/>
      <c r="CM632" s="12"/>
      <c r="CN632" s="12"/>
      <c r="CO632" s="12"/>
      <c r="CP632" s="12"/>
      <c r="CQ632" s="12"/>
      <c r="CR632" s="12"/>
      <c r="CS632" s="12"/>
      <c r="CT632" s="12"/>
      <c r="CU632" s="12"/>
      <c r="CV632" s="12"/>
      <c r="CW632" s="12"/>
      <c r="CX632" s="12"/>
      <c r="CY632" s="12"/>
      <c r="CZ632" s="12"/>
      <c r="DA632" s="12"/>
      <c r="DB632" s="12"/>
      <c r="DC632" s="12"/>
      <c r="DD632" s="12"/>
      <c r="DE632" s="12"/>
      <c r="DF632" s="12"/>
      <c r="DG632" s="12"/>
      <c r="DH632" s="12"/>
      <c r="DI632" s="12"/>
      <c r="DJ632" s="12"/>
      <c r="DK632" s="12"/>
      <c r="DL632" s="12"/>
      <c r="DM632" s="12"/>
      <c r="DN632" s="12"/>
      <c r="DO632" s="12"/>
      <c r="DP632" s="12"/>
      <c r="DQ632" s="12"/>
      <c r="DR632" s="12"/>
      <c r="DS632" s="12"/>
      <c r="DT632" s="12"/>
      <c r="DU632" s="12"/>
      <c r="DV632" s="12"/>
      <c r="DW632" s="12"/>
      <c r="DX632" s="12"/>
      <c r="DY632" s="12"/>
      <c r="DZ632" s="12"/>
      <c r="EA632" s="12"/>
      <c r="EB632" s="12"/>
      <c r="EC632" s="12"/>
      <c r="ED632" s="12"/>
      <c r="EE632" s="12"/>
      <c r="EF632" s="12"/>
      <c r="EG632" s="12"/>
      <c r="EH632" s="12"/>
      <c r="EI632" s="12"/>
      <c r="EJ632" s="12"/>
      <c r="EK632" s="12"/>
      <c r="EL632" s="12"/>
      <c r="EM632" s="12"/>
      <c r="EN632" s="12"/>
      <c r="EO632" s="12"/>
      <c r="EP632" s="12"/>
      <c r="EQ632" s="12"/>
      <c r="ER632" s="12"/>
      <c r="ES632" s="12"/>
      <c r="ET632" s="12"/>
      <c r="EU632" s="12"/>
      <c r="EV632" s="12"/>
      <c r="EW632" s="12"/>
      <c r="EX632" s="12"/>
      <c r="EY632" s="12"/>
      <c r="EZ632" s="12"/>
      <c r="FA632" s="12"/>
      <c r="FB632" s="12"/>
      <c r="FC632" s="12"/>
      <c r="FD632" s="12"/>
      <c r="FE632" s="12"/>
      <c r="FF632" s="12"/>
      <c r="FG632" s="12"/>
      <c r="FH632" s="12"/>
      <c r="FI632" s="12"/>
      <c r="FJ632" s="12"/>
      <c r="FK632" s="12"/>
      <c r="FL632" s="12"/>
      <c r="FM632" s="12"/>
      <c r="FN632" s="12"/>
      <c r="FO632" s="12"/>
      <c r="FP632" s="12"/>
      <c r="FQ632" s="12"/>
      <c r="FR632" s="12"/>
      <c r="FS632" s="12"/>
      <c r="FT632" s="12"/>
      <c r="FU632" s="12"/>
      <c r="FV632" s="12"/>
      <c r="FW632" s="12"/>
      <c r="FX632" s="12"/>
      <c r="FY632" s="12"/>
      <c r="FZ632" s="12"/>
      <c r="GA632" s="12"/>
      <c r="GB632" s="12"/>
      <c r="GC632" s="12"/>
      <c r="GD632" s="12"/>
      <c r="GE632" s="12"/>
      <c r="GF632" s="12"/>
      <c r="GG632" s="12"/>
      <c r="GH632" s="12"/>
      <c r="GI632" s="12"/>
      <c r="GJ632" s="12"/>
      <c r="GK632" s="12"/>
      <c r="GL632" s="12"/>
      <c r="GM632" s="12"/>
      <c r="GN632" s="12"/>
      <c r="GO632" s="12"/>
      <c r="GP632" s="12"/>
      <c r="GQ632" s="12"/>
      <c r="GR632" s="12"/>
      <c r="GS632" s="12"/>
      <c r="GT632" s="12"/>
      <c r="GU632" s="12"/>
      <c r="GV632" s="12"/>
      <c r="GW632" s="12"/>
      <c r="GX632" s="12"/>
      <c r="GY632" s="12"/>
      <c r="GZ632" s="12"/>
      <c r="HA632" s="12"/>
      <c r="HB632" s="12"/>
      <c r="HC632" s="12"/>
      <c r="HD632" s="12"/>
      <c r="HE632" s="12"/>
      <c r="HF632" s="12"/>
      <c r="HG632" s="12"/>
      <c r="HH632" s="12"/>
      <c r="HI632" s="12"/>
      <c r="HJ632" s="12"/>
      <c r="HK632" s="12"/>
      <c r="HL632" s="12"/>
      <c r="HM632" s="12"/>
      <c r="HN632" s="12"/>
      <c r="HO632" s="12"/>
      <c r="HP632" s="12"/>
      <c r="HQ632" s="12"/>
      <c r="HR632" s="12"/>
      <c r="HS632" s="12"/>
      <c r="HT632" s="12"/>
      <c r="HU632" s="12"/>
      <c r="HW632" s="12"/>
      <c r="HX632" s="12"/>
      <c r="IG632" s="12"/>
      <c r="IJ632" s="12"/>
      <c r="IK632" s="12"/>
      <c r="IL632" s="12"/>
      <c r="IM632" s="12"/>
      <c r="IN632" s="12"/>
      <c r="IO632" s="12"/>
      <c r="IP632" s="12"/>
      <c r="IQ632" s="12"/>
      <c r="IR632" s="12"/>
      <c r="IS632" s="12"/>
      <c r="IT632" s="12"/>
      <c r="IU632" s="12"/>
      <c r="IV632" s="12"/>
      <c r="IW632" s="12"/>
      <c r="IX632" s="12"/>
      <c r="IY632" s="12"/>
      <c r="IZ632" s="12"/>
      <c r="JA632" s="12"/>
      <c r="JB632" s="12"/>
      <c r="JC632" s="12"/>
      <c r="JD632" s="12"/>
      <c r="JE632" s="12"/>
      <c r="JK632" s="12"/>
      <c r="JL632" s="12"/>
      <c r="JP632" s="12"/>
      <c r="JQ632" s="12"/>
      <c r="JR632" s="12"/>
      <c r="JS632" s="12"/>
      <c r="JY632" s="12"/>
      <c r="KU632" s="12"/>
      <c r="KV632" s="12"/>
      <c r="KW632" s="12"/>
      <c r="KY632" s="12"/>
      <c r="KZ632" s="12"/>
      <c r="LA632" s="12"/>
      <c r="LB632" s="12"/>
      <c r="LC632" s="12"/>
      <c r="LD632" s="12"/>
      <c r="LE632" s="12"/>
      <c r="LF632" s="12"/>
      <c r="LG632" s="12"/>
      <c r="LH632" s="12"/>
      <c r="LI632" s="12"/>
      <c r="LJ632" s="12"/>
      <c r="LK632" s="12"/>
      <c r="LL632" s="12"/>
      <c r="LM632" s="12"/>
      <c r="LN632" s="12"/>
      <c r="LO632" s="12"/>
      <c r="LP632" s="12"/>
      <c r="LQ632" s="12"/>
      <c r="LR632" s="12"/>
      <c r="LS632" s="12"/>
      <c r="LT632" s="12"/>
      <c r="LU632" s="12"/>
      <c r="LV632" s="12"/>
      <c r="LW632" s="12"/>
      <c r="LX632" s="12"/>
      <c r="LY632" s="12"/>
      <c r="LZ632" s="12"/>
      <c r="MA632" s="12"/>
      <c r="MB632" s="12"/>
      <c r="MC632" s="12"/>
      <c r="MD632" s="12"/>
      <c r="ME632" s="12"/>
      <c r="MF632" s="12"/>
      <c r="MG632" s="12"/>
      <c r="MH632" s="12"/>
      <c r="MI632" s="12"/>
      <c r="MJ632" s="12"/>
      <c r="MK632" s="12"/>
      <c r="ML632" s="12"/>
      <c r="MM632" s="12"/>
      <c r="MN632" s="12"/>
      <c r="MO632" s="12"/>
      <c r="MP632" s="12"/>
      <c r="MQ632" s="12"/>
      <c r="MR632" s="12"/>
    </row>
    <row r="633" spans="1:359" ht="22.5" customHeight="1">
      <c r="A633" s="56"/>
      <c r="B633" s="55"/>
      <c r="C633" s="63"/>
      <c r="D633" s="201"/>
      <c r="F633" s="60"/>
      <c r="G633" s="60"/>
      <c r="H633" s="26"/>
      <c r="I633" s="26"/>
      <c r="J633" s="26"/>
      <c r="K633" s="26"/>
      <c r="L633" s="66"/>
      <c r="M633" s="66"/>
      <c r="N633" s="33"/>
      <c r="O633" s="319"/>
      <c r="P633" s="319"/>
      <c r="Q633" s="319"/>
      <c r="R633" s="31"/>
      <c r="S633" s="39"/>
      <c r="T633" s="21"/>
      <c r="U633" s="10"/>
      <c r="V633" s="9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V633" s="8"/>
      <c r="HY633" s="8"/>
      <c r="IE633" s="8"/>
      <c r="IF633" s="8"/>
      <c r="II633" s="8"/>
      <c r="IO633" s="8"/>
      <c r="IP633" s="8"/>
      <c r="IQ633" s="8"/>
      <c r="IS633" s="8"/>
      <c r="IT633" s="8"/>
      <c r="IU633" s="8"/>
      <c r="IV633" s="8"/>
      <c r="IW633" s="8"/>
      <c r="IX633" s="7"/>
      <c r="IY633" s="7"/>
      <c r="IZ633" s="7"/>
      <c r="JA633" s="7"/>
      <c r="JB633" s="8"/>
      <c r="JC633" s="8"/>
      <c r="JD633" s="8"/>
      <c r="JE633" s="8"/>
      <c r="JF633" s="8"/>
      <c r="JG633" s="8"/>
      <c r="JH633" s="8"/>
      <c r="JI633" s="8"/>
      <c r="JJ633" s="8"/>
      <c r="JK633" s="8"/>
      <c r="JL633" s="8"/>
      <c r="JM633" s="8"/>
      <c r="JN633" s="8"/>
      <c r="JO633" s="8"/>
      <c r="JP633" s="8"/>
      <c r="JQ633" s="8"/>
      <c r="JR633" s="8"/>
      <c r="JS633" s="8"/>
      <c r="JY633" s="8"/>
      <c r="KB633" s="8"/>
      <c r="KG633" s="8"/>
      <c r="KH633" s="8"/>
      <c r="KI633" s="8"/>
      <c r="KJ633" s="8"/>
      <c r="KK633" s="8"/>
      <c r="KL633" s="8"/>
      <c r="KS633" s="8"/>
      <c r="KT633" s="8"/>
      <c r="KZ633" s="8"/>
      <c r="LA633" s="8"/>
      <c r="LB633" s="8"/>
      <c r="LC633" s="8"/>
      <c r="LN633" s="8"/>
      <c r="LO633" s="8"/>
      <c r="LP633" s="8"/>
      <c r="LQ633" s="8"/>
      <c r="MG633" s="8"/>
      <c r="MH633" s="8"/>
      <c r="MI633" s="8"/>
      <c r="MJ633" s="8"/>
      <c r="MK633" s="8"/>
      <c r="ML633" s="8"/>
      <c r="MM633" s="8"/>
      <c r="MN633" s="8"/>
      <c r="MO633" s="8"/>
      <c r="MP633" s="8"/>
      <c r="MQ633" s="8"/>
    </row>
    <row r="634" spans="1:359" ht="22.5" customHeight="1">
      <c r="A634" s="56"/>
      <c r="B634" s="55"/>
      <c r="C634" s="63"/>
      <c r="D634" s="201"/>
      <c r="F634" s="60"/>
      <c r="G634" s="60"/>
      <c r="H634" s="26"/>
      <c r="I634" s="26"/>
      <c r="J634" s="26"/>
      <c r="K634" s="26"/>
      <c r="L634" s="66"/>
      <c r="M634" s="66"/>
      <c r="N634" s="33"/>
      <c r="O634" s="319"/>
      <c r="P634" s="319"/>
      <c r="Q634" s="319"/>
      <c r="R634" s="31"/>
      <c r="S634" s="39"/>
      <c r="T634" s="21"/>
      <c r="U634" s="10"/>
      <c r="V634" s="9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V634" s="8"/>
      <c r="HY634" s="8"/>
      <c r="IE634" s="8"/>
      <c r="IF634" s="8"/>
      <c r="II634" s="8"/>
      <c r="IO634" s="8"/>
      <c r="IP634" s="8"/>
      <c r="IQ634" s="8"/>
      <c r="IS634" s="8"/>
      <c r="IT634" s="8"/>
      <c r="IU634" s="8"/>
      <c r="IV634" s="8"/>
      <c r="IW634" s="8"/>
      <c r="IX634" s="7"/>
      <c r="IY634" s="7"/>
      <c r="IZ634" s="7"/>
      <c r="JA634" s="7"/>
      <c r="JB634" s="8"/>
      <c r="JC634" s="8"/>
      <c r="JD634" s="8"/>
      <c r="JE634" s="8"/>
      <c r="JF634" s="8"/>
      <c r="JG634" s="8"/>
      <c r="JH634" s="8"/>
      <c r="JI634" s="8"/>
      <c r="JJ634" s="8"/>
      <c r="JK634" s="8"/>
      <c r="JL634" s="8"/>
      <c r="JM634" s="8"/>
      <c r="JN634" s="8"/>
      <c r="JO634" s="8"/>
      <c r="JP634" s="8"/>
      <c r="JQ634" s="8"/>
      <c r="JR634" s="8"/>
      <c r="JS634" s="8"/>
      <c r="JY634" s="8"/>
      <c r="KB634" s="8"/>
      <c r="KG634" s="8"/>
      <c r="KH634" s="8"/>
      <c r="KI634" s="8"/>
      <c r="KJ634" s="8"/>
      <c r="KK634" s="8"/>
      <c r="KL634" s="8"/>
      <c r="KS634" s="8"/>
      <c r="KT634" s="8"/>
      <c r="KZ634" s="8"/>
      <c r="LA634" s="8"/>
      <c r="LB634" s="8"/>
      <c r="LC634" s="8"/>
      <c r="LN634" s="8"/>
      <c r="LO634" s="8"/>
      <c r="LP634" s="8"/>
      <c r="LQ634" s="8"/>
      <c r="MG634" s="8"/>
      <c r="MH634" s="8"/>
      <c r="MI634" s="8"/>
      <c r="MJ634" s="8"/>
      <c r="MK634" s="8"/>
      <c r="ML634" s="8"/>
      <c r="MM634" s="8"/>
      <c r="MN634" s="8"/>
      <c r="MO634" s="8"/>
      <c r="MP634" s="8"/>
      <c r="MR634" s="8"/>
      <c r="MU634" s="8"/>
    </row>
    <row r="635" spans="1:359" ht="22.5" customHeight="1">
      <c r="A635" s="56"/>
      <c r="B635" s="55"/>
      <c r="C635" s="63"/>
      <c r="D635" s="201"/>
      <c r="E635" s="226"/>
      <c r="F635" s="60"/>
      <c r="G635" s="60"/>
      <c r="H635" s="26"/>
      <c r="I635" s="26"/>
      <c r="J635" s="26"/>
      <c r="K635" s="26"/>
      <c r="L635" s="66"/>
      <c r="M635" s="66"/>
      <c r="N635" s="17"/>
      <c r="O635" s="318"/>
      <c r="P635" s="318"/>
      <c r="Q635" s="318"/>
      <c r="R635" s="31"/>
      <c r="S635" s="31"/>
      <c r="T635" s="21"/>
      <c r="U635" s="10"/>
      <c r="V635" s="9"/>
      <c r="HV635" s="8"/>
      <c r="HY635" s="8"/>
      <c r="HZ635" s="8"/>
      <c r="IA635" s="8"/>
      <c r="IB635" s="8"/>
      <c r="IC635" s="8"/>
      <c r="ID635" s="8"/>
      <c r="IE635" s="8"/>
      <c r="IF635" s="8"/>
      <c r="IH635" s="8"/>
      <c r="II635" s="8"/>
      <c r="JF635" s="8"/>
      <c r="JG635" s="8"/>
      <c r="JH635" s="8"/>
      <c r="JI635" s="8"/>
      <c r="JJ635" s="8"/>
      <c r="JM635" s="8"/>
      <c r="JN635" s="8"/>
      <c r="JO635" s="8"/>
      <c r="JT635" s="8"/>
      <c r="JU635" s="8"/>
      <c r="JV635" s="8"/>
      <c r="JW635" s="8"/>
      <c r="JX635" s="8"/>
      <c r="JZ635" s="8"/>
      <c r="KA635" s="8"/>
      <c r="KB635" s="8"/>
      <c r="KC635" s="8"/>
      <c r="KD635" s="8"/>
      <c r="KE635" s="8"/>
      <c r="KF635" s="8"/>
      <c r="KG635" s="8"/>
      <c r="KH635" s="8"/>
      <c r="KI635" s="8"/>
      <c r="KJ635" s="8"/>
      <c r="KK635" s="8"/>
      <c r="KL635" s="8"/>
      <c r="KM635" s="8"/>
      <c r="KN635" s="8"/>
      <c r="KO635" s="8"/>
      <c r="KP635" s="8"/>
      <c r="KQ635" s="8"/>
      <c r="KR635" s="8"/>
      <c r="KS635" s="8"/>
      <c r="KT635" s="8"/>
      <c r="KX635" s="8"/>
      <c r="KZ635" s="8"/>
      <c r="LA635" s="8"/>
      <c r="LB635" s="8"/>
      <c r="LC635" s="8"/>
      <c r="LN635" s="8"/>
      <c r="LO635" s="8"/>
      <c r="LP635" s="8"/>
      <c r="LQ635" s="8"/>
      <c r="MG635" s="8"/>
      <c r="MH635" s="8"/>
      <c r="MI635" s="8"/>
      <c r="MJ635" s="8"/>
      <c r="MK635" s="8"/>
      <c r="ML635" s="8"/>
      <c r="MM635" s="8"/>
      <c r="MN635" s="8"/>
      <c r="MO635" s="8"/>
      <c r="MP635" s="8"/>
      <c r="MR635" s="8"/>
    </row>
    <row r="636" spans="1:359" ht="22.5" customHeight="1">
      <c r="A636" s="57">
        <v>1</v>
      </c>
      <c r="B636" s="58">
        <v>10</v>
      </c>
      <c r="C636" s="62">
        <v>2</v>
      </c>
      <c r="D636" s="201">
        <f>SUM((S636*A636)+B636+C636)</f>
        <v>20.881599999999999</v>
      </c>
      <c r="E636" s="226"/>
      <c r="F636" s="59" t="s">
        <v>818</v>
      </c>
      <c r="G636" s="59"/>
      <c r="H636" s="26" t="s">
        <v>319</v>
      </c>
      <c r="I636" s="26" t="s">
        <v>112</v>
      </c>
      <c r="J636" s="26" t="s">
        <v>916</v>
      </c>
      <c r="K636" s="26" t="s">
        <v>2581</v>
      </c>
      <c r="L636" s="66">
        <f>SUM(D636)</f>
        <v>20.881599999999999</v>
      </c>
      <c r="M636" s="66"/>
      <c r="N636" s="1" t="s">
        <v>369</v>
      </c>
      <c r="O636" s="316" t="s">
        <v>369</v>
      </c>
      <c r="P636" s="317">
        <v>1</v>
      </c>
      <c r="Q636" s="317" t="s">
        <v>369</v>
      </c>
      <c r="R636" s="37">
        <v>7.28</v>
      </c>
      <c r="S636" s="38">
        <f>SUM(R636*1.22)</f>
        <v>8.8816000000000006</v>
      </c>
      <c r="T636" s="20"/>
      <c r="U636" s="10" t="s">
        <v>485</v>
      </c>
      <c r="V636" s="9"/>
      <c r="W636" s="8"/>
      <c r="HP636" s="8"/>
      <c r="HQ636" s="8"/>
      <c r="HR636" s="8"/>
      <c r="HS636" s="8"/>
      <c r="HV636" s="8"/>
      <c r="HY636" s="8"/>
      <c r="IE636" s="8"/>
      <c r="IF636" s="8"/>
      <c r="IH636" s="8"/>
      <c r="II636" s="8"/>
      <c r="JF636" s="7"/>
      <c r="JG636" s="7"/>
      <c r="JH636" s="7"/>
      <c r="JI636" s="7"/>
      <c r="JJ636" s="7"/>
      <c r="JL636" s="8"/>
      <c r="JN636" s="8"/>
      <c r="JT636" s="8"/>
      <c r="JU636" s="8"/>
      <c r="JV636" s="8"/>
      <c r="JW636" s="8"/>
      <c r="JX636" s="8"/>
      <c r="KE636" s="8"/>
      <c r="KF636" s="8"/>
      <c r="KG636" s="8"/>
      <c r="KH636" s="8"/>
      <c r="KI636" s="8"/>
      <c r="KJ636" s="8"/>
      <c r="KK636" s="8"/>
      <c r="KL636" s="8"/>
      <c r="KM636" s="8"/>
      <c r="KN636" s="8"/>
      <c r="KO636" s="8"/>
      <c r="KP636" s="8"/>
      <c r="KQ636" s="8"/>
      <c r="KR636" s="8"/>
      <c r="KS636" s="8"/>
      <c r="KT636" s="8"/>
      <c r="KX636" s="8"/>
      <c r="KZ636" s="8"/>
      <c r="LA636" s="8"/>
      <c r="LB636" s="8"/>
      <c r="LC636" s="8"/>
      <c r="MU636" s="8"/>
    </row>
    <row r="637" spans="1:359" ht="22.5" customHeight="1">
      <c r="A637" s="57">
        <v>1</v>
      </c>
      <c r="B637" s="58">
        <v>10</v>
      </c>
      <c r="C637" s="62">
        <v>2</v>
      </c>
      <c r="D637" s="201">
        <f>SUM((S637*A637)+B637+C637)</f>
        <v>20.881599999999999</v>
      </c>
      <c r="E637" s="226"/>
      <c r="F637" s="59" t="s">
        <v>818</v>
      </c>
      <c r="G637" s="59"/>
      <c r="H637" s="26" t="s">
        <v>319</v>
      </c>
      <c r="I637" s="26" t="s">
        <v>112</v>
      </c>
      <c r="J637" s="26" t="s">
        <v>916</v>
      </c>
      <c r="K637" s="26" t="s">
        <v>1795</v>
      </c>
      <c r="L637" s="66">
        <f>SUM(D637)</f>
        <v>20.881599999999999</v>
      </c>
      <c r="M637" s="66"/>
      <c r="N637" s="1" t="s">
        <v>369</v>
      </c>
      <c r="O637" s="316" t="s">
        <v>369</v>
      </c>
      <c r="P637" s="317">
        <v>1</v>
      </c>
      <c r="Q637" s="317" t="s">
        <v>369</v>
      </c>
      <c r="R637" s="37">
        <v>7.28</v>
      </c>
      <c r="S637" s="38">
        <f>SUM(R637*1.22)</f>
        <v>8.8816000000000006</v>
      </c>
      <c r="T637" s="20"/>
      <c r="U637" s="10" t="s">
        <v>485</v>
      </c>
      <c r="V637" s="9"/>
      <c r="W637" s="8"/>
      <c r="HP637" s="8"/>
      <c r="HQ637" s="8"/>
      <c r="HR637" s="8"/>
      <c r="HS637" s="8"/>
      <c r="HV637" s="8"/>
      <c r="HY637" s="8"/>
      <c r="IE637" s="8"/>
      <c r="IF637" s="8"/>
      <c r="IH637" s="8"/>
      <c r="II637" s="8"/>
      <c r="JF637" s="7"/>
      <c r="JG637" s="7"/>
      <c r="JH637" s="7"/>
      <c r="JI637" s="7"/>
      <c r="JJ637" s="7"/>
      <c r="JL637" s="8"/>
      <c r="JN637" s="8"/>
      <c r="JT637" s="8"/>
      <c r="JU637" s="8"/>
      <c r="JV637" s="8"/>
      <c r="JW637" s="8"/>
      <c r="JX637" s="8"/>
      <c r="KE637" s="8"/>
      <c r="KF637" s="8"/>
      <c r="KG637" s="8"/>
      <c r="KH637" s="8"/>
      <c r="KI637" s="8"/>
      <c r="KJ637" s="8"/>
      <c r="KK637" s="8"/>
      <c r="KL637" s="8"/>
      <c r="KM637" s="8"/>
      <c r="KN637" s="8"/>
      <c r="KO637" s="8"/>
      <c r="KP637" s="8"/>
      <c r="KQ637" s="8"/>
      <c r="KR637" s="8"/>
      <c r="KS637" s="8"/>
      <c r="KT637" s="8"/>
      <c r="KX637" s="8"/>
      <c r="KZ637" s="8"/>
      <c r="LA637" s="8"/>
      <c r="LB637" s="8"/>
      <c r="LC637" s="8"/>
      <c r="MU637" s="8"/>
    </row>
    <row r="638" spans="1:359" ht="22.5" customHeight="1">
      <c r="A638" s="56"/>
      <c r="B638" s="55"/>
      <c r="C638" s="63"/>
      <c r="D638" s="201"/>
      <c r="F638" s="60"/>
      <c r="G638" s="60"/>
      <c r="H638" s="26"/>
      <c r="I638" s="26"/>
      <c r="J638" s="26"/>
      <c r="K638" s="26"/>
      <c r="L638" s="66"/>
      <c r="M638" s="66"/>
      <c r="N638" s="17"/>
      <c r="O638" s="318"/>
      <c r="P638" s="318"/>
      <c r="Q638" s="318"/>
      <c r="R638" s="31"/>
      <c r="S638" s="31"/>
      <c r="T638" s="21"/>
      <c r="U638" s="10"/>
      <c r="V638" s="9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JF638" s="8"/>
      <c r="JG638" s="8"/>
      <c r="JH638" s="8"/>
      <c r="JI638" s="8"/>
      <c r="JJ638" s="8"/>
      <c r="JM638" s="8"/>
      <c r="JN638" s="8"/>
      <c r="JO638" s="8"/>
      <c r="JT638" s="8"/>
      <c r="JU638" s="8"/>
      <c r="JV638" s="8"/>
      <c r="JW638" s="8"/>
      <c r="JX638" s="8"/>
      <c r="KB638" s="8"/>
      <c r="KC638" s="8"/>
      <c r="KD638" s="8"/>
      <c r="KG638" s="8"/>
      <c r="KH638" s="8"/>
      <c r="KI638" s="8"/>
      <c r="KJ638" s="8"/>
      <c r="KK638" s="8"/>
      <c r="KL638" s="8"/>
      <c r="KS638" s="8"/>
      <c r="KT638" s="8"/>
      <c r="KX638" s="8"/>
      <c r="KZ638" s="8"/>
      <c r="LA638" s="8"/>
      <c r="LB638" s="8"/>
      <c r="LC638" s="8"/>
      <c r="LN638" s="8"/>
      <c r="LO638" s="8"/>
      <c r="LP638" s="8"/>
      <c r="LQ638" s="8"/>
      <c r="MG638" s="8"/>
      <c r="MH638" s="8"/>
      <c r="MI638" s="8"/>
      <c r="MJ638" s="8"/>
      <c r="MK638" s="8"/>
      <c r="ML638" s="8"/>
      <c r="MM638" s="8"/>
      <c r="MN638" s="8"/>
      <c r="MO638" s="8"/>
      <c r="MP638" s="8"/>
    </row>
    <row r="639" spans="1:359" ht="22.5" customHeight="1">
      <c r="A639" s="56"/>
      <c r="B639" s="55"/>
      <c r="C639" s="63"/>
      <c r="D639" s="201"/>
      <c r="E639" s="226"/>
      <c r="F639" s="60"/>
      <c r="G639" s="60"/>
      <c r="H639" s="26"/>
      <c r="I639" s="26"/>
      <c r="J639" s="9"/>
      <c r="K639" s="26"/>
      <c r="L639" s="66"/>
      <c r="M639" s="66"/>
      <c r="N639" s="17"/>
      <c r="O639" s="318"/>
      <c r="P639" s="318"/>
      <c r="Q639" s="318"/>
      <c r="R639" s="31"/>
      <c r="S639" s="31"/>
      <c r="T639" s="21"/>
      <c r="U639" s="10"/>
      <c r="V639" s="9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JF639" s="8"/>
      <c r="JG639" s="8"/>
      <c r="JH639" s="8"/>
      <c r="JI639" s="8"/>
      <c r="JJ639" s="8"/>
      <c r="JM639" s="8"/>
      <c r="JN639" s="8"/>
      <c r="JO639" s="8"/>
      <c r="JT639" s="8"/>
      <c r="JU639" s="8"/>
      <c r="JV639" s="8"/>
      <c r="JW639" s="8"/>
      <c r="JX639" s="8"/>
      <c r="KB639" s="8"/>
      <c r="KC639" s="8"/>
      <c r="KD639" s="8"/>
      <c r="KG639" s="8"/>
      <c r="KH639" s="8"/>
      <c r="KI639" s="8"/>
      <c r="KJ639" s="8"/>
      <c r="KK639" s="8"/>
      <c r="KL639" s="8"/>
      <c r="KS639" s="8"/>
      <c r="KT639" s="8"/>
      <c r="KX639" s="8"/>
      <c r="KZ639" s="8"/>
      <c r="LA639" s="8"/>
      <c r="LB639" s="8"/>
      <c r="LC639" s="8"/>
      <c r="LN639" s="8"/>
      <c r="LO639" s="8"/>
      <c r="LP639" s="8"/>
      <c r="LQ639" s="8"/>
      <c r="MG639" s="8"/>
      <c r="MH639" s="8"/>
      <c r="MI639" s="8"/>
      <c r="MJ639" s="8"/>
      <c r="MK639" s="8"/>
      <c r="ML639" s="8"/>
      <c r="MM639" s="8"/>
      <c r="MN639" s="8"/>
      <c r="MO639" s="8"/>
      <c r="MP639" s="8"/>
      <c r="MR639" s="8"/>
      <c r="MU639" s="8"/>
    </row>
    <row r="640" spans="1:359" ht="22.5" customHeight="1">
      <c r="A640" s="56"/>
      <c r="B640" s="55"/>
      <c r="C640" s="63"/>
      <c r="D640" s="201"/>
      <c r="E640" s="226"/>
      <c r="F640" s="60"/>
      <c r="G640" s="60"/>
      <c r="H640" s="26"/>
      <c r="I640" s="26"/>
      <c r="J640" s="9"/>
      <c r="K640" s="26"/>
      <c r="L640" s="66"/>
      <c r="M640" s="66"/>
      <c r="N640" s="17"/>
      <c r="O640" s="318"/>
      <c r="P640" s="318"/>
      <c r="Q640" s="318"/>
      <c r="R640" s="31"/>
      <c r="S640" s="31"/>
      <c r="T640" s="21"/>
      <c r="U640" s="10"/>
      <c r="V640" s="9"/>
      <c r="IS640" s="8"/>
      <c r="IT640" s="8"/>
      <c r="IU640" s="8"/>
      <c r="IV640" s="8"/>
      <c r="IW640" s="8"/>
      <c r="IX640" s="8"/>
      <c r="IY640" s="8"/>
      <c r="IZ640" s="8"/>
      <c r="JA640" s="8"/>
      <c r="JF640" s="8"/>
      <c r="JG640" s="8"/>
      <c r="JH640" s="8"/>
      <c r="JI640" s="8"/>
      <c r="JJ640" s="8"/>
      <c r="JL640" s="8"/>
      <c r="JM640" s="8"/>
      <c r="JN640" s="8"/>
      <c r="JO640" s="8"/>
      <c r="JT640" s="8"/>
      <c r="JU640" s="8"/>
      <c r="JV640" s="8"/>
      <c r="JW640" s="8"/>
      <c r="JX640" s="8"/>
      <c r="KC640" s="8"/>
      <c r="KD640" s="8"/>
      <c r="KG640" s="8"/>
      <c r="KH640" s="8"/>
      <c r="KI640" s="8"/>
      <c r="KJ640" s="8"/>
      <c r="KK640" s="8"/>
      <c r="KL640" s="8"/>
      <c r="KS640" s="8"/>
      <c r="KT640" s="8"/>
      <c r="KX640" s="8"/>
      <c r="KZ640" s="8"/>
      <c r="LA640" s="8"/>
      <c r="LB640" s="8"/>
      <c r="LC640" s="8"/>
      <c r="LN640" s="8"/>
      <c r="LO640" s="8"/>
      <c r="LP640" s="8"/>
      <c r="LQ640" s="8"/>
      <c r="MG640" s="8"/>
      <c r="MH640" s="8"/>
      <c r="MI640" s="8"/>
      <c r="MJ640" s="8"/>
      <c r="MK640" s="8"/>
      <c r="ML640" s="8"/>
      <c r="MM640" s="8"/>
      <c r="MN640" s="8"/>
      <c r="MO640" s="8"/>
      <c r="MP640" s="8"/>
    </row>
    <row r="641" spans="1:359" s="8" customFormat="1" ht="22.5" customHeight="1">
      <c r="A641" s="56"/>
      <c r="B641" s="55"/>
      <c r="C641" s="63"/>
      <c r="D641" s="201"/>
      <c r="E641" s="225"/>
      <c r="F641" s="60"/>
      <c r="G641" s="60"/>
      <c r="H641" s="26"/>
      <c r="I641" s="26"/>
      <c r="J641" s="9"/>
      <c r="K641" s="26"/>
      <c r="L641" s="66"/>
      <c r="M641" s="66"/>
      <c r="N641" s="17"/>
      <c r="O641" s="318"/>
      <c r="P641" s="318"/>
      <c r="Q641" s="318"/>
      <c r="R641" s="31"/>
      <c r="S641" s="31"/>
      <c r="T641" s="21"/>
      <c r="U641" s="10"/>
      <c r="V641" s="9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  <c r="CD641" s="12"/>
      <c r="CE641" s="12"/>
      <c r="CF641" s="12"/>
      <c r="CG641" s="12"/>
      <c r="CH641" s="12"/>
      <c r="CI641" s="12"/>
      <c r="CJ641" s="12"/>
      <c r="CK641" s="12"/>
      <c r="CL641" s="12"/>
      <c r="CM641" s="12"/>
      <c r="CN641" s="12"/>
      <c r="CO641" s="12"/>
      <c r="CP641" s="12"/>
      <c r="CQ641" s="12"/>
      <c r="CR641" s="12"/>
      <c r="CS641" s="12"/>
      <c r="CT641" s="12"/>
      <c r="CU641" s="12"/>
      <c r="CV641" s="12"/>
      <c r="CW641" s="12"/>
      <c r="CX641" s="12"/>
      <c r="CY641" s="12"/>
      <c r="CZ641" s="12"/>
      <c r="DA641" s="12"/>
      <c r="DB641" s="12"/>
      <c r="DC641" s="12"/>
      <c r="DD641" s="12"/>
      <c r="DE641" s="12"/>
      <c r="DF641" s="12"/>
      <c r="DG641" s="12"/>
      <c r="DH641" s="12"/>
      <c r="DI641" s="12"/>
      <c r="DJ641" s="12"/>
      <c r="DK641" s="12"/>
      <c r="DL641" s="12"/>
      <c r="DM641" s="12"/>
      <c r="DN641" s="12"/>
      <c r="DO641" s="12"/>
      <c r="DP641" s="12"/>
      <c r="DQ641" s="12"/>
      <c r="DR641" s="12"/>
      <c r="DS641" s="12"/>
      <c r="DT641" s="12"/>
      <c r="DU641" s="12"/>
      <c r="DV641" s="12"/>
      <c r="DW641" s="12"/>
      <c r="DX641" s="12"/>
      <c r="DY641" s="12"/>
      <c r="DZ641" s="12"/>
      <c r="EA641" s="12"/>
      <c r="EB641" s="12"/>
      <c r="EC641" s="12"/>
      <c r="ED641" s="12"/>
      <c r="EE641" s="12"/>
      <c r="EF641" s="12"/>
      <c r="EG641" s="12"/>
      <c r="EH641" s="12"/>
      <c r="EI641" s="12"/>
      <c r="EJ641" s="12"/>
      <c r="EK641" s="12"/>
      <c r="EL641" s="12"/>
      <c r="EM641" s="12"/>
      <c r="EN641" s="12"/>
      <c r="EO641" s="12"/>
      <c r="EP641" s="12"/>
      <c r="EQ641" s="12"/>
      <c r="ER641" s="12"/>
      <c r="ES641" s="12"/>
      <c r="ET641" s="12"/>
      <c r="EU641" s="12"/>
      <c r="EV641" s="12"/>
      <c r="EW641" s="12"/>
      <c r="EX641" s="12"/>
      <c r="EY641" s="12"/>
      <c r="EZ641" s="12"/>
      <c r="FA641" s="12"/>
      <c r="FB641" s="12"/>
      <c r="FC641" s="12"/>
      <c r="FD641" s="12"/>
      <c r="FE641" s="12"/>
      <c r="FF641" s="12"/>
      <c r="FG641" s="12"/>
      <c r="FH641" s="12"/>
      <c r="FI641" s="12"/>
      <c r="FJ641" s="12"/>
      <c r="FK641" s="12"/>
      <c r="FL641" s="12"/>
      <c r="FM641" s="12"/>
      <c r="FN641" s="12"/>
      <c r="FO641" s="12"/>
      <c r="FP641" s="12"/>
      <c r="FQ641" s="12"/>
      <c r="FR641" s="12"/>
      <c r="FS641" s="12"/>
      <c r="FT641" s="12"/>
      <c r="FU641" s="12"/>
      <c r="FV641" s="12"/>
      <c r="FW641" s="12"/>
      <c r="FX641" s="12"/>
      <c r="FY641" s="12"/>
      <c r="FZ641" s="12"/>
      <c r="GA641" s="12"/>
      <c r="GB641" s="12"/>
      <c r="GC641" s="12"/>
      <c r="GD641" s="12"/>
      <c r="GE641" s="12"/>
      <c r="GF641" s="12"/>
      <c r="GG641" s="12"/>
      <c r="GH641" s="12"/>
      <c r="GI641" s="12"/>
      <c r="GJ641" s="12"/>
      <c r="GK641" s="12"/>
      <c r="GL641" s="12"/>
      <c r="GM641" s="12"/>
      <c r="GN641" s="12"/>
      <c r="GO641" s="12"/>
      <c r="GP641" s="12"/>
      <c r="GQ641" s="12"/>
      <c r="GR641" s="12"/>
      <c r="GS641" s="12"/>
      <c r="GT641" s="12"/>
      <c r="GU641" s="12"/>
      <c r="GV641" s="12"/>
      <c r="GW641" s="12"/>
      <c r="GX641" s="12"/>
      <c r="GY641" s="12"/>
      <c r="GZ641" s="12"/>
      <c r="HA641" s="12"/>
      <c r="HB641" s="12"/>
      <c r="HC641" s="12"/>
      <c r="HD641" s="12"/>
      <c r="HE641" s="12"/>
      <c r="HF641" s="12"/>
      <c r="HG641" s="12"/>
      <c r="HH641" s="12"/>
      <c r="HI641" s="12"/>
      <c r="HJ641" s="12"/>
      <c r="HK641" s="12"/>
      <c r="HL641" s="12"/>
      <c r="HM641" s="12"/>
      <c r="HN641" s="12"/>
      <c r="HO641" s="12"/>
      <c r="HP641" s="12"/>
      <c r="HQ641" s="12"/>
      <c r="HR641" s="12"/>
      <c r="HS641" s="12"/>
      <c r="HT641" s="12"/>
      <c r="HU641" s="12"/>
      <c r="HV641" s="12"/>
      <c r="HW641" s="12"/>
      <c r="HX641" s="12"/>
      <c r="HY641" s="12"/>
      <c r="HZ641" s="12"/>
      <c r="IA641" s="12"/>
      <c r="IB641" s="12"/>
      <c r="IC641" s="12"/>
      <c r="ID641" s="12"/>
      <c r="IE641" s="12"/>
      <c r="IF641" s="12"/>
      <c r="IG641" s="12"/>
      <c r="IH641" s="12"/>
      <c r="II641" s="12"/>
      <c r="IL641" s="12"/>
      <c r="IM641" s="12"/>
      <c r="IN641" s="12"/>
      <c r="IO641" s="12"/>
      <c r="IP641" s="12"/>
      <c r="IQ641" s="12"/>
      <c r="IR641" s="12"/>
      <c r="JB641" s="12"/>
      <c r="JC641" s="12"/>
      <c r="JD641" s="12"/>
      <c r="JE641" s="12"/>
      <c r="JF641" s="12"/>
      <c r="JG641" s="12"/>
      <c r="JH641" s="12"/>
      <c r="JI641" s="12"/>
      <c r="JJ641" s="12"/>
      <c r="JK641" s="12"/>
      <c r="JL641" s="7"/>
      <c r="JP641" s="12"/>
      <c r="JQ641" s="12"/>
      <c r="JR641" s="12"/>
      <c r="JS641" s="12"/>
      <c r="JY641" s="12"/>
      <c r="JZ641" s="12"/>
      <c r="KA641" s="12"/>
      <c r="KB641" s="12"/>
      <c r="KC641" s="12"/>
      <c r="KD641" s="12"/>
      <c r="KE641" s="12"/>
      <c r="KF641" s="12"/>
      <c r="KM641" s="12"/>
      <c r="KN641" s="12"/>
      <c r="KO641" s="12"/>
      <c r="KP641" s="12"/>
      <c r="KQ641" s="12"/>
      <c r="KR641" s="12"/>
      <c r="KU641" s="12"/>
      <c r="KV641" s="12"/>
      <c r="KW641" s="12"/>
      <c r="KY641" s="12"/>
      <c r="MQ641" s="12"/>
      <c r="MR641" s="12"/>
      <c r="MS641" s="12"/>
      <c r="MU641" s="12"/>
    </row>
    <row r="642" spans="1:359" s="8" customFormat="1" ht="22.5" customHeight="1">
      <c r="A642" s="57">
        <v>1</v>
      </c>
      <c r="B642" s="58">
        <v>15</v>
      </c>
      <c r="C642" s="62"/>
      <c r="D642" s="201">
        <f>SUM((S642*A642)+B642+C642)</f>
        <v>25.369999999999997</v>
      </c>
      <c r="E642" s="225"/>
      <c r="F642" s="59" t="s">
        <v>805</v>
      </c>
      <c r="G642" s="59"/>
      <c r="H642" s="26" t="s">
        <v>882</v>
      </c>
      <c r="I642" s="26" t="s">
        <v>883</v>
      </c>
      <c r="J642" s="26" t="s">
        <v>564</v>
      </c>
      <c r="K642" s="26" t="s">
        <v>2292</v>
      </c>
      <c r="L642" s="66">
        <f>SUM(D642)</f>
        <v>25.369999999999997</v>
      </c>
      <c r="M642" s="66"/>
      <c r="N642" s="1" t="s">
        <v>369</v>
      </c>
      <c r="O642" s="316" t="s">
        <v>369</v>
      </c>
      <c r="P642" s="317">
        <v>3</v>
      </c>
      <c r="Q642" s="317" t="s">
        <v>369</v>
      </c>
      <c r="R642" s="37">
        <v>8.5</v>
      </c>
      <c r="S642" s="38">
        <f>SUM(R642*1.22)</f>
        <v>10.37</v>
      </c>
      <c r="T642" s="20"/>
      <c r="U642" s="10" t="s">
        <v>518</v>
      </c>
      <c r="V642" s="9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  <c r="CD642" s="12"/>
      <c r="CE642" s="12"/>
      <c r="CF642" s="12"/>
      <c r="CG642" s="12"/>
      <c r="CH642" s="12"/>
      <c r="CI642" s="12"/>
      <c r="CJ642" s="12"/>
      <c r="CK642" s="12"/>
      <c r="CL642" s="12"/>
      <c r="CM642" s="12"/>
      <c r="CN642" s="12"/>
      <c r="CO642" s="12"/>
      <c r="CP642" s="12"/>
      <c r="CQ642" s="12"/>
      <c r="CR642" s="12"/>
      <c r="CS642" s="12"/>
      <c r="CT642" s="12"/>
      <c r="CU642" s="12"/>
      <c r="CV642" s="12"/>
      <c r="CW642" s="12"/>
      <c r="CX642" s="12"/>
      <c r="CY642" s="12"/>
      <c r="CZ642" s="12"/>
      <c r="DA642" s="12"/>
      <c r="DB642" s="12"/>
      <c r="DC642" s="12"/>
      <c r="DD642" s="12"/>
      <c r="DE642" s="12"/>
      <c r="DF642" s="12"/>
      <c r="DG642" s="12"/>
      <c r="DH642" s="12"/>
      <c r="DI642" s="12"/>
      <c r="DJ642" s="12"/>
      <c r="DK642" s="12"/>
      <c r="DL642" s="12"/>
      <c r="DM642" s="12"/>
      <c r="DN642" s="12"/>
      <c r="DO642" s="12"/>
      <c r="DP642" s="12"/>
      <c r="DQ642" s="12"/>
      <c r="DR642" s="12"/>
      <c r="DS642" s="12"/>
      <c r="DT642" s="12"/>
      <c r="DU642" s="12"/>
      <c r="DV642" s="12"/>
      <c r="DW642" s="12"/>
      <c r="DX642" s="12"/>
      <c r="DY642" s="12"/>
      <c r="DZ642" s="12"/>
      <c r="EA642" s="12"/>
      <c r="EB642" s="12"/>
      <c r="EC642" s="12"/>
      <c r="ED642" s="12"/>
      <c r="EE642" s="12"/>
      <c r="EF642" s="12"/>
      <c r="EG642" s="12"/>
      <c r="EH642" s="12"/>
      <c r="EI642" s="12"/>
      <c r="EJ642" s="12"/>
      <c r="EK642" s="12"/>
      <c r="EL642" s="12"/>
      <c r="EM642" s="12"/>
      <c r="EN642" s="12"/>
      <c r="EO642" s="12"/>
      <c r="EP642" s="12"/>
      <c r="EQ642" s="12"/>
      <c r="ER642" s="12"/>
      <c r="ES642" s="12"/>
      <c r="ET642" s="12"/>
      <c r="EU642" s="12"/>
      <c r="EV642" s="12"/>
      <c r="EW642" s="12"/>
      <c r="EX642" s="12"/>
      <c r="EY642" s="12"/>
      <c r="EZ642" s="12"/>
      <c r="FA642" s="12"/>
      <c r="FB642" s="12"/>
      <c r="FC642" s="12"/>
      <c r="FD642" s="12"/>
      <c r="FE642" s="12"/>
      <c r="FF642" s="12"/>
      <c r="FG642" s="12"/>
      <c r="FH642" s="12"/>
      <c r="FI642" s="12"/>
      <c r="FJ642" s="12"/>
      <c r="FK642" s="12"/>
      <c r="FL642" s="12"/>
      <c r="FM642" s="12"/>
      <c r="FN642" s="12"/>
      <c r="FO642" s="12"/>
      <c r="FP642" s="12"/>
      <c r="FQ642" s="12"/>
      <c r="FR642" s="12"/>
      <c r="FS642" s="12"/>
      <c r="FT642" s="12"/>
      <c r="FU642" s="12"/>
      <c r="FV642" s="12"/>
      <c r="FW642" s="12"/>
      <c r="FX642" s="12"/>
      <c r="FY642" s="12"/>
      <c r="FZ642" s="12"/>
      <c r="GA642" s="12"/>
      <c r="GB642" s="12"/>
      <c r="GC642" s="12"/>
      <c r="GD642" s="12"/>
      <c r="GE642" s="12"/>
      <c r="GF642" s="12"/>
      <c r="GG642" s="12"/>
      <c r="GH642" s="12"/>
      <c r="GI642" s="12"/>
      <c r="GJ642" s="12"/>
      <c r="GK642" s="12"/>
      <c r="GL642" s="12"/>
      <c r="GM642" s="12"/>
      <c r="GN642" s="12"/>
      <c r="GO642" s="12"/>
      <c r="GP642" s="12"/>
      <c r="GQ642" s="12"/>
      <c r="GR642" s="12"/>
      <c r="GS642" s="12"/>
      <c r="GT642" s="12"/>
      <c r="GU642" s="12"/>
      <c r="GV642" s="12"/>
      <c r="GW642" s="12"/>
      <c r="GX642" s="12"/>
      <c r="GY642" s="12"/>
      <c r="GZ642" s="12"/>
      <c r="HA642" s="12"/>
      <c r="HB642" s="12"/>
      <c r="HC642" s="12"/>
      <c r="HD642" s="12"/>
      <c r="HE642" s="12"/>
      <c r="HF642" s="12"/>
      <c r="HG642" s="12"/>
      <c r="HH642" s="12"/>
      <c r="HI642" s="12"/>
      <c r="HJ642" s="12"/>
      <c r="HK642" s="12"/>
      <c r="HL642" s="12"/>
      <c r="HM642" s="12"/>
      <c r="HN642" s="12"/>
      <c r="HO642" s="12"/>
      <c r="HT642" s="12"/>
      <c r="HU642" s="12"/>
      <c r="HW642" s="12"/>
      <c r="HX642" s="12"/>
      <c r="HZ642" s="12"/>
      <c r="IA642" s="12"/>
      <c r="IB642" s="12"/>
      <c r="IC642" s="12"/>
      <c r="ID642" s="12"/>
      <c r="IG642" s="12"/>
      <c r="IJ642" s="12"/>
      <c r="IK642" s="12"/>
      <c r="IL642" s="12"/>
      <c r="IM642" s="12"/>
      <c r="IN642" s="12"/>
      <c r="IO642" s="12"/>
      <c r="IP642" s="12"/>
      <c r="IQ642" s="12"/>
      <c r="IS642" s="12"/>
      <c r="IT642" s="12"/>
      <c r="IU642" s="12"/>
      <c r="IV642" s="12"/>
      <c r="IW642" s="12"/>
      <c r="IX642" s="12"/>
      <c r="IY642" s="12"/>
      <c r="IZ642" s="12"/>
      <c r="JA642" s="12"/>
      <c r="JB642" s="12"/>
      <c r="JC642" s="12"/>
      <c r="JD642" s="12"/>
      <c r="JE642" s="12"/>
      <c r="JK642" s="12"/>
      <c r="JP642" s="12"/>
      <c r="JR642" s="12"/>
      <c r="JS642" s="12"/>
      <c r="JT642" s="12"/>
      <c r="JU642" s="12"/>
      <c r="JV642" s="12"/>
      <c r="JW642" s="12"/>
      <c r="JX642" s="12"/>
      <c r="JY642" s="12"/>
      <c r="JZ642" s="12"/>
      <c r="KA642" s="12"/>
      <c r="KB642" s="12"/>
      <c r="KC642" s="12"/>
      <c r="KD642" s="12"/>
      <c r="KE642" s="12"/>
      <c r="KF642" s="12"/>
      <c r="KM642" s="12"/>
      <c r="KN642" s="12"/>
      <c r="KO642" s="12"/>
      <c r="KP642" s="12"/>
      <c r="KQ642" s="12"/>
      <c r="KR642" s="12"/>
      <c r="KS642" s="12"/>
      <c r="KT642" s="12"/>
      <c r="KU642" s="12"/>
      <c r="KV642" s="12"/>
      <c r="KW642" s="12"/>
      <c r="KX642" s="12"/>
      <c r="KY642" s="12"/>
      <c r="KZ642" s="12"/>
      <c r="LA642" s="12"/>
      <c r="LB642" s="12"/>
      <c r="LC642" s="12"/>
      <c r="LN642" s="12"/>
      <c r="LO642" s="12"/>
      <c r="LP642" s="12"/>
      <c r="LQ642" s="12"/>
      <c r="MG642" s="12"/>
      <c r="MQ642" s="12"/>
      <c r="MS642" s="12"/>
      <c r="MU642"/>
    </row>
    <row r="643" spans="1:359" s="8" customFormat="1" ht="22.5" customHeight="1">
      <c r="A643" s="56"/>
      <c r="B643" s="55"/>
      <c r="C643" s="63"/>
      <c r="D643" s="201"/>
      <c r="E643" s="226"/>
      <c r="F643" s="60"/>
      <c r="G643" s="60"/>
      <c r="H643" s="26"/>
      <c r="I643" s="26"/>
      <c r="J643" s="26"/>
      <c r="K643" s="26"/>
      <c r="L643" s="66"/>
      <c r="M643" s="66"/>
      <c r="N643" s="17"/>
      <c r="O643" s="318"/>
      <c r="P643" s="318"/>
      <c r="Q643" s="318"/>
      <c r="R643" s="31"/>
      <c r="S643" s="31"/>
      <c r="T643" s="21"/>
      <c r="U643" s="10"/>
      <c r="V643" s="9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  <c r="CD643" s="12"/>
      <c r="CE643" s="12"/>
      <c r="CF643" s="12"/>
      <c r="CG643" s="12"/>
      <c r="CH643" s="12"/>
      <c r="CI643" s="12"/>
      <c r="CJ643" s="12"/>
      <c r="CK643" s="12"/>
      <c r="CL643" s="12"/>
      <c r="CM643" s="12"/>
      <c r="CN643" s="12"/>
      <c r="CO643" s="12"/>
      <c r="CP643" s="12"/>
      <c r="CQ643" s="12"/>
      <c r="CR643" s="12"/>
      <c r="CS643" s="12"/>
      <c r="CT643" s="12"/>
      <c r="CU643" s="12"/>
      <c r="CV643" s="12"/>
      <c r="CW643" s="12"/>
      <c r="CX643" s="12"/>
      <c r="CY643" s="12"/>
      <c r="CZ643" s="12"/>
      <c r="DA643" s="12"/>
      <c r="DB643" s="12"/>
      <c r="DC643" s="12"/>
      <c r="DD643" s="12"/>
      <c r="DE643" s="12"/>
      <c r="DF643" s="12"/>
      <c r="DG643" s="12"/>
      <c r="DH643" s="12"/>
      <c r="DI643" s="12"/>
      <c r="DJ643" s="12"/>
      <c r="DK643" s="12"/>
      <c r="DL643" s="12"/>
      <c r="DM643" s="12"/>
      <c r="DN643" s="12"/>
      <c r="DO643" s="12"/>
      <c r="DP643" s="12"/>
      <c r="DQ643" s="12"/>
      <c r="DR643" s="12"/>
      <c r="DS643" s="12"/>
      <c r="DT643" s="12"/>
      <c r="DU643" s="12"/>
      <c r="DV643" s="12"/>
      <c r="DW643" s="12"/>
      <c r="DX643" s="12"/>
      <c r="DY643" s="12"/>
      <c r="DZ643" s="12"/>
      <c r="EA643" s="12"/>
      <c r="EB643" s="12"/>
      <c r="EC643" s="12"/>
      <c r="ED643" s="12"/>
      <c r="EE643" s="12"/>
      <c r="EF643" s="12"/>
      <c r="EG643" s="12"/>
      <c r="EH643" s="12"/>
      <c r="EI643" s="12"/>
      <c r="EJ643" s="12"/>
      <c r="EK643" s="12"/>
      <c r="EL643" s="12"/>
      <c r="EM643" s="12"/>
      <c r="EN643" s="12"/>
      <c r="EO643" s="12"/>
      <c r="EP643" s="12"/>
      <c r="EQ643" s="12"/>
      <c r="ER643" s="12"/>
      <c r="ES643" s="12"/>
      <c r="ET643" s="12"/>
      <c r="EU643" s="12"/>
      <c r="EV643" s="12"/>
      <c r="EW643" s="12"/>
      <c r="EX643" s="12"/>
      <c r="EY643" s="12"/>
      <c r="EZ643" s="12"/>
      <c r="FA643" s="12"/>
      <c r="FB643" s="12"/>
      <c r="FC643" s="12"/>
      <c r="FD643" s="12"/>
      <c r="FE643" s="12"/>
      <c r="FF643" s="12"/>
      <c r="FG643" s="12"/>
      <c r="FH643" s="12"/>
      <c r="FI643" s="12"/>
      <c r="FJ643" s="12"/>
      <c r="FK643" s="12"/>
      <c r="FL643" s="12"/>
      <c r="FM643" s="12"/>
      <c r="FN643" s="12"/>
      <c r="FO643" s="12"/>
      <c r="FP643" s="12"/>
      <c r="FQ643" s="12"/>
      <c r="FR643" s="12"/>
      <c r="FS643" s="12"/>
      <c r="FT643" s="12"/>
      <c r="FU643" s="12"/>
      <c r="FV643" s="12"/>
      <c r="FW643" s="12"/>
      <c r="FX643" s="12"/>
      <c r="FY643" s="12"/>
      <c r="FZ643" s="12"/>
      <c r="GA643" s="12"/>
      <c r="GB643" s="12"/>
      <c r="GC643" s="12"/>
      <c r="GD643" s="12"/>
      <c r="GE643" s="12"/>
      <c r="GF643" s="12"/>
      <c r="GG643" s="12"/>
      <c r="GH643" s="12"/>
      <c r="GI643" s="12"/>
      <c r="GJ643" s="12"/>
      <c r="GK643" s="12"/>
      <c r="GL643" s="12"/>
      <c r="GM643" s="12"/>
      <c r="GN643" s="12"/>
      <c r="GO643" s="12"/>
      <c r="GP643" s="12"/>
      <c r="GQ643" s="12"/>
      <c r="GR643" s="12"/>
      <c r="GS643" s="12"/>
      <c r="GT643" s="12"/>
      <c r="GU643" s="12"/>
      <c r="GV643" s="12"/>
      <c r="GW643" s="12"/>
      <c r="GX643" s="12"/>
      <c r="GY643" s="12"/>
      <c r="GZ643" s="12"/>
      <c r="HA643" s="12"/>
      <c r="HB643" s="12"/>
      <c r="HC643" s="12"/>
      <c r="HD643" s="12"/>
      <c r="HE643" s="12"/>
      <c r="HF643" s="12"/>
      <c r="HG643" s="12"/>
      <c r="HH643" s="12"/>
      <c r="HI643" s="12"/>
      <c r="HJ643" s="12"/>
      <c r="HK643" s="12"/>
      <c r="HL643" s="12"/>
      <c r="HM643" s="12"/>
      <c r="HN643" s="12"/>
      <c r="HO643" s="12"/>
      <c r="HP643" s="12"/>
      <c r="HQ643" s="12"/>
      <c r="HR643" s="12"/>
      <c r="HS643" s="12"/>
      <c r="HT643" s="12"/>
      <c r="HU643" s="12"/>
      <c r="HV643" s="12"/>
      <c r="HW643" s="12"/>
      <c r="HX643" s="12"/>
      <c r="HY643" s="12"/>
      <c r="HZ643" s="12"/>
      <c r="IA643" s="12"/>
      <c r="IB643" s="12"/>
      <c r="IC643" s="12"/>
      <c r="ID643" s="12"/>
      <c r="IE643" s="12"/>
      <c r="IF643" s="12"/>
      <c r="IG643" s="12"/>
      <c r="IH643" s="12"/>
      <c r="II643" s="12"/>
      <c r="IJ643" s="12"/>
      <c r="IK643" s="12"/>
      <c r="IL643" s="12"/>
      <c r="IM643" s="12"/>
      <c r="IN643" s="12"/>
      <c r="IO643" s="12"/>
      <c r="IP643" s="12"/>
      <c r="IQ643" s="12"/>
      <c r="IR643" s="12"/>
      <c r="JB643" s="12"/>
      <c r="JC643" s="12"/>
      <c r="JD643" s="12"/>
      <c r="JE643" s="12"/>
      <c r="JK643" s="12"/>
      <c r="JL643" s="12"/>
      <c r="JP643" s="12"/>
      <c r="JQ643" s="12"/>
      <c r="JR643" s="12"/>
      <c r="JS643" s="12"/>
      <c r="JY643" s="12"/>
      <c r="JZ643" s="12"/>
      <c r="KA643" s="12"/>
      <c r="KB643" s="12"/>
      <c r="KC643" s="12"/>
      <c r="KD643" s="12"/>
      <c r="KE643" s="12"/>
      <c r="KF643" s="12"/>
      <c r="KG643" s="12"/>
      <c r="KH643" s="12"/>
      <c r="KI643" s="12"/>
      <c r="KJ643" s="12"/>
      <c r="KK643" s="12"/>
      <c r="KL643" s="12"/>
      <c r="KM643" s="12"/>
      <c r="KN643" s="12"/>
      <c r="KO643" s="12"/>
      <c r="KP643" s="12"/>
      <c r="KQ643" s="12"/>
      <c r="KR643" s="12"/>
      <c r="LD643" s="12"/>
      <c r="LE643" s="12"/>
      <c r="LF643" s="12"/>
      <c r="LG643" s="12"/>
      <c r="LH643" s="12"/>
      <c r="LI643" s="12"/>
      <c r="LJ643" s="12"/>
      <c r="LK643" s="12"/>
      <c r="LL643" s="12"/>
      <c r="LM643" s="12"/>
      <c r="LR643" s="12"/>
      <c r="LS643" s="12"/>
      <c r="LT643" s="12"/>
      <c r="LU643" s="12"/>
      <c r="LV643" s="12"/>
      <c r="LW643" s="12"/>
      <c r="LX643" s="12"/>
      <c r="LY643" s="12"/>
      <c r="LZ643" s="12"/>
      <c r="MA643" s="12"/>
      <c r="MB643" s="12"/>
      <c r="MC643" s="12"/>
      <c r="MD643" s="12"/>
      <c r="ME643" s="12"/>
      <c r="MF643" s="12"/>
      <c r="MQ643" s="12"/>
      <c r="MR643" s="12"/>
      <c r="MU643" s="12"/>
    </row>
    <row r="644" spans="1:359" s="8" customFormat="1" ht="22.5" customHeight="1">
      <c r="A644" s="56"/>
      <c r="B644" s="55"/>
      <c r="C644" s="63"/>
      <c r="D644" s="201"/>
      <c r="E644" s="226"/>
      <c r="F644" s="60"/>
      <c r="G644" s="60"/>
      <c r="H644" s="26"/>
      <c r="I644" s="26"/>
      <c r="J644" s="9"/>
      <c r="K644" s="26"/>
      <c r="L644" s="66"/>
      <c r="M644" s="66"/>
      <c r="N644" s="17"/>
      <c r="O644" s="318"/>
      <c r="P644" s="318"/>
      <c r="Q644" s="318"/>
      <c r="R644" s="31"/>
      <c r="S644" s="31"/>
      <c r="T644" s="21"/>
      <c r="U644" s="10"/>
      <c r="V644" s="9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  <c r="CD644" s="12"/>
      <c r="CE644" s="12"/>
      <c r="CF644" s="12"/>
      <c r="CG644" s="12"/>
      <c r="CH644" s="12"/>
      <c r="CI644" s="12"/>
      <c r="CJ644" s="12"/>
      <c r="CK644" s="12"/>
      <c r="CL644" s="12"/>
      <c r="CM644" s="12"/>
      <c r="CN644" s="12"/>
      <c r="CO644" s="12"/>
      <c r="CP644" s="12"/>
      <c r="CQ644" s="12"/>
      <c r="CR644" s="12"/>
      <c r="CS644" s="12"/>
      <c r="CT644" s="12"/>
      <c r="CU644" s="12"/>
      <c r="CV644" s="12"/>
      <c r="CW644" s="12"/>
      <c r="CX644" s="12"/>
      <c r="CY644" s="12"/>
      <c r="CZ644" s="12"/>
      <c r="DA644" s="12"/>
      <c r="DB644" s="12"/>
      <c r="DC644" s="12"/>
      <c r="DD644" s="12"/>
      <c r="DE644" s="12"/>
      <c r="DF644" s="12"/>
      <c r="DG644" s="12"/>
      <c r="DH644" s="12"/>
      <c r="DI644" s="12"/>
      <c r="DJ644" s="12"/>
      <c r="DK644" s="12"/>
      <c r="DL644" s="12"/>
      <c r="DM644" s="12"/>
      <c r="DN644" s="12"/>
      <c r="DO644" s="12"/>
      <c r="DP644" s="12"/>
      <c r="DQ644" s="12"/>
      <c r="DR644" s="12"/>
      <c r="DS644" s="12"/>
      <c r="DT644" s="12"/>
      <c r="DU644" s="12"/>
      <c r="DV644" s="12"/>
      <c r="DW644" s="12"/>
      <c r="DX644" s="12"/>
      <c r="DY644" s="12"/>
      <c r="DZ644" s="12"/>
      <c r="EA644" s="12"/>
      <c r="EB644" s="12"/>
      <c r="EC644" s="12"/>
      <c r="ED644" s="12"/>
      <c r="EE644" s="12"/>
      <c r="EF644" s="12"/>
      <c r="EG644" s="12"/>
      <c r="EH644" s="12"/>
      <c r="EI644" s="12"/>
      <c r="EJ644" s="12"/>
      <c r="EK644" s="12"/>
      <c r="EL644" s="12"/>
      <c r="EM644" s="12"/>
      <c r="EN644" s="12"/>
      <c r="EO644" s="12"/>
      <c r="EP644" s="12"/>
      <c r="EQ644" s="12"/>
      <c r="ER644" s="12"/>
      <c r="ES644" s="12"/>
      <c r="ET644" s="12"/>
      <c r="EU644" s="12"/>
      <c r="EV644" s="12"/>
      <c r="EW644" s="12"/>
      <c r="EX644" s="12"/>
      <c r="EY644" s="12"/>
      <c r="EZ644" s="12"/>
      <c r="FA644" s="12"/>
      <c r="FB644" s="12"/>
      <c r="FC644" s="12"/>
      <c r="FD644" s="12"/>
      <c r="FE644" s="12"/>
      <c r="FF644" s="12"/>
      <c r="FG644" s="12"/>
      <c r="FH644" s="12"/>
      <c r="FI644" s="12"/>
      <c r="FJ644" s="12"/>
      <c r="FK644" s="12"/>
      <c r="FL644" s="12"/>
      <c r="FM644" s="12"/>
      <c r="FN644" s="12"/>
      <c r="FO644" s="12"/>
      <c r="FP644" s="12"/>
      <c r="FQ644" s="12"/>
      <c r="FR644" s="12"/>
      <c r="FS644" s="12"/>
      <c r="FT644" s="12"/>
      <c r="FU644" s="12"/>
      <c r="FV644" s="12"/>
      <c r="FW644" s="12"/>
      <c r="FX644" s="12"/>
      <c r="FY644" s="12"/>
      <c r="FZ644" s="12"/>
      <c r="GA644" s="12"/>
      <c r="GB644" s="12"/>
      <c r="GC644" s="12"/>
      <c r="GD644" s="12"/>
      <c r="GE644" s="12"/>
      <c r="GF644" s="12"/>
      <c r="GG644" s="12"/>
      <c r="GH644" s="12"/>
      <c r="GI644" s="12"/>
      <c r="GJ644" s="12"/>
      <c r="GK644" s="12"/>
      <c r="GL644" s="12"/>
      <c r="GM644" s="12"/>
      <c r="GN644" s="12"/>
      <c r="GO644" s="12"/>
      <c r="GP644" s="12"/>
      <c r="GQ644" s="12"/>
      <c r="GR644" s="12"/>
      <c r="GS644" s="12"/>
      <c r="GT644" s="12"/>
      <c r="GU644" s="12"/>
      <c r="GV644" s="12"/>
      <c r="GW644" s="12"/>
      <c r="GX644" s="12"/>
      <c r="GY644" s="12"/>
      <c r="GZ644" s="12"/>
      <c r="HA644" s="12"/>
      <c r="HB644" s="12"/>
      <c r="HC644" s="12"/>
      <c r="HD644" s="12"/>
      <c r="HE644" s="12"/>
      <c r="HF644" s="12"/>
      <c r="HG644" s="12"/>
      <c r="HH644" s="12"/>
      <c r="HI644" s="12"/>
      <c r="HJ644" s="12"/>
      <c r="HK644" s="12"/>
      <c r="HL644" s="12"/>
      <c r="HM644" s="12"/>
      <c r="HN644" s="12"/>
      <c r="HO644" s="12"/>
      <c r="HP644" s="12"/>
      <c r="HQ644" s="12"/>
      <c r="HR644" s="12"/>
      <c r="HS644" s="12"/>
      <c r="HT644" s="12"/>
      <c r="HU644" s="12"/>
      <c r="HV644" s="12"/>
      <c r="HW644" s="12"/>
      <c r="HX644" s="12"/>
      <c r="HY644" s="12"/>
      <c r="HZ644" s="12"/>
      <c r="IA644" s="12"/>
      <c r="IB644" s="12"/>
      <c r="IC644" s="12"/>
      <c r="ID644" s="12"/>
      <c r="IE644" s="12"/>
      <c r="IF644" s="12"/>
      <c r="IG644" s="12"/>
      <c r="IH644" s="12"/>
      <c r="II644" s="12"/>
      <c r="IJ644" s="12"/>
      <c r="IK644" s="12"/>
      <c r="IL644" s="12"/>
      <c r="IM644" s="12"/>
      <c r="IN644" s="12"/>
      <c r="IO644" s="12"/>
      <c r="IP644" s="12"/>
      <c r="IQ644" s="12"/>
      <c r="JB644" s="12"/>
      <c r="JC644" s="12"/>
      <c r="JD644" s="12"/>
      <c r="JE644" s="12"/>
      <c r="JF644" s="12"/>
      <c r="JG644" s="12"/>
      <c r="JH644" s="12"/>
      <c r="JI644" s="12"/>
      <c r="JJ644" s="12"/>
      <c r="JK644" s="12"/>
      <c r="JP644" s="12"/>
      <c r="JQ644" s="12"/>
      <c r="JR644" s="12"/>
      <c r="JS644" s="12"/>
      <c r="JY644" s="12"/>
      <c r="JZ644" s="12"/>
      <c r="KA644" s="12"/>
      <c r="KB644" s="12"/>
      <c r="KC644" s="12"/>
      <c r="KD644" s="12"/>
      <c r="KE644" s="12"/>
      <c r="KF644" s="12"/>
      <c r="KH644" s="12"/>
      <c r="KI644" s="12"/>
      <c r="KJ644" s="12"/>
      <c r="KK644" s="12"/>
      <c r="KL644" s="12"/>
      <c r="KM644" s="12"/>
      <c r="KN644" s="12"/>
      <c r="KO644" s="12"/>
      <c r="KP644" s="12"/>
      <c r="KQ644" s="12"/>
      <c r="KR644" s="12"/>
      <c r="LD644" s="12"/>
      <c r="LE644" s="12"/>
      <c r="LF644" s="12"/>
      <c r="LG644" s="12"/>
      <c r="LH644" s="12"/>
      <c r="LI644" s="12"/>
      <c r="LJ644" s="12"/>
      <c r="LK644" s="12"/>
      <c r="LL644" s="12"/>
      <c r="LM644" s="12"/>
      <c r="LR644" s="12"/>
      <c r="LS644" s="12"/>
      <c r="LT644" s="12"/>
      <c r="LU644" s="12"/>
      <c r="LV644" s="12"/>
      <c r="LW644" s="12"/>
      <c r="LX644" s="12"/>
      <c r="LY644" s="12"/>
      <c r="LZ644" s="12"/>
      <c r="MA644" s="12"/>
      <c r="MB644" s="12"/>
      <c r="MC644" s="12"/>
      <c r="MD644" s="12"/>
      <c r="ME644" s="12"/>
      <c r="MF644" s="12"/>
      <c r="MQ644" s="12"/>
      <c r="MR644" s="12"/>
    </row>
    <row r="645" spans="1:359" s="8" customFormat="1" ht="22.5" customHeight="1">
      <c r="A645" s="56"/>
      <c r="B645" s="55"/>
      <c r="C645" s="63"/>
      <c r="D645" s="201"/>
      <c r="E645" s="226"/>
      <c r="F645" s="60"/>
      <c r="G645" s="60"/>
      <c r="H645" s="26"/>
      <c r="I645" s="26"/>
      <c r="J645" s="9"/>
      <c r="K645" s="26"/>
      <c r="L645" s="66"/>
      <c r="M645" s="66"/>
      <c r="N645" s="17"/>
      <c r="O645" s="318"/>
      <c r="P645" s="318"/>
      <c r="Q645" s="318"/>
      <c r="R645" s="31"/>
      <c r="S645" s="31"/>
      <c r="T645" s="21"/>
      <c r="U645" s="10"/>
      <c r="V645" s="9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  <c r="CD645" s="12"/>
      <c r="CE645" s="12"/>
      <c r="CF645" s="12"/>
      <c r="CG645" s="12"/>
      <c r="CH645" s="12"/>
      <c r="CI645" s="12"/>
      <c r="CJ645" s="12"/>
      <c r="CK645" s="12"/>
      <c r="CL645" s="12"/>
      <c r="CM645" s="12"/>
      <c r="CN645" s="12"/>
      <c r="CO645" s="12"/>
      <c r="CP645" s="12"/>
      <c r="CQ645" s="12"/>
      <c r="CR645" s="12"/>
      <c r="CS645" s="12"/>
      <c r="CT645" s="12"/>
      <c r="CU645" s="12"/>
      <c r="CV645" s="12"/>
      <c r="CW645" s="12"/>
      <c r="CX645" s="12"/>
      <c r="CY645" s="12"/>
      <c r="CZ645" s="12"/>
      <c r="DA645" s="12"/>
      <c r="DB645" s="12"/>
      <c r="DC645" s="12"/>
      <c r="DD645" s="12"/>
      <c r="DE645" s="12"/>
      <c r="DF645" s="12"/>
      <c r="DG645" s="12"/>
      <c r="DH645" s="12"/>
      <c r="DI645" s="12"/>
      <c r="DJ645" s="12"/>
      <c r="DK645" s="12"/>
      <c r="DL645" s="12"/>
      <c r="DM645" s="12"/>
      <c r="DN645" s="12"/>
      <c r="DO645" s="12"/>
      <c r="DP645" s="12"/>
      <c r="DQ645" s="12"/>
      <c r="DR645" s="12"/>
      <c r="DS645" s="12"/>
      <c r="DT645" s="12"/>
      <c r="DU645" s="12"/>
      <c r="DV645" s="12"/>
      <c r="DW645" s="12"/>
      <c r="DX645" s="12"/>
      <c r="DY645" s="12"/>
      <c r="DZ645" s="12"/>
      <c r="EA645" s="12"/>
      <c r="EB645" s="12"/>
      <c r="EC645" s="12"/>
      <c r="ED645" s="12"/>
      <c r="EE645" s="12"/>
      <c r="EF645" s="12"/>
      <c r="EG645" s="12"/>
      <c r="EH645" s="12"/>
      <c r="EI645" s="12"/>
      <c r="EJ645" s="12"/>
      <c r="EK645" s="12"/>
      <c r="EL645" s="12"/>
      <c r="EM645" s="12"/>
      <c r="EN645" s="12"/>
      <c r="EO645" s="12"/>
      <c r="EP645" s="12"/>
      <c r="EQ645" s="12"/>
      <c r="ER645" s="12"/>
      <c r="ES645" s="12"/>
      <c r="ET645" s="12"/>
      <c r="EU645" s="12"/>
      <c r="EV645" s="12"/>
      <c r="EW645" s="12"/>
      <c r="EX645" s="12"/>
      <c r="EY645" s="12"/>
      <c r="EZ645" s="12"/>
      <c r="FA645" s="12"/>
      <c r="FB645" s="12"/>
      <c r="FC645" s="12"/>
      <c r="FD645" s="12"/>
      <c r="FE645" s="12"/>
      <c r="FF645" s="12"/>
      <c r="FG645" s="12"/>
      <c r="FH645" s="12"/>
      <c r="FI645" s="12"/>
      <c r="FJ645" s="12"/>
      <c r="FK645" s="12"/>
      <c r="FL645" s="12"/>
      <c r="FM645" s="12"/>
      <c r="FN645" s="12"/>
      <c r="FO645" s="12"/>
      <c r="FP645" s="12"/>
      <c r="FQ645" s="12"/>
      <c r="FR645" s="12"/>
      <c r="FS645" s="12"/>
      <c r="FT645" s="12"/>
      <c r="FU645" s="12"/>
      <c r="FV645" s="12"/>
      <c r="FW645" s="12"/>
      <c r="FX645" s="12"/>
      <c r="FY645" s="12"/>
      <c r="FZ645" s="12"/>
      <c r="GA645" s="12"/>
      <c r="GB645" s="12"/>
      <c r="GC645" s="12"/>
      <c r="GD645" s="12"/>
      <c r="GE645" s="12"/>
      <c r="GF645" s="12"/>
      <c r="GG645" s="12"/>
      <c r="GH645" s="12"/>
      <c r="GI645" s="12"/>
      <c r="GJ645" s="12"/>
      <c r="GK645" s="12"/>
      <c r="GL645" s="12"/>
      <c r="GM645" s="12"/>
      <c r="GN645" s="12"/>
      <c r="GO645" s="12"/>
      <c r="GP645" s="12"/>
      <c r="GQ645" s="12"/>
      <c r="GR645" s="12"/>
      <c r="GS645" s="12"/>
      <c r="GT645" s="12"/>
      <c r="GU645" s="12"/>
      <c r="GV645" s="12"/>
      <c r="GW645" s="12"/>
      <c r="GX645" s="12"/>
      <c r="GY645" s="12"/>
      <c r="GZ645" s="12"/>
      <c r="HA645" s="12"/>
      <c r="HB645" s="12"/>
      <c r="HC645" s="12"/>
      <c r="HD645" s="12"/>
      <c r="HE645" s="12"/>
      <c r="HF645" s="12"/>
      <c r="HG645" s="12"/>
      <c r="HH645" s="12"/>
      <c r="HI645" s="12"/>
      <c r="HJ645" s="12"/>
      <c r="HK645" s="12"/>
      <c r="HL645" s="12"/>
      <c r="HM645" s="12"/>
      <c r="HN645" s="12"/>
      <c r="HO645" s="12"/>
      <c r="HP645" s="12"/>
      <c r="HQ645" s="12"/>
      <c r="HR645" s="12"/>
      <c r="HS645" s="12"/>
      <c r="HT645" s="12"/>
      <c r="HU645" s="12"/>
      <c r="HV645" s="12"/>
      <c r="HW645" s="12"/>
      <c r="HX645" s="12"/>
      <c r="HY645" s="12"/>
      <c r="HZ645" s="12"/>
      <c r="IA645" s="12"/>
      <c r="IB645" s="12"/>
      <c r="IC645" s="12"/>
      <c r="ID645" s="12"/>
      <c r="IE645" s="12"/>
      <c r="IF645" s="12"/>
      <c r="IG645" s="12"/>
      <c r="IH645" s="12"/>
      <c r="II645" s="12"/>
      <c r="IJ645" s="12"/>
      <c r="IK645" s="12"/>
      <c r="IL645" s="12"/>
      <c r="IM645" s="12"/>
      <c r="IN645" s="12"/>
      <c r="IO645" s="12"/>
      <c r="IP645" s="12"/>
      <c r="IQ645" s="12"/>
      <c r="JB645" s="12"/>
      <c r="JC645" s="12"/>
      <c r="JD645" s="12"/>
      <c r="JE645" s="12"/>
      <c r="JF645" s="12"/>
      <c r="JG645" s="12"/>
      <c r="JH645" s="12"/>
      <c r="JI645" s="12"/>
      <c r="JJ645" s="12"/>
      <c r="JK645" s="12"/>
      <c r="JL645" s="12"/>
      <c r="JM645" s="12"/>
      <c r="JN645" s="12"/>
      <c r="JO645" s="12"/>
      <c r="JP645" s="12"/>
      <c r="JQ645" s="12"/>
      <c r="JR645" s="12"/>
      <c r="JS645" s="12"/>
      <c r="JY645" s="12"/>
      <c r="JZ645" s="12"/>
      <c r="KA645" s="12"/>
      <c r="KB645" s="12"/>
      <c r="KC645" s="12"/>
      <c r="KD645" s="12"/>
      <c r="KE645" s="12"/>
      <c r="KF645" s="12"/>
      <c r="KH645" s="12"/>
      <c r="KI645" s="12"/>
      <c r="KJ645" s="12"/>
      <c r="KK645" s="12"/>
      <c r="KL645" s="12"/>
      <c r="KM645" s="12"/>
      <c r="KN645" s="12"/>
      <c r="KO645" s="12"/>
      <c r="KP645" s="12"/>
      <c r="KQ645" s="12"/>
      <c r="KR645" s="12"/>
      <c r="KS645" s="12"/>
      <c r="KT645" s="12"/>
      <c r="KU645" s="12"/>
      <c r="KV645" s="12"/>
      <c r="KW645" s="12"/>
      <c r="MQ645" s="12"/>
      <c r="MR645" s="12"/>
    </row>
    <row r="646" spans="1:359" s="8" customFormat="1" ht="22.5" customHeight="1">
      <c r="A646" s="56"/>
      <c r="B646" s="55"/>
      <c r="C646" s="63"/>
      <c r="D646" s="201"/>
      <c r="E646" s="225"/>
      <c r="F646" s="60"/>
      <c r="G646" s="60"/>
      <c r="H646" s="26"/>
      <c r="I646" s="26"/>
      <c r="J646" s="9"/>
      <c r="K646" s="26"/>
      <c r="L646" s="66"/>
      <c r="M646" s="66"/>
      <c r="N646" s="17"/>
      <c r="O646" s="318"/>
      <c r="P646" s="318"/>
      <c r="Q646" s="318"/>
      <c r="R646" s="31"/>
      <c r="S646" s="31"/>
      <c r="T646" s="21"/>
      <c r="U646" s="10"/>
      <c r="V646" s="9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  <c r="CD646" s="12"/>
      <c r="CE646" s="12"/>
      <c r="CF646" s="12"/>
      <c r="CG646" s="12"/>
      <c r="CH646" s="12"/>
      <c r="CI646" s="12"/>
      <c r="CJ646" s="12"/>
      <c r="CK646" s="12"/>
      <c r="CL646" s="12"/>
      <c r="CM646" s="12"/>
      <c r="CN646" s="12"/>
      <c r="CO646" s="12"/>
      <c r="CP646" s="12"/>
      <c r="CQ646" s="12"/>
      <c r="CR646" s="12"/>
      <c r="CS646" s="12"/>
      <c r="CT646" s="12"/>
      <c r="CU646" s="12"/>
      <c r="CV646" s="12"/>
      <c r="CW646" s="12"/>
      <c r="CX646" s="12"/>
      <c r="CY646" s="12"/>
      <c r="CZ646" s="12"/>
      <c r="DA646" s="12"/>
      <c r="DB646" s="12"/>
      <c r="DC646" s="12"/>
      <c r="DD646" s="12"/>
      <c r="DE646" s="12"/>
      <c r="DF646" s="12"/>
      <c r="DG646" s="12"/>
      <c r="DH646" s="12"/>
      <c r="DI646" s="12"/>
      <c r="DJ646" s="12"/>
      <c r="DK646" s="12"/>
      <c r="DL646" s="12"/>
      <c r="DM646" s="12"/>
      <c r="DN646" s="12"/>
      <c r="DO646" s="12"/>
      <c r="DP646" s="12"/>
      <c r="DQ646" s="12"/>
      <c r="DR646" s="12"/>
      <c r="DS646" s="12"/>
      <c r="DT646" s="12"/>
      <c r="DU646" s="12"/>
      <c r="DV646" s="12"/>
      <c r="DW646" s="12"/>
      <c r="DX646" s="12"/>
      <c r="DY646" s="12"/>
      <c r="DZ646" s="12"/>
      <c r="EA646" s="12"/>
      <c r="EB646" s="12"/>
      <c r="EC646" s="12"/>
      <c r="ED646" s="12"/>
      <c r="EE646" s="12"/>
      <c r="EF646" s="12"/>
      <c r="EG646" s="12"/>
      <c r="EH646" s="12"/>
      <c r="EI646" s="12"/>
      <c r="EJ646" s="12"/>
      <c r="EK646" s="12"/>
      <c r="EL646" s="12"/>
      <c r="EM646" s="12"/>
      <c r="EN646" s="12"/>
      <c r="EO646" s="12"/>
      <c r="EP646" s="12"/>
      <c r="EQ646" s="12"/>
      <c r="ER646" s="12"/>
      <c r="ES646" s="12"/>
      <c r="ET646" s="12"/>
      <c r="EU646" s="12"/>
      <c r="EV646" s="12"/>
      <c r="EW646" s="12"/>
      <c r="EX646" s="12"/>
      <c r="EY646" s="12"/>
      <c r="EZ646" s="12"/>
      <c r="FA646" s="12"/>
      <c r="FB646" s="12"/>
      <c r="FC646" s="12"/>
      <c r="FD646" s="12"/>
      <c r="FE646" s="12"/>
      <c r="FF646" s="12"/>
      <c r="FG646" s="12"/>
      <c r="FH646" s="12"/>
      <c r="FI646" s="12"/>
      <c r="FJ646" s="12"/>
      <c r="FK646" s="12"/>
      <c r="FL646" s="12"/>
      <c r="FM646" s="12"/>
      <c r="FN646" s="12"/>
      <c r="FO646" s="12"/>
      <c r="FP646" s="12"/>
      <c r="FQ646" s="12"/>
      <c r="FR646" s="12"/>
      <c r="FS646" s="12"/>
      <c r="FT646" s="12"/>
      <c r="FU646" s="12"/>
      <c r="FV646" s="12"/>
      <c r="FW646" s="12"/>
      <c r="FX646" s="12"/>
      <c r="FY646" s="12"/>
      <c r="FZ646" s="12"/>
      <c r="GA646" s="12"/>
      <c r="GB646" s="12"/>
      <c r="GC646" s="12"/>
      <c r="GD646" s="12"/>
      <c r="GE646" s="12"/>
      <c r="GF646" s="12"/>
      <c r="GG646" s="12"/>
      <c r="GH646" s="12"/>
      <c r="GI646" s="12"/>
      <c r="GJ646" s="12"/>
      <c r="GK646" s="12"/>
      <c r="GL646" s="12"/>
      <c r="GM646" s="12"/>
      <c r="GN646" s="12"/>
      <c r="GO646" s="12"/>
      <c r="GP646" s="12"/>
      <c r="GQ646" s="12"/>
      <c r="GR646" s="12"/>
      <c r="GS646" s="12"/>
      <c r="GT646" s="12"/>
      <c r="GU646" s="12"/>
      <c r="GV646" s="12"/>
      <c r="GW646" s="12"/>
      <c r="GX646" s="12"/>
      <c r="GY646" s="12"/>
      <c r="GZ646" s="12"/>
      <c r="HA646" s="12"/>
      <c r="HB646" s="12"/>
      <c r="HC646" s="12"/>
      <c r="HD646" s="12"/>
      <c r="HE646" s="12"/>
      <c r="HF646" s="12"/>
      <c r="HG646" s="12"/>
      <c r="HH646" s="12"/>
      <c r="HI646" s="12"/>
      <c r="HJ646" s="12"/>
      <c r="HK646" s="12"/>
      <c r="HL646" s="12"/>
      <c r="HM646" s="12"/>
      <c r="HN646" s="12"/>
      <c r="HO646" s="12"/>
      <c r="HP646" s="12"/>
      <c r="HQ646" s="12"/>
      <c r="HR646" s="12"/>
      <c r="HS646" s="12"/>
      <c r="HT646" s="12"/>
      <c r="HU646" s="12"/>
      <c r="HV646" s="12"/>
      <c r="HW646" s="12"/>
      <c r="HX646" s="12"/>
      <c r="HY646" s="12"/>
      <c r="HZ646" s="12"/>
      <c r="IA646" s="12"/>
      <c r="IB646" s="12"/>
      <c r="IC646" s="12"/>
      <c r="ID646" s="12"/>
      <c r="IE646" s="12"/>
      <c r="IF646" s="12"/>
      <c r="IG646" s="12"/>
      <c r="IH646" s="12"/>
      <c r="II646" s="12"/>
      <c r="IJ646" s="12"/>
      <c r="IK646" s="12"/>
      <c r="IL646" s="12"/>
      <c r="IM646" s="12"/>
      <c r="IN646" s="12"/>
      <c r="IO646" s="12"/>
      <c r="IP646" s="12"/>
      <c r="IQ646" s="12"/>
      <c r="JB646" s="12"/>
      <c r="JC646" s="12"/>
      <c r="JD646" s="12"/>
      <c r="JE646" s="12"/>
      <c r="JF646" s="12"/>
      <c r="JG646" s="12"/>
      <c r="JH646" s="12"/>
      <c r="JI646" s="12"/>
      <c r="JJ646" s="12"/>
      <c r="JK646" s="12"/>
      <c r="JP646" s="12"/>
      <c r="JQ646" s="12"/>
      <c r="JR646" s="12"/>
      <c r="JS646" s="12"/>
      <c r="JY646" s="12"/>
      <c r="JZ646" s="12"/>
      <c r="KA646" s="12"/>
      <c r="KB646" s="12"/>
      <c r="KC646" s="12"/>
      <c r="KD646" s="12"/>
      <c r="KE646" s="12"/>
      <c r="KF646" s="12"/>
      <c r="KM646" s="12"/>
      <c r="KN646" s="12"/>
      <c r="KO646" s="12"/>
      <c r="KP646" s="12"/>
      <c r="KQ646" s="12"/>
      <c r="KR646" s="12"/>
      <c r="KU646" s="12"/>
      <c r="KV646" s="12"/>
      <c r="KW646" s="12"/>
      <c r="KX646" s="12"/>
      <c r="LD646" s="12"/>
      <c r="LE646" s="12"/>
      <c r="LF646" s="12"/>
      <c r="LG646" s="12"/>
      <c r="LH646" s="12"/>
      <c r="LI646" s="12"/>
      <c r="LJ646" s="12"/>
      <c r="LK646" s="12"/>
      <c r="LL646" s="12"/>
      <c r="LM646" s="12"/>
      <c r="LR646" s="12"/>
      <c r="LS646" s="12"/>
      <c r="LT646" s="12"/>
      <c r="LU646" s="12"/>
      <c r="LV646" s="12"/>
      <c r="LW646" s="12"/>
      <c r="LX646" s="12"/>
      <c r="LY646" s="12"/>
      <c r="LZ646" s="12"/>
      <c r="MA646" s="12"/>
      <c r="MB646" s="12"/>
      <c r="MC646" s="12"/>
      <c r="MD646" s="12"/>
      <c r="ME646" s="12"/>
      <c r="MF646" s="12"/>
      <c r="MQ646" s="12"/>
      <c r="MR646" s="12"/>
      <c r="MU646" s="12"/>
    </row>
    <row r="647" spans="1:359" s="8" customFormat="1" ht="22.5" customHeight="1">
      <c r="A647" s="57">
        <v>1</v>
      </c>
      <c r="B647" s="58">
        <v>15</v>
      </c>
      <c r="C647" s="62"/>
      <c r="D647" s="201">
        <f>SUM((S647*A647)+B647+C647)</f>
        <v>20.490000000000002</v>
      </c>
      <c r="E647" s="226"/>
      <c r="F647" s="59" t="s">
        <v>805</v>
      </c>
      <c r="G647" s="59"/>
      <c r="H647" s="26" t="s">
        <v>324</v>
      </c>
      <c r="I647" s="26" t="s">
        <v>2506</v>
      </c>
      <c r="J647" s="28" t="s">
        <v>500</v>
      </c>
      <c r="K647" s="26" t="s">
        <v>2508</v>
      </c>
      <c r="L647" s="66">
        <f>SUM(D647)</f>
        <v>20.490000000000002</v>
      </c>
      <c r="M647" s="66"/>
      <c r="N647" s="1" t="s">
        <v>369</v>
      </c>
      <c r="O647" s="316" t="s">
        <v>369</v>
      </c>
      <c r="P647" s="317">
        <v>30</v>
      </c>
      <c r="Q647" s="317">
        <v>72</v>
      </c>
      <c r="R647" s="37">
        <v>4.5</v>
      </c>
      <c r="S647" s="38">
        <f>SUM(R647*1.22)</f>
        <v>5.49</v>
      </c>
      <c r="T647" s="25"/>
      <c r="U647" s="10" t="s">
        <v>2507</v>
      </c>
      <c r="V647" s="9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  <c r="CD647" s="12"/>
      <c r="CE647" s="12"/>
      <c r="CF647" s="12"/>
      <c r="CG647" s="12"/>
      <c r="CH647" s="12"/>
      <c r="CI647" s="12"/>
      <c r="CJ647" s="12"/>
      <c r="CK647" s="12"/>
      <c r="CL647" s="12"/>
      <c r="CM647" s="12"/>
      <c r="CN647" s="12"/>
      <c r="CO647" s="12"/>
      <c r="CP647" s="12"/>
      <c r="CQ647" s="12"/>
      <c r="CR647" s="12"/>
      <c r="CS647" s="12"/>
      <c r="CT647" s="12"/>
      <c r="CU647" s="12"/>
      <c r="CV647" s="12"/>
      <c r="CW647" s="12"/>
      <c r="CX647" s="12"/>
      <c r="CY647" s="12"/>
      <c r="CZ647" s="12"/>
      <c r="DA647" s="12"/>
      <c r="DB647" s="12"/>
      <c r="DC647" s="12"/>
      <c r="DD647" s="12"/>
      <c r="DE647" s="12"/>
      <c r="DF647" s="12"/>
      <c r="DG647" s="12"/>
      <c r="DH647" s="12"/>
      <c r="DI647" s="12"/>
      <c r="DJ647" s="12"/>
      <c r="DK647" s="12"/>
      <c r="DL647" s="12"/>
      <c r="DM647" s="12"/>
      <c r="DN647" s="12"/>
      <c r="DO647" s="12"/>
      <c r="DP647" s="12"/>
      <c r="DQ647" s="12"/>
      <c r="DR647" s="12"/>
      <c r="DS647" s="12"/>
      <c r="DT647" s="12"/>
      <c r="DU647" s="12"/>
      <c r="DV647" s="12"/>
      <c r="DW647" s="12"/>
      <c r="DX647" s="12"/>
      <c r="DY647" s="12"/>
      <c r="DZ647" s="12"/>
      <c r="EA647" s="12"/>
      <c r="EB647" s="12"/>
      <c r="EC647" s="12"/>
      <c r="ED647" s="12"/>
      <c r="EE647" s="12"/>
      <c r="EF647" s="12"/>
      <c r="EG647" s="12"/>
      <c r="EH647" s="12"/>
      <c r="EI647" s="12"/>
      <c r="EJ647" s="12"/>
      <c r="EK647" s="12"/>
      <c r="EL647" s="12"/>
      <c r="EM647" s="12"/>
      <c r="EN647" s="12"/>
      <c r="EO647" s="12"/>
      <c r="EP647" s="12"/>
      <c r="EQ647" s="12"/>
      <c r="ER647" s="12"/>
      <c r="ES647" s="12"/>
      <c r="ET647" s="12"/>
      <c r="EU647" s="12"/>
      <c r="EV647" s="12"/>
      <c r="EW647" s="12"/>
      <c r="EX647" s="12"/>
      <c r="EY647" s="12"/>
      <c r="EZ647" s="12"/>
      <c r="FA647" s="12"/>
      <c r="FB647" s="12"/>
      <c r="FC647" s="12"/>
      <c r="FD647" s="12"/>
      <c r="FE647" s="12"/>
      <c r="FF647" s="12"/>
      <c r="FG647" s="12"/>
      <c r="FH647" s="12"/>
      <c r="FI647" s="12"/>
      <c r="FJ647" s="12"/>
      <c r="FK647" s="12"/>
      <c r="FL647" s="12"/>
      <c r="FM647" s="12"/>
      <c r="FN647" s="12"/>
      <c r="FO647" s="12"/>
      <c r="FP647" s="12"/>
      <c r="FQ647" s="12"/>
      <c r="FR647" s="12"/>
      <c r="FS647" s="12"/>
      <c r="FT647" s="12"/>
      <c r="FU647" s="12"/>
      <c r="FV647" s="12"/>
      <c r="FW647" s="12"/>
      <c r="FX647" s="12"/>
      <c r="FY647" s="12"/>
      <c r="FZ647" s="12"/>
      <c r="GA647" s="12"/>
      <c r="GB647" s="12"/>
      <c r="GC647" s="12"/>
      <c r="GD647" s="12"/>
      <c r="GE647" s="12"/>
      <c r="GF647" s="12"/>
      <c r="GG647" s="12"/>
      <c r="GH647" s="12"/>
      <c r="GI647" s="12"/>
      <c r="GJ647" s="12"/>
      <c r="GK647" s="12"/>
      <c r="GL647" s="12"/>
      <c r="GM647" s="12"/>
      <c r="GN647" s="12"/>
      <c r="GO647" s="12"/>
      <c r="GP647" s="12"/>
      <c r="GQ647" s="12"/>
      <c r="GR647" s="12"/>
      <c r="GS647" s="12"/>
      <c r="GT647" s="12"/>
      <c r="GU647" s="12"/>
      <c r="GV647" s="12"/>
      <c r="GW647" s="12"/>
      <c r="GX647" s="12"/>
      <c r="GY647" s="12"/>
      <c r="GZ647" s="12"/>
      <c r="HA647" s="12"/>
      <c r="HB647" s="12"/>
      <c r="HC647" s="12"/>
      <c r="HD647" s="12"/>
      <c r="HE647" s="12"/>
      <c r="HF647" s="12"/>
      <c r="HG647" s="12"/>
      <c r="HH647" s="12"/>
      <c r="HI647" s="12"/>
      <c r="HJ647" s="12"/>
      <c r="HK647" s="12"/>
      <c r="HL647" s="12"/>
      <c r="HM647" s="12"/>
      <c r="HN647" s="12"/>
      <c r="HO647" s="12"/>
      <c r="HP647" s="12"/>
      <c r="HQ647" s="12"/>
      <c r="HR647" s="12"/>
      <c r="HS647" s="12"/>
      <c r="HV647" s="12"/>
      <c r="HY647" s="12"/>
      <c r="HZ647" s="12"/>
      <c r="IA647" s="12"/>
      <c r="IB647" s="12"/>
      <c r="IC647" s="12"/>
      <c r="ID647" s="12"/>
      <c r="IE647" s="12"/>
      <c r="IF647" s="12"/>
      <c r="IH647" s="12"/>
      <c r="II647" s="12"/>
      <c r="IJ647" s="12"/>
      <c r="IK647" s="12"/>
      <c r="IR647" s="12"/>
      <c r="IS647" s="12"/>
      <c r="IT647" s="12"/>
      <c r="IU647" s="12"/>
      <c r="IV647" s="12"/>
      <c r="IW647" s="12"/>
      <c r="IX647" s="12"/>
      <c r="IY647" s="12"/>
      <c r="IZ647" s="12"/>
      <c r="JA647" s="12"/>
      <c r="JN647" s="12"/>
      <c r="JT647" s="12"/>
      <c r="JU647" s="12"/>
      <c r="JV647" s="12"/>
      <c r="JW647" s="12"/>
      <c r="JX647" s="12"/>
      <c r="JZ647" s="12"/>
      <c r="KA647" s="12"/>
      <c r="KB647" s="12"/>
      <c r="KC647" s="12"/>
      <c r="KD647" s="12"/>
      <c r="KG647" s="12"/>
      <c r="KH647" s="12"/>
      <c r="KI647" s="12"/>
      <c r="KJ647" s="12"/>
      <c r="KK647" s="12"/>
      <c r="KL647" s="12"/>
      <c r="KS647" s="12"/>
      <c r="KT647" s="12"/>
      <c r="KX647" s="12"/>
      <c r="LD647" s="12"/>
      <c r="LE647" s="12"/>
      <c r="LF647" s="12"/>
      <c r="LG647" s="12"/>
      <c r="LH647" s="12"/>
      <c r="LI647" s="12"/>
      <c r="LJ647" s="12"/>
      <c r="LK647" s="12"/>
      <c r="LL647" s="12"/>
      <c r="LM647" s="12"/>
      <c r="LR647" s="12"/>
      <c r="LS647" s="12"/>
      <c r="LT647" s="12"/>
      <c r="LU647" s="12"/>
      <c r="LV647" s="12"/>
      <c r="LW647" s="12"/>
      <c r="LX647" s="12"/>
      <c r="LY647" s="12"/>
      <c r="LZ647" s="12"/>
      <c r="MA647" s="12"/>
      <c r="MB647" s="12"/>
      <c r="MC647" s="12"/>
      <c r="MD647" s="12"/>
      <c r="ME647" s="12"/>
      <c r="MF647" s="12"/>
      <c r="MH647" s="12"/>
      <c r="MI647" s="12"/>
      <c r="MJ647" s="12"/>
      <c r="MK647" s="12"/>
      <c r="ML647" s="12"/>
      <c r="MM647" s="12"/>
      <c r="MN647" s="12"/>
      <c r="MO647" s="12"/>
      <c r="MP647" s="12"/>
      <c r="MS647" s="12"/>
    </row>
    <row r="648" spans="1:359" s="8" customFormat="1" ht="22.5" customHeight="1">
      <c r="A648" s="57">
        <v>2.2000000000000002</v>
      </c>
      <c r="B648" s="58"/>
      <c r="C648" s="62">
        <v>-3</v>
      </c>
      <c r="D648" s="201">
        <f>SUM((S648*A648)+B648+C648)</f>
        <v>26.711880000000001</v>
      </c>
      <c r="E648" s="226"/>
      <c r="F648" s="59" t="s">
        <v>806</v>
      </c>
      <c r="G648" s="59"/>
      <c r="H648" s="26" t="s">
        <v>324</v>
      </c>
      <c r="I648" s="26" t="s">
        <v>1707</v>
      </c>
      <c r="J648" s="28" t="s">
        <v>500</v>
      </c>
      <c r="K648" s="26" t="s">
        <v>1711</v>
      </c>
      <c r="L648" s="66">
        <f>SUM(D648)</f>
        <v>26.711880000000001</v>
      </c>
      <c r="M648" s="66"/>
      <c r="N648" s="1" t="s">
        <v>369</v>
      </c>
      <c r="O648" s="316" t="s">
        <v>369</v>
      </c>
      <c r="P648" s="317" t="s">
        <v>369</v>
      </c>
      <c r="Q648" s="317">
        <v>1</v>
      </c>
      <c r="R648" s="37">
        <v>11.07</v>
      </c>
      <c r="S648" s="38">
        <f>SUM(R648*1.22)</f>
        <v>13.5054</v>
      </c>
      <c r="T648" s="25">
        <v>0.15</v>
      </c>
      <c r="U648" s="10" t="s">
        <v>1709</v>
      </c>
      <c r="V648" s="9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  <c r="CD648" s="12"/>
      <c r="CE648" s="12"/>
      <c r="CF648" s="12"/>
      <c r="CG648" s="12"/>
      <c r="CH648" s="12"/>
      <c r="CI648" s="12"/>
      <c r="CJ648" s="12"/>
      <c r="CK648" s="12"/>
      <c r="CL648" s="12"/>
      <c r="CM648" s="12"/>
      <c r="CN648" s="12"/>
      <c r="CO648" s="12"/>
      <c r="CP648" s="12"/>
      <c r="CQ648" s="12"/>
      <c r="CR648" s="12"/>
      <c r="CS648" s="12"/>
      <c r="CT648" s="12"/>
      <c r="CU648" s="12"/>
      <c r="CV648" s="12"/>
      <c r="CW648" s="12"/>
      <c r="CX648" s="12"/>
      <c r="CY648" s="12"/>
      <c r="CZ648" s="12"/>
      <c r="DA648" s="12"/>
      <c r="DB648" s="12"/>
      <c r="DC648" s="12"/>
      <c r="DD648" s="12"/>
      <c r="DE648" s="12"/>
      <c r="DF648" s="12"/>
      <c r="DG648" s="12"/>
      <c r="DH648" s="12"/>
      <c r="DI648" s="12"/>
      <c r="DJ648" s="12"/>
      <c r="DK648" s="12"/>
      <c r="DL648" s="12"/>
      <c r="DM648" s="12"/>
      <c r="DN648" s="12"/>
      <c r="DO648" s="12"/>
      <c r="DP648" s="12"/>
      <c r="DQ648" s="12"/>
      <c r="DR648" s="12"/>
      <c r="DS648" s="12"/>
      <c r="DT648" s="12"/>
      <c r="DU648" s="12"/>
      <c r="DV648" s="12"/>
      <c r="DW648" s="12"/>
      <c r="DX648" s="12"/>
      <c r="DY648" s="12"/>
      <c r="DZ648" s="12"/>
      <c r="EA648" s="12"/>
      <c r="EB648" s="12"/>
      <c r="EC648" s="12"/>
      <c r="ED648" s="12"/>
      <c r="EE648" s="12"/>
      <c r="EF648" s="12"/>
      <c r="EG648" s="12"/>
      <c r="EH648" s="12"/>
      <c r="EI648" s="12"/>
      <c r="EJ648" s="12"/>
      <c r="EK648" s="12"/>
      <c r="EL648" s="12"/>
      <c r="EM648" s="12"/>
      <c r="EN648" s="12"/>
      <c r="EO648" s="12"/>
      <c r="EP648" s="12"/>
      <c r="EQ648" s="12"/>
      <c r="ER648" s="12"/>
      <c r="ES648" s="12"/>
      <c r="ET648" s="12"/>
      <c r="EU648" s="12"/>
      <c r="EV648" s="12"/>
      <c r="EW648" s="12"/>
      <c r="EX648" s="12"/>
      <c r="EY648" s="12"/>
      <c r="EZ648" s="12"/>
      <c r="FA648" s="12"/>
      <c r="FB648" s="12"/>
      <c r="FC648" s="12"/>
      <c r="FD648" s="12"/>
      <c r="FE648" s="12"/>
      <c r="FF648" s="12"/>
      <c r="FG648" s="12"/>
      <c r="FH648" s="12"/>
      <c r="FI648" s="12"/>
      <c r="FJ648" s="12"/>
      <c r="FK648" s="12"/>
      <c r="FL648" s="12"/>
      <c r="FM648" s="12"/>
      <c r="FN648" s="12"/>
      <c r="FO648" s="12"/>
      <c r="FP648" s="12"/>
      <c r="FQ648" s="12"/>
      <c r="FR648" s="12"/>
      <c r="FS648" s="12"/>
      <c r="FT648" s="12"/>
      <c r="FU648" s="12"/>
      <c r="FV648" s="12"/>
      <c r="FW648" s="12"/>
      <c r="FX648" s="12"/>
      <c r="FY648" s="12"/>
      <c r="FZ648" s="12"/>
      <c r="GA648" s="12"/>
      <c r="GB648" s="12"/>
      <c r="GC648" s="12"/>
      <c r="GD648" s="12"/>
      <c r="GE648" s="12"/>
      <c r="GF648" s="12"/>
      <c r="GG648" s="12"/>
      <c r="GH648" s="12"/>
      <c r="GI648" s="12"/>
      <c r="GJ648" s="12"/>
      <c r="GK648" s="12"/>
      <c r="GL648" s="12"/>
      <c r="GM648" s="12"/>
      <c r="GN648" s="12"/>
      <c r="GO648" s="12"/>
      <c r="GP648" s="12"/>
      <c r="GQ648" s="12"/>
      <c r="GR648" s="12"/>
      <c r="GS648" s="12"/>
      <c r="GT648" s="12"/>
      <c r="GU648" s="12"/>
      <c r="GV648" s="12"/>
      <c r="GW648" s="12"/>
      <c r="GX648" s="12"/>
      <c r="GY648" s="12"/>
      <c r="GZ648" s="12"/>
      <c r="HA648" s="12"/>
      <c r="HB648" s="12"/>
      <c r="HC648" s="12"/>
      <c r="HD648" s="12"/>
      <c r="HE648" s="12"/>
      <c r="HF648" s="12"/>
      <c r="HG648" s="12"/>
      <c r="HH648" s="12"/>
      <c r="HI648" s="12"/>
      <c r="HJ648" s="12"/>
      <c r="HK648" s="12"/>
      <c r="HL648" s="12"/>
      <c r="HM648" s="12"/>
      <c r="HN648" s="12"/>
      <c r="HO648" s="12"/>
      <c r="HP648" s="12"/>
      <c r="HQ648" s="12"/>
      <c r="HR648" s="12"/>
      <c r="HS648" s="12"/>
      <c r="HV648" s="12"/>
      <c r="HY648" s="12"/>
      <c r="HZ648" s="12"/>
      <c r="IA648" s="12"/>
      <c r="IB648" s="12"/>
      <c r="IC648" s="12"/>
      <c r="ID648" s="12"/>
      <c r="IE648" s="12"/>
      <c r="IF648" s="12"/>
      <c r="IH648" s="12"/>
      <c r="II648" s="12"/>
      <c r="IJ648" s="12"/>
      <c r="IK648" s="12"/>
      <c r="IR648" s="12"/>
      <c r="IS648" s="12"/>
      <c r="IT648" s="12"/>
      <c r="IU648" s="12"/>
      <c r="IV648" s="12"/>
      <c r="IW648" s="12"/>
      <c r="IX648" s="12"/>
      <c r="IY648" s="12"/>
      <c r="IZ648" s="12"/>
      <c r="JA648" s="12"/>
      <c r="JN648" s="12"/>
      <c r="JT648" s="12"/>
      <c r="JU648" s="12"/>
      <c r="JV648" s="12"/>
      <c r="JW648" s="12"/>
      <c r="JX648" s="12"/>
      <c r="JZ648" s="12"/>
      <c r="KA648" s="12"/>
      <c r="KB648" s="12"/>
      <c r="KC648" s="12"/>
      <c r="KD648" s="12"/>
      <c r="KG648" s="12"/>
      <c r="KH648" s="12"/>
      <c r="KI648" s="12"/>
      <c r="KJ648" s="12"/>
      <c r="KK648" s="12"/>
      <c r="KL648" s="12"/>
      <c r="KS648" s="12"/>
      <c r="KT648" s="12"/>
      <c r="KX648" s="12"/>
      <c r="LD648" s="12"/>
      <c r="LE648" s="12"/>
      <c r="LF648" s="12"/>
      <c r="LG648" s="12"/>
      <c r="LH648" s="12"/>
      <c r="LI648" s="12"/>
      <c r="LJ648" s="12"/>
      <c r="LK648" s="12"/>
      <c r="LL648" s="12"/>
      <c r="LM648" s="12"/>
      <c r="LR648" s="12"/>
      <c r="LS648" s="12"/>
      <c r="LT648" s="12"/>
      <c r="LU648" s="12"/>
      <c r="LV648" s="12"/>
      <c r="LW648" s="12"/>
      <c r="LX648" s="12"/>
      <c r="LY648" s="12"/>
      <c r="LZ648" s="12"/>
      <c r="MA648" s="12"/>
      <c r="MB648" s="12"/>
      <c r="MC648" s="12"/>
      <c r="MD648" s="12"/>
      <c r="ME648" s="12"/>
      <c r="MF648" s="12"/>
      <c r="MH648" s="12"/>
      <c r="MI648" s="12"/>
      <c r="MJ648" s="12"/>
      <c r="MK648" s="12"/>
      <c r="ML648" s="12"/>
      <c r="MM648" s="12"/>
      <c r="MN648" s="12"/>
      <c r="MO648" s="12"/>
      <c r="MP648" s="12"/>
      <c r="MS648" s="12"/>
    </row>
    <row r="649" spans="1:359" s="8" customFormat="1" ht="22.5" customHeight="1">
      <c r="A649" s="57">
        <v>1</v>
      </c>
      <c r="B649" s="58">
        <v>10</v>
      </c>
      <c r="C649" s="62">
        <v>5</v>
      </c>
      <c r="D649" s="201">
        <f>SUM((S649*A649)+B649+C649)</f>
        <v>24.796599999999998</v>
      </c>
      <c r="E649" s="226"/>
      <c r="F649" s="59" t="s">
        <v>818</v>
      </c>
      <c r="G649" s="59"/>
      <c r="H649" s="26" t="s">
        <v>324</v>
      </c>
      <c r="I649" s="26" t="s">
        <v>1763</v>
      </c>
      <c r="J649" s="26"/>
      <c r="K649" s="26" t="s">
        <v>1765</v>
      </c>
      <c r="L649" s="66">
        <f>SUM(D649)</f>
        <v>24.796599999999998</v>
      </c>
      <c r="M649" s="66"/>
      <c r="N649" s="1" t="s">
        <v>369</v>
      </c>
      <c r="O649" s="316" t="s">
        <v>369</v>
      </c>
      <c r="P649" s="317">
        <v>1</v>
      </c>
      <c r="Q649" s="317" t="s">
        <v>369</v>
      </c>
      <c r="R649" s="37">
        <v>8.0299999999999994</v>
      </c>
      <c r="S649" s="38">
        <f>SUM(R649*1.22)</f>
        <v>9.7965999999999998</v>
      </c>
      <c r="T649" s="20"/>
      <c r="U649" s="10" t="s">
        <v>486</v>
      </c>
      <c r="V649" s="9"/>
      <c r="HT649" s="12"/>
      <c r="HU649" s="12"/>
      <c r="HW649" s="12"/>
      <c r="HX649" s="12"/>
      <c r="HZ649" s="12"/>
      <c r="IA649" s="12"/>
      <c r="IB649" s="12"/>
      <c r="IC649" s="12"/>
      <c r="ID649" s="12"/>
      <c r="IG649" s="12"/>
      <c r="IH649" s="12"/>
      <c r="IJ649" s="12"/>
      <c r="IK649" s="12"/>
      <c r="IL649" s="12"/>
      <c r="IM649" s="12"/>
      <c r="IN649" s="12"/>
      <c r="IR649" s="12"/>
      <c r="IX649" s="7"/>
      <c r="IY649" s="7"/>
      <c r="IZ649" s="7"/>
      <c r="JA649" s="7"/>
      <c r="JT649" s="12"/>
      <c r="JU649" s="12"/>
      <c r="JV649" s="12"/>
      <c r="JW649" s="12"/>
      <c r="JX649" s="12"/>
      <c r="JZ649" s="12"/>
      <c r="KA649" s="12"/>
      <c r="KC649" s="12"/>
      <c r="KD649" s="12"/>
      <c r="KE649" s="12"/>
      <c r="KF649" s="12"/>
      <c r="KM649" s="12"/>
      <c r="KN649" s="12"/>
      <c r="KO649" s="12"/>
      <c r="KP649" s="12"/>
      <c r="KQ649" s="12"/>
      <c r="KR649" s="12"/>
      <c r="KU649" s="12"/>
      <c r="KV649" s="12"/>
      <c r="KW649" s="12"/>
      <c r="KX649" s="12"/>
      <c r="KZ649" s="12"/>
      <c r="LA649" s="12"/>
      <c r="LB649" s="12"/>
      <c r="LC649" s="12"/>
      <c r="LD649" s="12"/>
      <c r="LE649" s="12"/>
      <c r="LF649" s="12"/>
      <c r="LG649" s="12"/>
      <c r="LH649" s="12"/>
      <c r="LI649" s="12"/>
      <c r="LJ649" s="12"/>
      <c r="LK649" s="12"/>
      <c r="LL649" s="12"/>
      <c r="LM649" s="12"/>
      <c r="LN649" s="12"/>
      <c r="LO649" s="12"/>
      <c r="LP649" s="12"/>
      <c r="LQ649" s="12"/>
      <c r="LR649" s="12"/>
      <c r="LS649" s="12"/>
      <c r="LT649" s="12"/>
      <c r="LU649" s="12"/>
      <c r="LV649" s="12"/>
      <c r="LW649" s="12"/>
      <c r="LX649" s="12"/>
      <c r="LY649" s="12"/>
      <c r="LZ649" s="12"/>
      <c r="MA649" s="12"/>
      <c r="MB649" s="12"/>
      <c r="MC649" s="12"/>
      <c r="MD649" s="12"/>
      <c r="ME649" s="12"/>
      <c r="MF649" s="12"/>
      <c r="MG649" s="12"/>
      <c r="MH649" s="12"/>
      <c r="MI649" s="12"/>
      <c r="MJ649" s="12"/>
      <c r="MK649" s="12"/>
      <c r="ML649" s="12"/>
      <c r="MM649" s="12"/>
      <c r="MN649" s="12"/>
      <c r="MO649" s="12"/>
      <c r="MP649" s="12"/>
    </row>
    <row r="650" spans="1:359" s="8" customFormat="1" ht="22.5" customHeight="1">
      <c r="A650" s="56"/>
      <c r="B650" s="55"/>
      <c r="C650" s="63"/>
      <c r="D650" s="201"/>
      <c r="E650" s="226"/>
      <c r="F650" s="60"/>
      <c r="G650" s="60"/>
      <c r="H650" s="76"/>
      <c r="I650" s="76"/>
      <c r="J650" s="76"/>
      <c r="K650" s="76"/>
      <c r="L650" s="66"/>
      <c r="M650" s="66"/>
      <c r="N650" s="33"/>
      <c r="O650" s="319"/>
      <c r="P650" s="319"/>
      <c r="Q650" s="319"/>
      <c r="R650" s="31"/>
      <c r="S650" s="39"/>
      <c r="T650" s="21"/>
      <c r="U650" s="10"/>
      <c r="V650" s="9"/>
      <c r="HT650" s="12"/>
      <c r="HU650" s="12"/>
      <c r="HW650" s="12"/>
      <c r="HX650" s="12"/>
      <c r="HZ650" s="12"/>
      <c r="IA650" s="12"/>
      <c r="IB650" s="12"/>
      <c r="IC650" s="12"/>
      <c r="ID650" s="12"/>
      <c r="IG650" s="12"/>
      <c r="IH650" s="12"/>
      <c r="IJ650" s="12"/>
      <c r="IK650" s="12"/>
      <c r="IL650" s="12"/>
      <c r="IM650" s="12"/>
      <c r="IN650" s="12"/>
      <c r="IR650" s="12"/>
      <c r="IX650" s="7"/>
      <c r="IY650" s="7"/>
      <c r="IZ650" s="7"/>
      <c r="JA650" s="7"/>
      <c r="JT650" s="12"/>
      <c r="JU650" s="12"/>
      <c r="JV650" s="12"/>
      <c r="JW650" s="12"/>
      <c r="JX650" s="12"/>
      <c r="JZ650" s="12"/>
      <c r="KA650" s="12"/>
      <c r="KC650" s="12"/>
      <c r="KD650" s="12"/>
      <c r="KE650" s="12"/>
      <c r="KF650" s="12"/>
      <c r="KM650" s="12"/>
      <c r="KN650" s="12"/>
      <c r="KO650" s="12"/>
      <c r="KP650" s="12"/>
      <c r="KQ650" s="12"/>
      <c r="KR650" s="12"/>
      <c r="KU650" s="12"/>
      <c r="KV650" s="12"/>
      <c r="KW650" s="12"/>
      <c r="LD650" s="12"/>
      <c r="LE650" s="12"/>
      <c r="LF650" s="12"/>
      <c r="LG650" s="12"/>
      <c r="LH650" s="12"/>
      <c r="LI650" s="12"/>
      <c r="LJ650" s="12"/>
      <c r="LK650" s="12"/>
      <c r="LL650" s="12"/>
      <c r="LM650" s="12"/>
      <c r="LR650" s="12"/>
      <c r="LS650" s="12"/>
      <c r="LT650" s="12"/>
      <c r="LU650" s="12"/>
      <c r="LV650" s="12"/>
      <c r="LW650" s="12"/>
      <c r="LX650" s="12"/>
      <c r="LY650" s="12"/>
      <c r="LZ650" s="12"/>
      <c r="MA650" s="12"/>
      <c r="MB650" s="12"/>
      <c r="MC650" s="12"/>
      <c r="MD650" s="12"/>
      <c r="ME650" s="12"/>
      <c r="MF650" s="12"/>
      <c r="MS650" s="12"/>
    </row>
    <row r="651" spans="1:359" s="8" customFormat="1" ht="22.5" customHeight="1">
      <c r="A651" s="56"/>
      <c r="B651" s="55"/>
      <c r="C651" s="63"/>
      <c r="D651" s="201"/>
      <c r="E651" s="226"/>
      <c r="F651" s="60"/>
      <c r="G651" s="60"/>
      <c r="H651" s="76"/>
      <c r="I651" s="76"/>
      <c r="J651" s="76"/>
      <c r="K651" s="76"/>
      <c r="L651" s="66"/>
      <c r="M651" s="66"/>
      <c r="N651" s="33"/>
      <c r="O651" s="319"/>
      <c r="P651" s="319"/>
      <c r="Q651" s="319"/>
      <c r="R651" s="31"/>
      <c r="S651" s="39"/>
      <c r="T651" s="21"/>
      <c r="U651" s="10"/>
      <c r="V651" s="9"/>
      <c r="HT651" s="12"/>
      <c r="HU651" s="12"/>
      <c r="HW651" s="12"/>
      <c r="HX651" s="12"/>
      <c r="HZ651" s="12"/>
      <c r="IA651" s="12"/>
      <c r="IB651" s="12"/>
      <c r="IC651" s="12"/>
      <c r="ID651" s="12"/>
      <c r="IG651" s="12"/>
      <c r="IH651" s="12"/>
      <c r="IJ651" s="12"/>
      <c r="IK651" s="12"/>
      <c r="IL651" s="12"/>
      <c r="IM651" s="12"/>
      <c r="IN651" s="12"/>
      <c r="IR651" s="12"/>
      <c r="IX651" s="7"/>
      <c r="IY651" s="7"/>
      <c r="IZ651" s="7"/>
      <c r="JA651" s="7"/>
      <c r="JT651" s="12"/>
      <c r="JU651" s="12"/>
      <c r="JV651" s="12"/>
      <c r="JW651" s="12"/>
      <c r="JX651" s="12"/>
      <c r="JZ651" s="12"/>
      <c r="KA651" s="12"/>
      <c r="KC651" s="12"/>
      <c r="KD651" s="12"/>
      <c r="KE651" s="12"/>
      <c r="KF651" s="12"/>
      <c r="KM651" s="12"/>
      <c r="KN651" s="12"/>
      <c r="KO651" s="12"/>
      <c r="KP651" s="12"/>
      <c r="KQ651" s="12"/>
      <c r="KR651" s="12"/>
      <c r="KU651" s="12"/>
      <c r="KV651" s="12"/>
      <c r="KW651" s="12"/>
      <c r="KX651" s="12"/>
      <c r="KZ651"/>
      <c r="LA651"/>
      <c r="LB651"/>
      <c r="LC651"/>
      <c r="LD651" s="12"/>
      <c r="LE651" s="12"/>
      <c r="LF651" s="12"/>
      <c r="LG651" s="12"/>
      <c r="LH651" s="12"/>
      <c r="LI651" s="12"/>
      <c r="LJ651" s="12"/>
      <c r="LK651" s="12"/>
      <c r="LL651" s="12"/>
      <c r="LM651" s="12"/>
      <c r="LN651"/>
      <c r="LO651"/>
      <c r="LP651"/>
      <c r="LQ651"/>
      <c r="LR651" s="12"/>
      <c r="LS651" s="12"/>
      <c r="LT651" s="12"/>
      <c r="LU651" s="12"/>
      <c r="LV651" s="12"/>
      <c r="LW651" s="12"/>
      <c r="LX651" s="12"/>
      <c r="LY651" s="12"/>
      <c r="LZ651" s="12"/>
      <c r="MA651" s="12"/>
      <c r="MB651" s="12"/>
      <c r="MC651" s="12"/>
      <c r="MD651" s="12"/>
      <c r="ME651" s="12"/>
      <c r="MF651" s="12"/>
      <c r="MG651"/>
      <c r="MH651"/>
      <c r="MI651"/>
      <c r="MJ651"/>
      <c r="MK651"/>
      <c r="ML651"/>
      <c r="MM651"/>
      <c r="MN651"/>
      <c r="MO651"/>
      <c r="MP651"/>
      <c r="MR651" s="12"/>
      <c r="MS651" s="12"/>
      <c r="MU651" s="12"/>
    </row>
    <row r="652" spans="1:359" s="8" customFormat="1" ht="22.5" customHeight="1">
      <c r="A652" s="56"/>
      <c r="B652" s="55"/>
      <c r="C652" s="63"/>
      <c r="D652" s="201"/>
      <c r="E652" s="226"/>
      <c r="F652" s="60"/>
      <c r="G652" s="60"/>
      <c r="H652" s="26"/>
      <c r="I652" s="26"/>
      <c r="J652" s="26"/>
      <c r="K652" s="26"/>
      <c r="L652" s="66"/>
      <c r="M652" s="66"/>
      <c r="N652" s="17"/>
      <c r="O652" s="318"/>
      <c r="P652" s="318"/>
      <c r="Q652" s="318"/>
      <c r="R652" s="31"/>
      <c r="S652" s="31"/>
      <c r="T652" s="21"/>
      <c r="U652" s="10"/>
      <c r="V652" s="9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  <c r="CD652" s="12"/>
      <c r="CE652" s="12"/>
      <c r="CF652" s="12"/>
      <c r="CG652" s="12"/>
      <c r="CH652" s="12"/>
      <c r="CI652" s="12"/>
      <c r="CJ652" s="12"/>
      <c r="CK652" s="12"/>
      <c r="CL652" s="12"/>
      <c r="CM652" s="12"/>
      <c r="CN652" s="12"/>
      <c r="CO652" s="12"/>
      <c r="CP652" s="12"/>
      <c r="CQ652" s="12"/>
      <c r="CR652" s="12"/>
      <c r="CS652" s="12"/>
      <c r="CT652" s="12"/>
      <c r="CU652" s="12"/>
      <c r="CV652" s="12"/>
      <c r="CW652" s="12"/>
      <c r="CX652" s="12"/>
      <c r="CY652" s="12"/>
      <c r="CZ652" s="12"/>
      <c r="DA652" s="12"/>
      <c r="DB652" s="12"/>
      <c r="DC652" s="12"/>
      <c r="DD652" s="12"/>
      <c r="DE652" s="12"/>
      <c r="DF652" s="12"/>
      <c r="DG652" s="12"/>
      <c r="DH652" s="12"/>
      <c r="DI652" s="12"/>
      <c r="DJ652" s="12"/>
      <c r="DK652" s="12"/>
      <c r="DL652" s="12"/>
      <c r="DM652" s="12"/>
      <c r="DN652" s="12"/>
      <c r="DO652" s="12"/>
      <c r="DP652" s="12"/>
      <c r="DQ652" s="12"/>
      <c r="DR652" s="12"/>
      <c r="DS652" s="12"/>
      <c r="DT652" s="12"/>
      <c r="DU652" s="12"/>
      <c r="DV652" s="12"/>
      <c r="DW652" s="12"/>
      <c r="DX652" s="12"/>
      <c r="DY652" s="12"/>
      <c r="DZ652" s="12"/>
      <c r="EA652" s="12"/>
      <c r="EB652" s="12"/>
      <c r="EC652" s="12"/>
      <c r="ED652" s="12"/>
      <c r="EE652" s="12"/>
      <c r="EF652" s="12"/>
      <c r="EG652" s="12"/>
      <c r="EH652" s="12"/>
      <c r="EI652" s="12"/>
      <c r="EJ652" s="12"/>
      <c r="EK652" s="12"/>
      <c r="EL652" s="12"/>
      <c r="EM652" s="12"/>
      <c r="EN652" s="12"/>
      <c r="EO652" s="12"/>
      <c r="EP652" s="12"/>
      <c r="EQ652" s="12"/>
      <c r="ER652" s="12"/>
      <c r="ES652" s="12"/>
      <c r="ET652" s="12"/>
      <c r="EU652" s="12"/>
      <c r="EV652" s="12"/>
      <c r="EW652" s="12"/>
      <c r="EX652" s="12"/>
      <c r="EY652" s="12"/>
      <c r="EZ652" s="12"/>
      <c r="FA652" s="12"/>
      <c r="FB652" s="12"/>
      <c r="FC652" s="12"/>
      <c r="FD652" s="12"/>
      <c r="FE652" s="12"/>
      <c r="FF652" s="12"/>
      <c r="FG652" s="12"/>
      <c r="FH652" s="12"/>
      <c r="FI652" s="12"/>
      <c r="FJ652" s="12"/>
      <c r="FK652" s="12"/>
      <c r="FL652" s="12"/>
      <c r="FM652" s="12"/>
      <c r="FN652" s="12"/>
      <c r="FO652" s="12"/>
      <c r="FP652" s="12"/>
      <c r="FQ652" s="12"/>
      <c r="FR652" s="12"/>
      <c r="FS652" s="12"/>
      <c r="FT652" s="12"/>
      <c r="FU652" s="12"/>
      <c r="FV652" s="12"/>
      <c r="FW652" s="12"/>
      <c r="FX652" s="12"/>
      <c r="FY652" s="12"/>
      <c r="FZ652" s="12"/>
      <c r="GA652" s="12"/>
      <c r="GB652" s="12"/>
      <c r="GC652" s="12"/>
      <c r="GD652" s="12"/>
      <c r="GE652" s="12"/>
      <c r="GF652" s="12"/>
      <c r="GG652" s="12"/>
      <c r="GH652" s="12"/>
      <c r="GI652" s="12"/>
      <c r="GJ652" s="12"/>
      <c r="GK652" s="12"/>
      <c r="GL652" s="12"/>
      <c r="GM652" s="12"/>
      <c r="GN652" s="12"/>
      <c r="GO652" s="12"/>
      <c r="GP652" s="12"/>
      <c r="GQ652" s="12"/>
      <c r="GR652" s="12"/>
      <c r="GS652" s="12"/>
      <c r="GT652" s="12"/>
      <c r="GU652" s="12"/>
      <c r="GV652" s="12"/>
      <c r="GW652" s="12"/>
      <c r="GX652" s="12"/>
      <c r="GY652" s="12"/>
      <c r="GZ652" s="12"/>
      <c r="HA652" s="12"/>
      <c r="HB652" s="12"/>
      <c r="HC652" s="12"/>
      <c r="HD652" s="12"/>
      <c r="HE652" s="12"/>
      <c r="HF652" s="12"/>
      <c r="HG652" s="12"/>
      <c r="HH652" s="12"/>
      <c r="HI652" s="12"/>
      <c r="HJ652" s="12"/>
      <c r="HK652" s="12"/>
      <c r="HL652" s="12"/>
      <c r="HM652" s="12"/>
      <c r="HN652" s="12"/>
      <c r="HO652" s="12"/>
      <c r="HP652" s="12"/>
      <c r="HQ652" s="12"/>
      <c r="HR652" s="12"/>
      <c r="HS652" s="12"/>
      <c r="HY652" s="12"/>
      <c r="HZ652" s="12"/>
      <c r="IA652" s="12"/>
      <c r="IB652" s="12"/>
      <c r="IC652" s="12"/>
      <c r="ID652" s="12"/>
      <c r="IE652" s="12"/>
      <c r="IF652" s="12"/>
      <c r="IG652" s="12"/>
      <c r="IH652" s="12"/>
      <c r="II652" s="12"/>
      <c r="IJ652" s="12"/>
      <c r="IK652" s="12"/>
      <c r="IL652" s="12"/>
      <c r="IM652" s="12"/>
      <c r="IN652" s="12"/>
      <c r="IO652" s="12"/>
      <c r="IP652" s="12"/>
      <c r="IQ652" s="12"/>
      <c r="IS652" s="12"/>
      <c r="IT652" s="12"/>
      <c r="IU652" s="12"/>
      <c r="IV652" s="12"/>
      <c r="IW652" s="12"/>
      <c r="IX652" s="12"/>
      <c r="IY652" s="12"/>
      <c r="IZ652" s="12"/>
      <c r="JA652" s="12"/>
      <c r="JB652" s="12"/>
      <c r="JC652" s="12"/>
      <c r="JD652" s="12"/>
      <c r="JE652" s="12"/>
      <c r="JF652" s="12"/>
      <c r="JG652" s="12"/>
      <c r="JH652" s="12"/>
      <c r="JI652" s="12"/>
      <c r="JJ652" s="12"/>
      <c r="JK652" s="12"/>
      <c r="JP652" s="12"/>
      <c r="JR652" s="12"/>
      <c r="JS652" s="12"/>
      <c r="JY652" s="12"/>
      <c r="JZ652" s="12"/>
      <c r="KA652" s="12"/>
      <c r="KB652" s="12"/>
      <c r="KC652" s="12"/>
      <c r="KD652" s="12"/>
      <c r="KE652" s="7"/>
      <c r="KF652" s="7"/>
      <c r="KM652" s="7"/>
      <c r="KN652" s="7"/>
      <c r="KO652" s="7"/>
      <c r="KP652" s="7"/>
      <c r="KQ652" s="7"/>
      <c r="KR652" s="7"/>
      <c r="KU652" s="12"/>
      <c r="KV652" s="12"/>
      <c r="KW652" s="12"/>
      <c r="KX652" s="12"/>
      <c r="KZ652" s="197"/>
      <c r="LA652" s="197"/>
      <c r="LB652" s="197"/>
      <c r="LC652" s="197"/>
      <c r="LN652" s="197"/>
      <c r="LO652" s="197"/>
      <c r="LP652" s="197"/>
      <c r="LQ652" s="197"/>
      <c r="MG652" s="197"/>
      <c r="MH652" s="197"/>
      <c r="MI652" s="197"/>
      <c r="MJ652" s="197"/>
      <c r="MK652" s="197"/>
      <c r="ML652" s="197"/>
      <c r="MM652" s="197"/>
      <c r="MN652" s="197"/>
      <c r="MO652" s="197"/>
      <c r="MP652" s="197"/>
      <c r="MQ652" s="12"/>
      <c r="MR652" s="12"/>
      <c r="MS652" s="12"/>
      <c r="MU652" s="12"/>
    </row>
    <row r="653" spans="1:359" s="8" customFormat="1" ht="22.5" customHeight="1">
      <c r="A653" s="56"/>
      <c r="B653" s="55"/>
      <c r="C653" s="63"/>
      <c r="D653" s="201"/>
      <c r="E653" s="225"/>
      <c r="F653" s="60"/>
      <c r="G653" s="60"/>
      <c r="H653" s="26"/>
      <c r="I653" s="26"/>
      <c r="J653" s="9"/>
      <c r="K653" s="26"/>
      <c r="L653" s="66"/>
      <c r="M653" s="66"/>
      <c r="N653" s="17"/>
      <c r="O653" s="318"/>
      <c r="P653" s="318"/>
      <c r="Q653" s="318"/>
      <c r="R653" s="31"/>
      <c r="S653" s="31"/>
      <c r="T653" s="21"/>
      <c r="U653" s="10"/>
      <c r="V653" s="9"/>
      <c r="HP653" s="12"/>
      <c r="HQ653" s="12"/>
      <c r="HR653" s="12"/>
      <c r="HS653" s="12"/>
      <c r="HT653" s="12"/>
      <c r="HU653" s="12"/>
      <c r="HV653" s="12"/>
      <c r="HW653" s="12"/>
      <c r="HX653" s="12"/>
      <c r="IG653" s="12"/>
      <c r="IJ653" s="12"/>
      <c r="IK653" s="12"/>
      <c r="IL653" s="12"/>
      <c r="IM653" s="12"/>
      <c r="IN653" s="12"/>
      <c r="IO653" s="12"/>
      <c r="IP653" s="12"/>
      <c r="IQ653" s="12"/>
      <c r="IS653" s="12"/>
      <c r="IT653" s="12"/>
      <c r="IU653" s="12"/>
      <c r="IV653" s="12"/>
      <c r="IW653" s="12"/>
      <c r="IX653" s="12"/>
      <c r="IY653" s="12"/>
      <c r="IZ653" s="12"/>
      <c r="JA653" s="12"/>
      <c r="JB653" s="12"/>
      <c r="JC653" s="12"/>
      <c r="JD653" s="12"/>
      <c r="JE653" s="12"/>
      <c r="JF653" s="12"/>
      <c r="JG653" s="12"/>
      <c r="JH653" s="12"/>
      <c r="JI653" s="12"/>
      <c r="JJ653" s="12"/>
      <c r="JK653" s="12"/>
      <c r="JP653" s="12"/>
      <c r="JR653" s="12"/>
      <c r="JS653" s="12"/>
      <c r="JY653" s="12"/>
      <c r="JZ653" s="12"/>
      <c r="KA653" s="12"/>
      <c r="KB653" s="12"/>
      <c r="KC653" s="12"/>
      <c r="KD653" s="12"/>
      <c r="KG653" s="12"/>
      <c r="KU653" s="12"/>
      <c r="KV653" s="12"/>
      <c r="KW653" s="12"/>
      <c r="KX653" s="12"/>
      <c r="KZ653" s="197"/>
      <c r="LA653" s="197"/>
      <c r="LB653" s="197"/>
      <c r="LC653" s="197"/>
      <c r="LD653" s="12"/>
      <c r="LE653" s="12"/>
      <c r="LF653" s="12"/>
      <c r="LG653" s="12"/>
      <c r="LH653" s="12"/>
      <c r="LI653" s="12"/>
      <c r="LJ653" s="12"/>
      <c r="LK653" s="12"/>
      <c r="LL653" s="12"/>
      <c r="LM653" s="12"/>
      <c r="LN653" s="197"/>
      <c r="LO653" s="197"/>
      <c r="LP653" s="197"/>
      <c r="LQ653" s="197"/>
      <c r="LR653" s="12"/>
      <c r="LS653" s="12"/>
      <c r="LT653" s="12"/>
      <c r="LU653" s="12"/>
      <c r="LV653" s="12"/>
      <c r="LW653" s="12"/>
      <c r="LX653" s="12"/>
      <c r="LY653" s="12"/>
      <c r="LZ653" s="12"/>
      <c r="MA653" s="12"/>
      <c r="MB653" s="12"/>
      <c r="MC653" s="12"/>
      <c r="MD653" s="12"/>
      <c r="ME653" s="12"/>
      <c r="MF653" s="12"/>
      <c r="MG653" s="197"/>
      <c r="MH653" s="197"/>
      <c r="MI653" s="197"/>
      <c r="MJ653" s="197"/>
      <c r="MK653" s="197"/>
      <c r="ML653" s="197"/>
      <c r="MM653" s="197"/>
      <c r="MN653" s="197"/>
      <c r="MO653" s="197"/>
      <c r="MP653" s="197"/>
      <c r="MR653" s="12"/>
      <c r="MS653" s="12"/>
      <c r="MU653" s="12"/>
    </row>
    <row r="654" spans="1:359" ht="22.5" customHeight="1">
      <c r="A654" s="57">
        <v>1</v>
      </c>
      <c r="B654" s="58">
        <v>15</v>
      </c>
      <c r="C654" s="62">
        <v>1</v>
      </c>
      <c r="D654" s="201">
        <f>SUM((S654*A654)+B654+C654)</f>
        <v>26.089399999999998</v>
      </c>
      <c r="F654" s="59" t="s">
        <v>829</v>
      </c>
      <c r="G654" s="59"/>
      <c r="H654" s="26" t="s">
        <v>325</v>
      </c>
      <c r="I654" s="26" t="s">
        <v>1044</v>
      </c>
      <c r="J654" s="26"/>
      <c r="K654" s="26" t="s">
        <v>996</v>
      </c>
      <c r="L654" s="66">
        <f>SUM(D654)</f>
        <v>26.089399999999998</v>
      </c>
      <c r="M654" s="66"/>
      <c r="N654" s="1" t="s">
        <v>369</v>
      </c>
      <c r="O654" s="316" t="s">
        <v>369</v>
      </c>
      <c r="P654" s="317">
        <v>2</v>
      </c>
      <c r="Q654" s="317">
        <v>1</v>
      </c>
      <c r="R654" s="37">
        <v>8.27</v>
      </c>
      <c r="S654" s="38">
        <f t="shared" ref="S654:S663" si="256">SUM(R654*1.22)</f>
        <v>10.089399999999999</v>
      </c>
      <c r="T654" s="25">
        <v>0.05</v>
      </c>
      <c r="U654" s="10" t="s">
        <v>891</v>
      </c>
      <c r="V654" s="9"/>
      <c r="HR654" s="8"/>
      <c r="HS654" s="8"/>
      <c r="HV654" s="8"/>
      <c r="HY654" s="8"/>
      <c r="HZ654" s="8"/>
      <c r="IA654" s="8"/>
      <c r="IB654" s="8"/>
      <c r="IC654" s="8"/>
      <c r="ID654" s="8"/>
      <c r="II654" s="8"/>
      <c r="IJ654" s="8"/>
      <c r="IK654" s="8"/>
      <c r="IL654" s="8"/>
      <c r="IM654" s="8"/>
      <c r="IN654" s="8"/>
      <c r="IR654" s="8"/>
      <c r="IS654" s="8"/>
      <c r="IT654" s="8"/>
      <c r="IU654" s="8"/>
      <c r="IV654" s="8"/>
      <c r="IW654" s="8"/>
      <c r="IX654" s="8"/>
      <c r="IY654" s="8"/>
      <c r="IZ654" s="8"/>
      <c r="JA654" s="8"/>
      <c r="JN654" s="8"/>
      <c r="JQ654" s="8"/>
      <c r="JT654" s="8"/>
      <c r="JU654" s="8"/>
      <c r="JV654" s="8"/>
      <c r="JW654" s="8"/>
      <c r="JX654" s="8"/>
      <c r="JZ654" s="8"/>
      <c r="KA654" s="8"/>
      <c r="KB654" s="8"/>
      <c r="KC654" s="8"/>
      <c r="KD654" s="8"/>
      <c r="KG654" s="8"/>
      <c r="KY654" s="8"/>
      <c r="MH654" s="8"/>
      <c r="MI654" s="8"/>
      <c r="MJ654" s="8"/>
      <c r="MR654" s="8"/>
      <c r="MU654" s="8"/>
    </row>
    <row r="655" spans="1:359" s="8" customFormat="1" ht="22.5" customHeight="1">
      <c r="A655" s="57">
        <v>1</v>
      </c>
      <c r="B655" s="58">
        <v>15</v>
      </c>
      <c r="C655" s="62"/>
      <c r="D655" s="201">
        <f>SUM((R655*A655)+B655+C655)+((2020-2012)*3)</f>
        <v>47.269999999999996</v>
      </c>
      <c r="E655" s="226"/>
      <c r="F655" s="198" t="s">
        <v>805</v>
      </c>
      <c r="G655" s="90" t="s">
        <v>1418</v>
      </c>
      <c r="H655" s="83" t="s">
        <v>325</v>
      </c>
      <c r="I655" s="83" t="s">
        <v>1044</v>
      </c>
      <c r="J655" s="83"/>
      <c r="K655" s="83" t="s">
        <v>1530</v>
      </c>
      <c r="L655" s="66">
        <f>SUM(D655)</f>
        <v>47.269999999999996</v>
      </c>
      <c r="M655" s="66"/>
      <c r="N655" s="1" t="s">
        <v>369</v>
      </c>
      <c r="O655" s="316" t="s">
        <v>369</v>
      </c>
      <c r="P655" s="317" t="s">
        <v>369</v>
      </c>
      <c r="Q655" s="317">
        <v>1</v>
      </c>
      <c r="R655" s="37">
        <v>8.27</v>
      </c>
      <c r="S655" s="38">
        <f t="shared" si="256"/>
        <v>10.089399999999999</v>
      </c>
      <c r="T655" s="19"/>
      <c r="U655" s="10" t="s">
        <v>487</v>
      </c>
      <c r="V655" s="9"/>
      <c r="W655" s="12"/>
      <c r="HZ655" s="12"/>
      <c r="IA655" s="12"/>
      <c r="IB655" s="12"/>
      <c r="IC655" s="12"/>
      <c r="ID655" s="12"/>
      <c r="II655" s="12"/>
      <c r="IJ655" s="12"/>
      <c r="IK655" s="12"/>
      <c r="IR655" s="12"/>
      <c r="IS655" s="12"/>
      <c r="IT655" s="12"/>
      <c r="IU655" s="12"/>
      <c r="IV655" s="12"/>
      <c r="IW655" s="12"/>
      <c r="IX655" s="12"/>
      <c r="IY655" s="12"/>
      <c r="IZ655" s="12"/>
      <c r="JA655" s="12"/>
      <c r="JL655" s="12"/>
      <c r="JM655" s="7"/>
      <c r="JO655" s="7"/>
      <c r="JQ655" s="7"/>
      <c r="JT655" s="12"/>
      <c r="JU655" s="12"/>
      <c r="JV655" s="12"/>
      <c r="JW655" s="12"/>
      <c r="JX655" s="12"/>
      <c r="KE655" s="12"/>
      <c r="KF655" s="12"/>
      <c r="KG655" s="12"/>
      <c r="KH655" s="12"/>
      <c r="KI655" s="12"/>
      <c r="KJ655" s="12"/>
      <c r="KK655" s="12"/>
      <c r="KL655" s="12"/>
      <c r="KM655" s="12"/>
      <c r="KN655" s="12"/>
      <c r="KO655" s="12"/>
      <c r="KP655" s="12"/>
      <c r="KQ655" s="12"/>
      <c r="KR655" s="12"/>
      <c r="KS655" s="12"/>
      <c r="KT655" s="12"/>
      <c r="KU655" s="12"/>
      <c r="KV655" s="12"/>
      <c r="KW655" s="12"/>
      <c r="KX655" s="12"/>
      <c r="KY655" s="12"/>
      <c r="LD655" s="12"/>
      <c r="LE655" s="12"/>
      <c r="LF655" s="12"/>
      <c r="LG655" s="12"/>
      <c r="LH655" s="12"/>
      <c r="LI655" s="12"/>
      <c r="LJ655" s="12"/>
      <c r="LK655" s="12"/>
      <c r="LL655" s="12"/>
      <c r="LM655" s="12"/>
      <c r="LR655" s="12"/>
      <c r="LS655" s="12"/>
      <c r="LT655" s="12"/>
      <c r="LU655" s="12"/>
      <c r="LV655" s="12"/>
      <c r="LW655" s="12"/>
      <c r="LX655" s="12"/>
      <c r="LY655" s="12"/>
      <c r="LZ655" s="12"/>
      <c r="MA655" s="12"/>
      <c r="MB655" s="12"/>
      <c r="MC655" s="12"/>
      <c r="MD655" s="12"/>
      <c r="ME655" s="12"/>
      <c r="MF655" s="12"/>
      <c r="MQ655" s="12"/>
      <c r="MR655" s="12"/>
      <c r="MS655" s="12"/>
    </row>
    <row r="656" spans="1:359" s="8" customFormat="1" ht="22.5" customHeight="1">
      <c r="A656" s="57">
        <v>2.1</v>
      </c>
      <c r="B656" s="58"/>
      <c r="C656" s="62"/>
      <c r="D656" s="201">
        <f>SUM((R656*A656)+B656+C656)+((2020-2000)*3)</f>
        <v>93.6</v>
      </c>
      <c r="E656" s="226"/>
      <c r="F656" s="198" t="s">
        <v>807</v>
      </c>
      <c r="G656" s="90" t="s">
        <v>1419</v>
      </c>
      <c r="H656" s="83" t="s">
        <v>325</v>
      </c>
      <c r="I656" s="83" t="s">
        <v>1044</v>
      </c>
      <c r="J656" s="83"/>
      <c r="K656" s="83" t="s">
        <v>1536</v>
      </c>
      <c r="L656" s="66">
        <f>SUM(D656)</f>
        <v>93.6</v>
      </c>
      <c r="M656" s="66"/>
      <c r="N656" s="1" t="s">
        <v>369</v>
      </c>
      <c r="O656" s="316" t="s">
        <v>369</v>
      </c>
      <c r="P656" s="317" t="s">
        <v>369</v>
      </c>
      <c r="Q656" s="317">
        <v>1</v>
      </c>
      <c r="R656" s="37">
        <v>16</v>
      </c>
      <c r="S656" s="38">
        <f t="shared" si="256"/>
        <v>19.52</v>
      </c>
      <c r="T656" s="19"/>
      <c r="U656" s="10" t="s">
        <v>487</v>
      </c>
      <c r="V656" s="10" t="s">
        <v>1533</v>
      </c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  <c r="CD656" s="12"/>
      <c r="CE656" s="12"/>
      <c r="CF656" s="12"/>
      <c r="CG656" s="12"/>
      <c r="CH656" s="12"/>
      <c r="CI656" s="12"/>
      <c r="CJ656" s="12"/>
      <c r="CK656" s="12"/>
      <c r="CL656" s="12"/>
      <c r="CM656" s="12"/>
      <c r="CN656" s="12"/>
      <c r="CO656" s="12"/>
      <c r="CP656" s="12"/>
      <c r="CQ656" s="12"/>
      <c r="CR656" s="12"/>
      <c r="CS656" s="12"/>
      <c r="CT656" s="12"/>
      <c r="CU656" s="12"/>
      <c r="CV656" s="12"/>
      <c r="CW656" s="12"/>
      <c r="CX656" s="12"/>
      <c r="CY656" s="12"/>
      <c r="CZ656" s="12"/>
      <c r="DA656" s="12"/>
      <c r="DB656" s="12"/>
      <c r="DC656" s="12"/>
      <c r="DD656" s="12"/>
      <c r="DE656" s="12"/>
      <c r="DF656" s="12"/>
      <c r="DG656" s="12"/>
      <c r="DH656" s="12"/>
      <c r="DI656" s="12"/>
      <c r="DJ656" s="12"/>
      <c r="DK656" s="12"/>
      <c r="DL656" s="12"/>
      <c r="DM656" s="12"/>
      <c r="DN656" s="12"/>
      <c r="DO656" s="12"/>
      <c r="DP656" s="12"/>
      <c r="DQ656" s="12"/>
      <c r="DR656" s="12"/>
      <c r="DS656" s="12"/>
      <c r="DT656" s="12"/>
      <c r="DU656" s="12"/>
      <c r="DV656" s="12"/>
      <c r="DW656" s="12"/>
      <c r="DX656" s="12"/>
      <c r="DY656" s="12"/>
      <c r="DZ656" s="12"/>
      <c r="EA656" s="12"/>
      <c r="EB656" s="12"/>
      <c r="EC656" s="12"/>
      <c r="ED656" s="12"/>
      <c r="EE656" s="12"/>
      <c r="EF656" s="12"/>
      <c r="EG656" s="12"/>
      <c r="EH656" s="12"/>
      <c r="EI656" s="12"/>
      <c r="EJ656" s="12"/>
      <c r="EK656" s="12"/>
      <c r="EL656" s="12"/>
      <c r="EM656" s="12"/>
      <c r="EN656" s="12"/>
      <c r="EO656" s="12"/>
      <c r="EP656" s="12"/>
      <c r="EQ656" s="12"/>
      <c r="ER656" s="12"/>
      <c r="ES656" s="12"/>
      <c r="ET656" s="12"/>
      <c r="EU656" s="12"/>
      <c r="EV656" s="12"/>
      <c r="EW656" s="12"/>
      <c r="EX656" s="12"/>
      <c r="EY656" s="12"/>
      <c r="EZ656" s="12"/>
      <c r="FA656" s="12"/>
      <c r="FB656" s="12"/>
      <c r="FC656" s="12"/>
      <c r="FD656" s="12"/>
      <c r="FE656" s="12"/>
      <c r="FF656" s="12"/>
      <c r="FG656" s="12"/>
      <c r="FH656" s="12"/>
      <c r="FI656" s="12"/>
      <c r="FJ656" s="12"/>
      <c r="FK656" s="12"/>
      <c r="FL656" s="12"/>
      <c r="FM656" s="12"/>
      <c r="FN656" s="12"/>
      <c r="FO656" s="12"/>
      <c r="FP656" s="12"/>
      <c r="FQ656" s="12"/>
      <c r="FR656" s="12"/>
      <c r="FS656" s="12"/>
      <c r="FT656" s="12"/>
      <c r="FU656" s="12"/>
      <c r="FV656" s="12"/>
      <c r="FW656" s="12"/>
      <c r="FX656" s="12"/>
      <c r="FY656" s="12"/>
      <c r="FZ656" s="12"/>
      <c r="GA656" s="12"/>
      <c r="GB656" s="12"/>
      <c r="GC656" s="12"/>
      <c r="GD656" s="12"/>
      <c r="GE656" s="12"/>
      <c r="GF656" s="12"/>
      <c r="GG656" s="12"/>
      <c r="GH656" s="12"/>
      <c r="GI656" s="12"/>
      <c r="GJ656" s="12"/>
      <c r="GK656" s="12"/>
      <c r="GL656" s="12"/>
      <c r="GM656" s="12"/>
      <c r="GN656" s="12"/>
      <c r="GO656" s="12"/>
      <c r="GP656" s="12"/>
      <c r="GQ656" s="12"/>
      <c r="GR656" s="12"/>
      <c r="GS656" s="12"/>
      <c r="GT656" s="12"/>
      <c r="GU656" s="12"/>
      <c r="GV656" s="12"/>
      <c r="GW656" s="12"/>
      <c r="GX656" s="12"/>
      <c r="GY656" s="12"/>
      <c r="GZ656" s="12"/>
      <c r="HA656" s="12"/>
      <c r="HB656" s="12"/>
      <c r="HC656" s="12"/>
      <c r="HD656" s="12"/>
      <c r="HE656" s="12"/>
      <c r="HF656" s="12"/>
      <c r="HG656" s="12"/>
      <c r="HH656" s="12"/>
      <c r="HI656" s="12"/>
      <c r="HJ656" s="12"/>
      <c r="HK656" s="12"/>
      <c r="HL656" s="12"/>
      <c r="HM656" s="12"/>
      <c r="HN656" s="12"/>
      <c r="HO656" s="12"/>
      <c r="HT656" s="12"/>
      <c r="HU656" s="12"/>
      <c r="HW656" s="12"/>
      <c r="HX656" s="12"/>
      <c r="HY656" s="12"/>
      <c r="IE656" s="7"/>
      <c r="IF656" s="7"/>
      <c r="IH656" s="7"/>
      <c r="IS656" s="12"/>
      <c r="IT656" s="12"/>
      <c r="IU656" s="12"/>
      <c r="IV656" s="12"/>
      <c r="IW656" s="12"/>
      <c r="IX656" s="12"/>
      <c r="IY656" s="12"/>
      <c r="IZ656" s="12"/>
      <c r="JA656" s="12"/>
      <c r="JL656" s="12"/>
      <c r="JN656" s="12"/>
      <c r="JO656" s="12"/>
      <c r="JT656" s="12"/>
      <c r="JU656" s="12"/>
      <c r="JV656" s="12"/>
      <c r="JW656" s="12"/>
      <c r="JX656" s="12"/>
      <c r="JZ656" s="12"/>
      <c r="KA656" s="12"/>
      <c r="KE656" s="12"/>
      <c r="KF656" s="12"/>
      <c r="KG656" s="12"/>
      <c r="KH656" s="12"/>
      <c r="KI656" s="12"/>
      <c r="KJ656" s="12"/>
      <c r="KK656" s="12"/>
      <c r="KL656" s="12"/>
      <c r="KM656" s="12"/>
      <c r="KN656" s="12"/>
      <c r="KO656" s="12"/>
      <c r="KP656" s="12"/>
      <c r="KQ656" s="12"/>
      <c r="KR656" s="12"/>
      <c r="KU656" s="12"/>
      <c r="KV656" s="12"/>
      <c r="KW656" s="12"/>
      <c r="KX656" s="12"/>
      <c r="KY656" s="12"/>
      <c r="LD656" s="12"/>
      <c r="LE656" s="12"/>
      <c r="LF656" s="12"/>
      <c r="LG656" s="12"/>
      <c r="LH656" s="12"/>
      <c r="LI656" s="12"/>
      <c r="LJ656" s="12"/>
      <c r="LK656" s="12"/>
      <c r="LL656" s="12"/>
      <c r="LM656" s="12"/>
      <c r="LR656" s="12"/>
      <c r="LS656" s="12"/>
      <c r="LT656" s="12"/>
      <c r="LU656" s="12"/>
      <c r="LV656" s="12"/>
      <c r="LW656" s="12"/>
      <c r="LX656" s="12"/>
      <c r="LY656" s="12"/>
      <c r="LZ656" s="12"/>
      <c r="MA656" s="12"/>
      <c r="MB656" s="12"/>
      <c r="MC656" s="12"/>
      <c r="MD656" s="12"/>
      <c r="ME656" s="12"/>
      <c r="MF656" s="12"/>
      <c r="MQ656" s="12"/>
      <c r="MS656" s="12"/>
    </row>
    <row r="657" spans="1:359" ht="22.5" customHeight="1">
      <c r="A657" s="57">
        <v>2.1</v>
      </c>
      <c r="B657" s="58"/>
      <c r="C657" s="62">
        <v>18</v>
      </c>
      <c r="D657" s="201">
        <f>SUM((S657*A657)+B657+C657)</f>
        <v>66.293700000000001</v>
      </c>
      <c r="E657" s="226"/>
      <c r="F657" s="59" t="s">
        <v>807</v>
      </c>
      <c r="G657" s="90"/>
      <c r="H657" s="79" t="s">
        <v>325</v>
      </c>
      <c r="I657" s="79" t="s">
        <v>1044</v>
      </c>
      <c r="J657" s="79"/>
      <c r="K657" s="79" t="s">
        <v>1535</v>
      </c>
      <c r="L657" s="66">
        <v>0</v>
      </c>
      <c r="M657" s="66"/>
      <c r="N657" s="1" t="s">
        <v>369</v>
      </c>
      <c r="O657" s="316" t="s">
        <v>369</v>
      </c>
      <c r="P657" s="317" t="s">
        <v>369</v>
      </c>
      <c r="Q657" s="317">
        <v>1</v>
      </c>
      <c r="R657" s="37">
        <v>18.850000000000001</v>
      </c>
      <c r="S657" s="38">
        <f t="shared" si="256"/>
        <v>22.997</v>
      </c>
      <c r="T657" s="19"/>
      <c r="U657" s="10" t="s">
        <v>487</v>
      </c>
      <c r="V657" s="10" t="s">
        <v>1533</v>
      </c>
      <c r="HP657" s="8"/>
      <c r="HQ657" s="8"/>
      <c r="HR657" s="8"/>
      <c r="HS657" s="8"/>
      <c r="HV657" s="8"/>
      <c r="HZ657" s="8"/>
      <c r="IA657" s="8"/>
      <c r="IB657" s="8"/>
      <c r="IC657" s="8"/>
      <c r="ID657" s="8"/>
      <c r="IE657" s="7"/>
      <c r="IF657" s="7"/>
      <c r="IG657" s="8"/>
      <c r="IH657" s="7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JB657" s="8"/>
      <c r="JC657" s="8"/>
      <c r="JD657" s="8"/>
      <c r="JE657" s="8"/>
      <c r="JF657" s="8"/>
      <c r="JG657" s="8"/>
      <c r="JH657" s="8"/>
      <c r="JI657" s="8"/>
      <c r="JJ657" s="8"/>
      <c r="JK657" s="8"/>
      <c r="JM657" s="8"/>
      <c r="JP657" s="8"/>
      <c r="JQ657" s="8"/>
      <c r="JR657" s="8"/>
      <c r="JS657" s="8"/>
      <c r="JY657" s="8"/>
      <c r="KB657" s="8"/>
      <c r="KC657" s="8"/>
      <c r="KD657" s="8"/>
      <c r="KY657" s="8"/>
      <c r="LN657" s="8"/>
      <c r="LO657" s="8"/>
      <c r="LP657" s="8"/>
      <c r="LQ657" s="8"/>
      <c r="MG657" s="8"/>
      <c r="MR657" s="8"/>
      <c r="MS657" s="8"/>
      <c r="MU657" s="8"/>
    </row>
    <row r="658" spans="1:359" s="8" customFormat="1" ht="22.5" customHeight="1">
      <c r="A658" s="57">
        <v>2.1</v>
      </c>
      <c r="B658" s="58"/>
      <c r="C658" s="62">
        <v>18</v>
      </c>
      <c r="D658" s="201">
        <f>SUM((S658*A658)+B658+C658)</f>
        <v>66.293700000000001</v>
      </c>
      <c r="E658" s="226"/>
      <c r="F658" s="59" t="s">
        <v>807</v>
      </c>
      <c r="G658" s="90"/>
      <c r="H658" s="79" t="s">
        <v>325</v>
      </c>
      <c r="I658" s="79" t="s">
        <v>1044</v>
      </c>
      <c r="J658" s="79"/>
      <c r="K658" s="79" t="s">
        <v>1534</v>
      </c>
      <c r="L658" s="66">
        <v>0</v>
      </c>
      <c r="M658" s="66"/>
      <c r="N658" s="1" t="s">
        <v>369</v>
      </c>
      <c r="O658" s="316" t="s">
        <v>369</v>
      </c>
      <c r="P658" s="317" t="s">
        <v>369</v>
      </c>
      <c r="Q658" s="317">
        <v>1</v>
      </c>
      <c r="R658" s="37">
        <v>18.850000000000001</v>
      </c>
      <c r="S658" s="38">
        <f t="shared" si="256"/>
        <v>22.997</v>
      </c>
      <c r="T658" s="19"/>
      <c r="U658" s="10" t="s">
        <v>487</v>
      </c>
      <c r="V658" s="10" t="s">
        <v>1533</v>
      </c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  <c r="CD658" s="12"/>
      <c r="CE658" s="12"/>
      <c r="CF658" s="12"/>
      <c r="CG658" s="12"/>
      <c r="CH658" s="12"/>
      <c r="CI658" s="12"/>
      <c r="CJ658" s="12"/>
      <c r="CK658" s="12"/>
      <c r="CL658" s="12"/>
      <c r="CM658" s="12"/>
      <c r="CN658" s="12"/>
      <c r="CO658" s="12"/>
      <c r="CP658" s="12"/>
      <c r="CQ658" s="12"/>
      <c r="CR658" s="12"/>
      <c r="CS658" s="12"/>
      <c r="CT658" s="12"/>
      <c r="CU658" s="12"/>
      <c r="CV658" s="12"/>
      <c r="CW658" s="12"/>
      <c r="CX658" s="12"/>
      <c r="CY658" s="12"/>
      <c r="CZ658" s="12"/>
      <c r="DA658" s="12"/>
      <c r="DB658" s="12"/>
      <c r="DC658" s="12"/>
      <c r="DD658" s="12"/>
      <c r="DE658" s="12"/>
      <c r="DF658" s="12"/>
      <c r="DG658" s="12"/>
      <c r="DH658" s="12"/>
      <c r="DI658" s="12"/>
      <c r="DJ658" s="12"/>
      <c r="DK658" s="12"/>
      <c r="DL658" s="12"/>
      <c r="DM658" s="12"/>
      <c r="DN658" s="12"/>
      <c r="DO658" s="12"/>
      <c r="DP658" s="12"/>
      <c r="DQ658" s="12"/>
      <c r="DR658" s="12"/>
      <c r="DS658" s="12"/>
      <c r="DT658" s="12"/>
      <c r="DU658" s="12"/>
      <c r="DV658" s="12"/>
      <c r="DW658" s="12"/>
      <c r="DX658" s="12"/>
      <c r="DY658" s="12"/>
      <c r="DZ658" s="12"/>
      <c r="EA658" s="12"/>
      <c r="EB658" s="12"/>
      <c r="EC658" s="12"/>
      <c r="ED658" s="12"/>
      <c r="EE658" s="12"/>
      <c r="EF658" s="12"/>
      <c r="EG658" s="12"/>
      <c r="EH658" s="12"/>
      <c r="EI658" s="12"/>
      <c r="EJ658" s="12"/>
      <c r="EK658" s="12"/>
      <c r="EL658" s="12"/>
      <c r="EM658" s="12"/>
      <c r="EN658" s="12"/>
      <c r="EO658" s="12"/>
      <c r="EP658" s="12"/>
      <c r="EQ658" s="12"/>
      <c r="ER658" s="12"/>
      <c r="ES658" s="12"/>
      <c r="ET658" s="12"/>
      <c r="EU658" s="12"/>
      <c r="EV658" s="12"/>
      <c r="EW658" s="12"/>
      <c r="EX658" s="12"/>
      <c r="EY658" s="12"/>
      <c r="EZ658" s="12"/>
      <c r="FA658" s="12"/>
      <c r="FB658" s="12"/>
      <c r="FC658" s="12"/>
      <c r="FD658" s="12"/>
      <c r="FE658" s="12"/>
      <c r="FF658" s="12"/>
      <c r="FG658" s="12"/>
      <c r="FH658" s="12"/>
      <c r="FI658" s="12"/>
      <c r="FJ658" s="12"/>
      <c r="FK658" s="12"/>
      <c r="FL658" s="12"/>
      <c r="FM658" s="12"/>
      <c r="FN658" s="12"/>
      <c r="FO658" s="12"/>
      <c r="FP658" s="12"/>
      <c r="FQ658" s="12"/>
      <c r="FR658" s="12"/>
      <c r="FS658" s="12"/>
      <c r="FT658" s="12"/>
      <c r="FU658" s="12"/>
      <c r="FV658" s="12"/>
      <c r="FW658" s="12"/>
      <c r="FX658" s="12"/>
      <c r="FY658" s="12"/>
      <c r="FZ658" s="12"/>
      <c r="GA658" s="12"/>
      <c r="GB658" s="12"/>
      <c r="GC658" s="12"/>
      <c r="GD658" s="12"/>
      <c r="GE658" s="12"/>
      <c r="GF658" s="12"/>
      <c r="GG658" s="12"/>
      <c r="GH658" s="12"/>
      <c r="GI658" s="12"/>
      <c r="GJ658" s="12"/>
      <c r="GK658" s="12"/>
      <c r="GL658" s="12"/>
      <c r="GM658" s="12"/>
      <c r="GN658" s="12"/>
      <c r="GO658" s="12"/>
      <c r="GP658" s="12"/>
      <c r="GQ658" s="12"/>
      <c r="GR658" s="12"/>
      <c r="GS658" s="12"/>
      <c r="GT658" s="12"/>
      <c r="GU658" s="12"/>
      <c r="GV658" s="12"/>
      <c r="GW658" s="12"/>
      <c r="GX658" s="12"/>
      <c r="GY658" s="12"/>
      <c r="GZ658" s="12"/>
      <c r="HA658" s="12"/>
      <c r="HB658" s="12"/>
      <c r="HC658" s="12"/>
      <c r="HD658" s="12"/>
      <c r="HE658" s="12"/>
      <c r="HF658" s="12"/>
      <c r="HG658" s="12"/>
      <c r="HH658" s="12"/>
      <c r="HI658" s="12"/>
      <c r="HJ658" s="12"/>
      <c r="HK658" s="12"/>
      <c r="HL658" s="12"/>
      <c r="HM658" s="12"/>
      <c r="HN658" s="12"/>
      <c r="HO658" s="12"/>
      <c r="HT658" s="12"/>
      <c r="HU658" s="12"/>
      <c r="HW658" s="12"/>
      <c r="HX658" s="12"/>
      <c r="HY658" s="12"/>
      <c r="IE658" s="7"/>
      <c r="IF658" s="7"/>
      <c r="IH658" s="7"/>
      <c r="IS658" s="12"/>
      <c r="IT658" s="12"/>
      <c r="IU658" s="12"/>
      <c r="IV658" s="12"/>
      <c r="IW658" s="12"/>
      <c r="IX658" s="12"/>
      <c r="IY658" s="12"/>
      <c r="IZ658" s="12"/>
      <c r="JA658" s="12"/>
      <c r="JL658" s="12"/>
      <c r="JN658" s="12"/>
      <c r="JO658" s="12"/>
      <c r="JT658" s="12"/>
      <c r="JU658" s="12"/>
      <c r="JV658" s="12"/>
      <c r="JW658" s="12"/>
      <c r="JX658" s="12"/>
      <c r="JZ658" s="12"/>
      <c r="KA658" s="12"/>
      <c r="KE658" s="12"/>
      <c r="KF658" s="12"/>
      <c r="KH658" s="12"/>
      <c r="KI658" s="12"/>
      <c r="KJ658" s="12"/>
      <c r="KK658" s="12"/>
      <c r="KL658" s="12"/>
      <c r="KM658" s="12"/>
      <c r="KN658" s="12"/>
      <c r="KO658" s="12"/>
      <c r="KP658" s="12"/>
      <c r="KQ658" s="12"/>
      <c r="KR658" s="12"/>
      <c r="KS658" s="12"/>
      <c r="KT658" s="12"/>
      <c r="KX658" s="12"/>
      <c r="LD658" s="12"/>
      <c r="LE658" s="12"/>
      <c r="LF658" s="12"/>
      <c r="LG658" s="12"/>
      <c r="LH658" s="12"/>
      <c r="LI658" s="12"/>
      <c r="LJ658" s="12"/>
      <c r="LK658" s="12"/>
      <c r="LL658" s="12"/>
      <c r="LM658" s="12"/>
      <c r="LR658" s="12"/>
      <c r="LS658" s="12"/>
      <c r="LT658" s="12"/>
      <c r="LU658" s="12"/>
      <c r="LV658" s="12"/>
      <c r="LW658" s="12"/>
      <c r="LX658" s="12"/>
      <c r="LY658" s="12"/>
      <c r="LZ658" s="12"/>
      <c r="MA658" s="12"/>
      <c r="MB658" s="12"/>
      <c r="MC658" s="12"/>
      <c r="MD658" s="12"/>
      <c r="ME658" s="12"/>
      <c r="MF658" s="12"/>
      <c r="MH658" s="12"/>
      <c r="MI658" s="12"/>
      <c r="MJ658" s="12"/>
      <c r="MK658" s="12"/>
      <c r="ML658" s="12"/>
      <c r="MM658" s="12"/>
      <c r="MN658" s="12"/>
      <c r="MO658" s="12"/>
      <c r="MP658" s="12"/>
      <c r="MQ658" s="12"/>
      <c r="MS658" s="12"/>
    </row>
    <row r="659" spans="1:359" s="8" customFormat="1" ht="22.5" customHeight="1">
      <c r="A659" s="57">
        <v>1</v>
      </c>
      <c r="B659" s="58">
        <v>20</v>
      </c>
      <c r="C659" s="62"/>
      <c r="D659" s="201">
        <f t="shared" ref="D659:D660" si="257">SUM((S659*A659)+B659+C659)</f>
        <v>42.997</v>
      </c>
      <c r="E659" s="226"/>
      <c r="F659" s="59" t="s">
        <v>831</v>
      </c>
      <c r="G659" s="59"/>
      <c r="H659" s="26" t="s">
        <v>325</v>
      </c>
      <c r="I659" s="26" t="s">
        <v>1044</v>
      </c>
      <c r="J659" s="26"/>
      <c r="K659" s="26" t="s">
        <v>1224</v>
      </c>
      <c r="L659" s="66">
        <f t="shared" ref="L659:L660" si="258">SUM(D659)</f>
        <v>42.997</v>
      </c>
      <c r="M659" s="66"/>
      <c r="N659" s="1" t="s">
        <v>369</v>
      </c>
      <c r="O659" s="316" t="s">
        <v>369</v>
      </c>
      <c r="P659" s="317" t="s">
        <v>369</v>
      </c>
      <c r="Q659" s="317">
        <v>1</v>
      </c>
      <c r="R659" s="37">
        <v>18.850000000000001</v>
      </c>
      <c r="S659" s="38">
        <f>SUM(R659*1.22)</f>
        <v>22.997</v>
      </c>
      <c r="T659" s="25">
        <v>0.05</v>
      </c>
      <c r="U659" s="10" t="s">
        <v>891</v>
      </c>
      <c r="V659" s="9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  <c r="CD659" s="12"/>
      <c r="CE659" s="12"/>
      <c r="CF659" s="12"/>
      <c r="CG659" s="12"/>
      <c r="CH659" s="12"/>
      <c r="CI659" s="12"/>
      <c r="CJ659" s="12"/>
      <c r="CK659" s="12"/>
      <c r="CL659" s="12"/>
      <c r="CM659" s="12"/>
      <c r="CN659" s="12"/>
      <c r="CO659" s="12"/>
      <c r="CP659" s="12"/>
      <c r="CQ659" s="12"/>
      <c r="CR659" s="12"/>
      <c r="CS659" s="12"/>
      <c r="CT659" s="12"/>
      <c r="CU659" s="12"/>
      <c r="CV659" s="12"/>
      <c r="CW659" s="12"/>
      <c r="CX659" s="12"/>
      <c r="CY659" s="12"/>
      <c r="CZ659" s="12"/>
      <c r="DA659" s="12"/>
      <c r="DB659" s="12"/>
      <c r="DC659" s="12"/>
      <c r="DD659" s="12"/>
      <c r="DE659" s="12"/>
      <c r="DF659" s="12"/>
      <c r="DG659" s="12"/>
      <c r="DH659" s="12"/>
      <c r="DI659" s="12"/>
      <c r="DJ659" s="12"/>
      <c r="DK659" s="12"/>
      <c r="DL659" s="12"/>
      <c r="DM659" s="12"/>
      <c r="DN659" s="12"/>
      <c r="DO659" s="12"/>
      <c r="DP659" s="12"/>
      <c r="DQ659" s="12"/>
      <c r="DR659" s="12"/>
      <c r="DS659" s="12"/>
      <c r="DT659" s="12"/>
      <c r="DU659" s="12"/>
      <c r="DV659" s="12"/>
      <c r="DW659" s="12"/>
      <c r="DX659" s="12"/>
      <c r="DY659" s="12"/>
      <c r="DZ659" s="12"/>
      <c r="EA659" s="12"/>
      <c r="EB659" s="12"/>
      <c r="EC659" s="12"/>
      <c r="ED659" s="12"/>
      <c r="EE659" s="12"/>
      <c r="EF659" s="12"/>
      <c r="EG659" s="12"/>
      <c r="EH659" s="12"/>
      <c r="EI659" s="12"/>
      <c r="EJ659" s="12"/>
      <c r="EK659" s="12"/>
      <c r="EL659" s="12"/>
      <c r="EM659" s="12"/>
      <c r="EN659" s="12"/>
      <c r="EO659" s="12"/>
      <c r="EP659" s="12"/>
      <c r="EQ659" s="12"/>
      <c r="ER659" s="12"/>
      <c r="ES659" s="12"/>
      <c r="ET659" s="12"/>
      <c r="EU659" s="12"/>
      <c r="EV659" s="12"/>
      <c r="EW659" s="12"/>
      <c r="EX659" s="12"/>
      <c r="EY659" s="12"/>
      <c r="EZ659" s="12"/>
      <c r="FA659" s="12"/>
      <c r="FB659" s="12"/>
      <c r="FC659" s="12"/>
      <c r="FD659" s="12"/>
      <c r="FE659" s="12"/>
      <c r="FF659" s="12"/>
      <c r="FG659" s="12"/>
      <c r="FH659" s="12"/>
      <c r="FI659" s="12"/>
      <c r="FJ659" s="12"/>
      <c r="FK659" s="12"/>
      <c r="FL659" s="12"/>
      <c r="FM659" s="12"/>
      <c r="FN659" s="12"/>
      <c r="FO659" s="12"/>
      <c r="FP659" s="12"/>
      <c r="FQ659" s="12"/>
      <c r="FR659" s="12"/>
      <c r="FS659" s="12"/>
      <c r="FT659" s="12"/>
      <c r="FU659" s="12"/>
      <c r="FV659" s="12"/>
      <c r="FW659" s="12"/>
      <c r="FX659" s="12"/>
      <c r="FY659" s="12"/>
      <c r="FZ659" s="12"/>
      <c r="GA659" s="12"/>
      <c r="GB659" s="12"/>
      <c r="GC659" s="12"/>
      <c r="GD659" s="12"/>
      <c r="GE659" s="12"/>
      <c r="GF659" s="12"/>
      <c r="GG659" s="12"/>
      <c r="GH659" s="12"/>
      <c r="GI659" s="12"/>
      <c r="GJ659" s="12"/>
      <c r="GK659" s="12"/>
      <c r="GL659" s="12"/>
      <c r="GM659" s="12"/>
      <c r="GN659" s="12"/>
      <c r="GO659" s="12"/>
      <c r="GP659" s="12"/>
      <c r="GQ659" s="12"/>
      <c r="GR659" s="12"/>
      <c r="GS659" s="12"/>
      <c r="GT659" s="12"/>
      <c r="GU659" s="12"/>
      <c r="GV659" s="12"/>
      <c r="GW659" s="12"/>
      <c r="GX659" s="12"/>
      <c r="GY659" s="12"/>
      <c r="GZ659" s="12"/>
      <c r="HA659" s="12"/>
      <c r="HB659" s="12"/>
      <c r="HC659" s="12"/>
      <c r="HD659" s="12"/>
      <c r="HE659" s="12"/>
      <c r="HF659" s="12"/>
      <c r="HG659" s="12"/>
      <c r="HH659" s="12"/>
      <c r="HI659" s="12"/>
      <c r="HJ659" s="12"/>
      <c r="HK659" s="12"/>
      <c r="HL659" s="12"/>
      <c r="HM659" s="12"/>
      <c r="HN659" s="12"/>
      <c r="HO659" s="12"/>
      <c r="HP659" s="12"/>
      <c r="HQ659" s="12"/>
      <c r="HT659" s="12"/>
      <c r="HU659" s="12"/>
      <c r="HW659" s="12"/>
      <c r="HX659" s="12"/>
      <c r="IE659" s="12"/>
      <c r="IF659" s="12"/>
      <c r="IG659" s="12"/>
      <c r="IH659" s="12"/>
      <c r="IO659" s="12"/>
      <c r="IP659" s="12"/>
      <c r="IQ659" s="12"/>
      <c r="JB659" s="12"/>
      <c r="JC659" s="12"/>
      <c r="JD659" s="12"/>
      <c r="JE659" s="12"/>
      <c r="JF659" s="12"/>
      <c r="JG659" s="12"/>
      <c r="JH659" s="12"/>
      <c r="JI659" s="12"/>
      <c r="JJ659" s="12"/>
      <c r="JK659" s="12"/>
      <c r="JL659" s="12"/>
      <c r="JM659" s="12"/>
      <c r="JO659" s="12"/>
      <c r="JP659" s="12"/>
      <c r="JR659" s="12"/>
      <c r="JS659" s="12"/>
      <c r="JY659" s="12"/>
      <c r="KE659" s="12"/>
      <c r="KF659" s="12"/>
      <c r="KG659" s="12"/>
      <c r="KM659" s="12"/>
      <c r="KN659" s="12"/>
      <c r="KO659" s="12"/>
      <c r="KP659" s="12"/>
      <c r="KQ659" s="12"/>
      <c r="KR659" s="12"/>
      <c r="KU659" s="12"/>
      <c r="KV659" s="12"/>
      <c r="KW659" s="12"/>
      <c r="KX659" s="12"/>
      <c r="KZ659" s="12"/>
      <c r="LA659" s="12"/>
      <c r="LB659" s="12"/>
      <c r="LC659" s="12"/>
      <c r="LD659" s="12"/>
      <c r="LE659" s="12"/>
      <c r="LF659" s="12"/>
      <c r="LG659" s="12"/>
      <c r="LH659" s="12"/>
      <c r="LI659" s="12"/>
      <c r="LJ659" s="12"/>
      <c r="LK659" s="12"/>
      <c r="LL659" s="12"/>
      <c r="LM659" s="12"/>
      <c r="LN659" s="12"/>
      <c r="LO659" s="12"/>
      <c r="LP659" s="12"/>
      <c r="LQ659" s="12"/>
      <c r="LR659" s="12"/>
      <c r="LS659" s="12"/>
      <c r="LT659" s="12"/>
      <c r="LU659" s="12"/>
      <c r="LV659" s="12"/>
      <c r="LW659" s="12"/>
      <c r="LX659" s="12"/>
      <c r="LY659" s="12"/>
      <c r="LZ659" s="12"/>
      <c r="MA659" s="12"/>
      <c r="MB659" s="12"/>
      <c r="MC659" s="12"/>
      <c r="MD659" s="12"/>
      <c r="ME659" s="12"/>
      <c r="MF659" s="12"/>
      <c r="MG659" s="12"/>
      <c r="MH659" s="12"/>
      <c r="MI659" s="12"/>
      <c r="MJ659" s="12"/>
      <c r="MK659" s="12"/>
      <c r="ML659" s="12"/>
      <c r="MM659" s="12"/>
      <c r="MN659" s="12"/>
      <c r="MO659" s="12"/>
      <c r="MP659" s="12"/>
      <c r="MQ659" s="12"/>
    </row>
    <row r="660" spans="1:359" s="8" customFormat="1" ht="22.5" customHeight="1">
      <c r="A660" s="57">
        <v>1</v>
      </c>
      <c r="B660" s="58">
        <v>20</v>
      </c>
      <c r="C660" s="62"/>
      <c r="D660" s="201">
        <f t="shared" si="257"/>
        <v>42.997</v>
      </c>
      <c r="E660" s="226"/>
      <c r="F660" s="59" t="s">
        <v>831</v>
      </c>
      <c r="G660" s="59"/>
      <c r="H660" s="26" t="s">
        <v>325</v>
      </c>
      <c r="I660" s="26" t="s">
        <v>1044</v>
      </c>
      <c r="J660" s="26"/>
      <c r="K660" s="26" t="s">
        <v>783</v>
      </c>
      <c r="L660" s="66">
        <f t="shared" si="258"/>
        <v>42.997</v>
      </c>
      <c r="M660" s="66"/>
      <c r="N660" s="1" t="s">
        <v>369</v>
      </c>
      <c r="O660" s="316" t="s">
        <v>369</v>
      </c>
      <c r="P660" s="317" t="s">
        <v>369</v>
      </c>
      <c r="Q660" s="317">
        <v>1</v>
      </c>
      <c r="R660" s="37">
        <v>18.850000000000001</v>
      </c>
      <c r="S660" s="38">
        <f>SUM(R660*1.22)</f>
        <v>22.997</v>
      </c>
      <c r="T660" s="25">
        <v>0.05</v>
      </c>
      <c r="U660" s="10" t="s">
        <v>891</v>
      </c>
      <c r="V660" s="9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/>
      <c r="CR660" s="12"/>
      <c r="CS660" s="12"/>
      <c r="CT660" s="12"/>
      <c r="CU660" s="12"/>
      <c r="CV660" s="12"/>
      <c r="CW660" s="12"/>
      <c r="CX660" s="12"/>
      <c r="CY660" s="12"/>
      <c r="CZ660" s="12"/>
      <c r="DA660" s="12"/>
      <c r="DB660" s="12"/>
      <c r="DC660" s="12"/>
      <c r="DD660" s="12"/>
      <c r="DE660" s="12"/>
      <c r="DF660" s="12"/>
      <c r="DG660" s="12"/>
      <c r="DH660" s="12"/>
      <c r="DI660" s="12"/>
      <c r="DJ660" s="12"/>
      <c r="DK660" s="12"/>
      <c r="DL660" s="12"/>
      <c r="DM660" s="12"/>
      <c r="DN660" s="12"/>
      <c r="DO660" s="12"/>
      <c r="DP660" s="12"/>
      <c r="DQ660" s="12"/>
      <c r="DR660" s="12"/>
      <c r="DS660" s="12"/>
      <c r="DT660" s="12"/>
      <c r="DU660" s="12"/>
      <c r="DV660" s="12"/>
      <c r="DW660" s="12"/>
      <c r="DX660" s="12"/>
      <c r="DY660" s="12"/>
      <c r="DZ660" s="12"/>
      <c r="EA660" s="12"/>
      <c r="EB660" s="12"/>
      <c r="EC660" s="12"/>
      <c r="ED660" s="12"/>
      <c r="EE660" s="12"/>
      <c r="EF660" s="12"/>
      <c r="EG660" s="12"/>
      <c r="EH660" s="12"/>
      <c r="EI660" s="12"/>
      <c r="EJ660" s="12"/>
      <c r="EK660" s="12"/>
      <c r="EL660" s="12"/>
      <c r="EM660" s="12"/>
      <c r="EN660" s="12"/>
      <c r="EO660" s="12"/>
      <c r="EP660" s="12"/>
      <c r="EQ660" s="12"/>
      <c r="ER660" s="12"/>
      <c r="ES660" s="12"/>
      <c r="ET660" s="12"/>
      <c r="EU660" s="12"/>
      <c r="EV660" s="12"/>
      <c r="EW660" s="12"/>
      <c r="EX660" s="12"/>
      <c r="EY660" s="12"/>
      <c r="EZ660" s="12"/>
      <c r="FA660" s="12"/>
      <c r="FB660" s="12"/>
      <c r="FC660" s="12"/>
      <c r="FD660" s="12"/>
      <c r="FE660" s="12"/>
      <c r="FF660" s="12"/>
      <c r="FG660" s="12"/>
      <c r="FH660" s="12"/>
      <c r="FI660" s="12"/>
      <c r="FJ660" s="12"/>
      <c r="FK660" s="12"/>
      <c r="FL660" s="12"/>
      <c r="FM660" s="12"/>
      <c r="FN660" s="12"/>
      <c r="FO660" s="12"/>
      <c r="FP660" s="12"/>
      <c r="FQ660" s="12"/>
      <c r="FR660" s="12"/>
      <c r="FS660" s="12"/>
      <c r="FT660" s="12"/>
      <c r="FU660" s="12"/>
      <c r="FV660" s="12"/>
      <c r="FW660" s="12"/>
      <c r="FX660" s="12"/>
      <c r="FY660" s="12"/>
      <c r="FZ660" s="12"/>
      <c r="GA660" s="12"/>
      <c r="GB660" s="12"/>
      <c r="GC660" s="12"/>
      <c r="GD660" s="12"/>
      <c r="GE660" s="12"/>
      <c r="GF660" s="12"/>
      <c r="GG660" s="12"/>
      <c r="GH660" s="12"/>
      <c r="GI660" s="12"/>
      <c r="GJ660" s="12"/>
      <c r="GK660" s="12"/>
      <c r="GL660" s="12"/>
      <c r="GM660" s="12"/>
      <c r="GN660" s="12"/>
      <c r="GO660" s="12"/>
      <c r="GP660" s="12"/>
      <c r="GQ660" s="12"/>
      <c r="GR660" s="12"/>
      <c r="GS660" s="12"/>
      <c r="GT660" s="12"/>
      <c r="GU660" s="12"/>
      <c r="GV660" s="12"/>
      <c r="GW660" s="12"/>
      <c r="GX660" s="12"/>
      <c r="GY660" s="12"/>
      <c r="GZ660" s="12"/>
      <c r="HA660" s="12"/>
      <c r="HB660" s="12"/>
      <c r="HC660" s="12"/>
      <c r="HD660" s="12"/>
      <c r="HE660" s="12"/>
      <c r="HF660" s="12"/>
      <c r="HG660" s="12"/>
      <c r="HH660" s="12"/>
      <c r="HI660" s="12"/>
      <c r="HJ660" s="12"/>
      <c r="HK660" s="12"/>
      <c r="HL660" s="12"/>
      <c r="HM660" s="12"/>
      <c r="HN660" s="12"/>
      <c r="HO660" s="12"/>
      <c r="HP660" s="12"/>
      <c r="HQ660" s="12"/>
      <c r="HT660" s="12"/>
      <c r="HU660" s="12"/>
      <c r="HW660" s="12"/>
      <c r="HX660" s="12"/>
      <c r="IE660" s="12"/>
      <c r="IF660" s="12"/>
      <c r="IG660" s="12"/>
      <c r="IH660" s="12"/>
      <c r="IO660" s="12"/>
      <c r="IP660" s="12"/>
      <c r="IQ660" s="12"/>
      <c r="JB660" s="12"/>
      <c r="JC660" s="12"/>
      <c r="JD660" s="12"/>
      <c r="JE660" s="12"/>
      <c r="JF660" s="12"/>
      <c r="JG660" s="12"/>
      <c r="JH660" s="12"/>
      <c r="JI660" s="12"/>
      <c r="JJ660" s="12"/>
      <c r="JK660" s="12"/>
      <c r="JL660" s="12"/>
      <c r="JM660" s="12"/>
      <c r="JO660" s="12"/>
      <c r="JP660" s="12"/>
      <c r="JR660" s="12"/>
      <c r="JS660" s="12"/>
      <c r="JY660" s="12"/>
      <c r="KE660" s="12"/>
      <c r="KF660" s="12"/>
      <c r="KG660" s="12"/>
      <c r="KM660" s="12"/>
      <c r="KN660" s="12"/>
      <c r="KO660" s="12"/>
      <c r="KP660" s="12"/>
      <c r="KQ660" s="12"/>
      <c r="KR660" s="12"/>
      <c r="KU660" s="12"/>
      <c r="KV660" s="12"/>
      <c r="KW660" s="12"/>
      <c r="KX660" s="12"/>
      <c r="KZ660" s="12"/>
      <c r="LA660" s="12"/>
      <c r="LB660" s="12"/>
      <c r="LC660" s="12"/>
      <c r="LD660" s="12"/>
      <c r="LE660" s="12"/>
      <c r="LF660" s="12"/>
      <c r="LG660" s="12"/>
      <c r="LH660" s="12"/>
      <c r="LI660" s="12"/>
      <c r="LJ660" s="12"/>
      <c r="LK660" s="12"/>
      <c r="LL660" s="12"/>
      <c r="LM660" s="12"/>
      <c r="LN660" s="12"/>
      <c r="LO660" s="12"/>
      <c r="LP660" s="12"/>
      <c r="LQ660" s="12"/>
      <c r="LR660" s="12"/>
      <c r="LS660" s="12"/>
      <c r="LT660" s="12"/>
      <c r="LU660" s="12"/>
      <c r="LV660" s="12"/>
      <c r="LW660" s="12"/>
      <c r="LX660" s="12"/>
      <c r="LY660" s="12"/>
      <c r="LZ660" s="12"/>
      <c r="MA660" s="12"/>
      <c r="MB660" s="12"/>
      <c r="MC660" s="12"/>
      <c r="MD660" s="12"/>
      <c r="ME660" s="12"/>
      <c r="MF660" s="12"/>
      <c r="MG660" s="12"/>
      <c r="MH660" s="12"/>
      <c r="MI660" s="12"/>
      <c r="MJ660" s="12"/>
      <c r="MK660" s="12"/>
      <c r="ML660" s="12"/>
      <c r="MM660" s="12"/>
      <c r="MN660" s="12"/>
      <c r="MO660" s="12"/>
      <c r="MP660" s="12"/>
      <c r="MQ660" s="12"/>
    </row>
    <row r="661" spans="1:359" s="8" customFormat="1" ht="22.5" customHeight="1">
      <c r="A661" s="57">
        <v>1</v>
      </c>
      <c r="B661" s="58">
        <v>20</v>
      </c>
      <c r="C661" s="62"/>
      <c r="D661" s="201">
        <f>SUM((S661*A661)+B661+C661)</f>
        <v>42.997</v>
      </c>
      <c r="E661" s="226"/>
      <c r="F661" s="59" t="s">
        <v>831</v>
      </c>
      <c r="G661" s="59"/>
      <c r="H661" s="26" t="s">
        <v>325</v>
      </c>
      <c r="I661" s="26" t="s">
        <v>1044</v>
      </c>
      <c r="J661" s="26"/>
      <c r="K661" s="26" t="s">
        <v>1405</v>
      </c>
      <c r="L661" s="66">
        <f>SUM(D661)</f>
        <v>42.997</v>
      </c>
      <c r="M661" s="66"/>
      <c r="N661" s="1" t="s">
        <v>369</v>
      </c>
      <c r="O661" s="316" t="s">
        <v>369</v>
      </c>
      <c r="P661" s="317">
        <v>1</v>
      </c>
      <c r="Q661" s="317" t="s">
        <v>369</v>
      </c>
      <c r="R661" s="37">
        <v>18.850000000000001</v>
      </c>
      <c r="S661" s="38">
        <f>SUM(R661*1.22)</f>
        <v>22.997</v>
      </c>
      <c r="T661" s="25">
        <v>0.05</v>
      </c>
      <c r="U661" s="10" t="s">
        <v>891</v>
      </c>
      <c r="V661" s="9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2"/>
      <c r="CI661" s="12"/>
      <c r="CJ661" s="12"/>
      <c r="CK661" s="12"/>
      <c r="CL661" s="12"/>
      <c r="CM661" s="12"/>
      <c r="CN661" s="12"/>
      <c r="CO661" s="12"/>
      <c r="CP661" s="12"/>
      <c r="CQ661" s="12"/>
      <c r="CR661" s="12"/>
      <c r="CS661" s="12"/>
      <c r="CT661" s="12"/>
      <c r="CU661" s="12"/>
      <c r="CV661" s="12"/>
      <c r="CW661" s="12"/>
      <c r="CX661" s="12"/>
      <c r="CY661" s="12"/>
      <c r="CZ661" s="12"/>
      <c r="DA661" s="12"/>
      <c r="DB661" s="12"/>
      <c r="DC661" s="12"/>
      <c r="DD661" s="12"/>
      <c r="DE661" s="12"/>
      <c r="DF661" s="12"/>
      <c r="DG661" s="12"/>
      <c r="DH661" s="12"/>
      <c r="DI661" s="12"/>
      <c r="DJ661" s="12"/>
      <c r="DK661" s="12"/>
      <c r="DL661" s="12"/>
      <c r="DM661" s="12"/>
      <c r="DN661" s="12"/>
      <c r="DO661" s="12"/>
      <c r="DP661" s="12"/>
      <c r="DQ661" s="12"/>
      <c r="DR661" s="12"/>
      <c r="DS661" s="12"/>
      <c r="DT661" s="12"/>
      <c r="DU661" s="12"/>
      <c r="DV661" s="12"/>
      <c r="DW661" s="12"/>
      <c r="DX661" s="12"/>
      <c r="DY661" s="12"/>
      <c r="DZ661" s="12"/>
      <c r="EA661" s="12"/>
      <c r="EB661" s="12"/>
      <c r="EC661" s="12"/>
      <c r="ED661" s="12"/>
      <c r="EE661" s="12"/>
      <c r="EF661" s="12"/>
      <c r="EG661" s="12"/>
      <c r="EH661" s="12"/>
      <c r="EI661" s="12"/>
      <c r="EJ661" s="12"/>
      <c r="EK661" s="12"/>
      <c r="EL661" s="12"/>
      <c r="EM661" s="12"/>
      <c r="EN661" s="12"/>
      <c r="EO661" s="12"/>
      <c r="EP661" s="12"/>
      <c r="EQ661" s="12"/>
      <c r="ER661" s="12"/>
      <c r="ES661" s="12"/>
      <c r="ET661" s="12"/>
      <c r="EU661" s="12"/>
      <c r="EV661" s="12"/>
      <c r="EW661" s="12"/>
      <c r="EX661" s="12"/>
      <c r="EY661" s="12"/>
      <c r="EZ661" s="12"/>
      <c r="FA661" s="12"/>
      <c r="FB661" s="12"/>
      <c r="FC661" s="12"/>
      <c r="FD661" s="12"/>
      <c r="FE661" s="12"/>
      <c r="FF661" s="12"/>
      <c r="FG661" s="12"/>
      <c r="FH661" s="12"/>
      <c r="FI661" s="12"/>
      <c r="FJ661" s="12"/>
      <c r="FK661" s="12"/>
      <c r="FL661" s="12"/>
      <c r="FM661" s="12"/>
      <c r="FN661" s="12"/>
      <c r="FO661" s="12"/>
      <c r="FP661" s="12"/>
      <c r="FQ661" s="12"/>
      <c r="FR661" s="12"/>
      <c r="FS661" s="12"/>
      <c r="FT661" s="12"/>
      <c r="FU661" s="12"/>
      <c r="FV661" s="12"/>
      <c r="FW661" s="12"/>
      <c r="FX661" s="12"/>
      <c r="FY661" s="12"/>
      <c r="FZ661" s="12"/>
      <c r="GA661" s="12"/>
      <c r="GB661" s="12"/>
      <c r="GC661" s="12"/>
      <c r="GD661" s="12"/>
      <c r="GE661" s="12"/>
      <c r="GF661" s="12"/>
      <c r="GG661" s="12"/>
      <c r="GH661" s="12"/>
      <c r="GI661" s="12"/>
      <c r="GJ661" s="12"/>
      <c r="GK661" s="12"/>
      <c r="GL661" s="12"/>
      <c r="GM661" s="12"/>
      <c r="GN661" s="12"/>
      <c r="GO661" s="12"/>
      <c r="GP661" s="12"/>
      <c r="GQ661" s="12"/>
      <c r="GR661" s="12"/>
      <c r="GS661" s="12"/>
      <c r="GT661" s="12"/>
      <c r="GU661" s="12"/>
      <c r="GV661" s="12"/>
      <c r="GW661" s="12"/>
      <c r="GX661" s="12"/>
      <c r="GY661" s="12"/>
      <c r="GZ661" s="12"/>
      <c r="HA661" s="12"/>
      <c r="HB661" s="12"/>
      <c r="HC661" s="12"/>
      <c r="HD661" s="12"/>
      <c r="HE661" s="12"/>
      <c r="HF661" s="12"/>
      <c r="HG661" s="12"/>
      <c r="HH661" s="12"/>
      <c r="HI661" s="12"/>
      <c r="HJ661" s="12"/>
      <c r="HK661" s="12"/>
      <c r="HL661" s="12"/>
      <c r="HM661" s="12"/>
      <c r="HN661" s="12"/>
      <c r="HO661" s="12"/>
      <c r="HP661" s="12"/>
      <c r="HQ661" s="12"/>
      <c r="HT661" s="12"/>
      <c r="HU661" s="12"/>
      <c r="HW661" s="12"/>
      <c r="HX661" s="12"/>
      <c r="IE661" s="12"/>
      <c r="IF661" s="12"/>
      <c r="IG661" s="12"/>
      <c r="IH661" s="12"/>
      <c r="IO661" s="12"/>
      <c r="IP661" s="12"/>
      <c r="IQ661" s="12"/>
      <c r="JB661" s="12"/>
      <c r="JC661" s="12"/>
      <c r="JD661" s="12"/>
      <c r="JE661" s="12"/>
      <c r="JF661" s="12"/>
      <c r="JG661" s="12"/>
      <c r="JH661" s="12"/>
      <c r="JI661" s="12"/>
      <c r="JJ661" s="12"/>
      <c r="JK661" s="12"/>
      <c r="JL661" s="12"/>
      <c r="JM661" s="12"/>
      <c r="JO661" s="12"/>
      <c r="JP661" s="12"/>
      <c r="JR661" s="12"/>
      <c r="JS661" s="12"/>
      <c r="JY661" s="12"/>
      <c r="KE661" s="12"/>
      <c r="KF661" s="12"/>
      <c r="KG661" s="12"/>
      <c r="KM661" s="12"/>
      <c r="KN661" s="12"/>
      <c r="KO661" s="12"/>
      <c r="KP661" s="12"/>
      <c r="KQ661" s="12"/>
      <c r="KR661" s="12"/>
      <c r="KU661" s="12"/>
      <c r="KV661" s="12"/>
      <c r="KW661" s="12"/>
      <c r="KX661" s="12"/>
      <c r="KZ661" s="12"/>
      <c r="LA661" s="12"/>
      <c r="LB661" s="12"/>
      <c r="LC661" s="12"/>
      <c r="LD661" s="12"/>
      <c r="LE661" s="12"/>
      <c r="LF661" s="12"/>
      <c r="LG661" s="12"/>
      <c r="LH661" s="12"/>
      <c r="LI661" s="12"/>
      <c r="LJ661" s="12"/>
      <c r="LK661" s="12"/>
      <c r="LL661" s="12"/>
      <c r="LM661" s="12"/>
      <c r="LN661" s="12"/>
      <c r="LO661" s="12"/>
      <c r="LP661" s="12"/>
      <c r="LQ661" s="12"/>
      <c r="LR661" s="12"/>
      <c r="LS661" s="12"/>
      <c r="LT661" s="12"/>
      <c r="LU661" s="12"/>
      <c r="LV661" s="12"/>
      <c r="LW661" s="12"/>
      <c r="LX661" s="12"/>
      <c r="LY661" s="12"/>
      <c r="LZ661" s="12"/>
      <c r="MA661" s="12"/>
      <c r="MB661" s="12"/>
      <c r="MC661" s="12"/>
      <c r="MD661" s="12"/>
      <c r="ME661" s="12"/>
      <c r="MF661" s="12"/>
      <c r="MG661" s="12"/>
      <c r="MH661" s="12"/>
      <c r="MI661" s="12"/>
      <c r="MJ661" s="12"/>
      <c r="MK661" s="12"/>
      <c r="ML661" s="12"/>
      <c r="MM661" s="12"/>
      <c r="MN661" s="12"/>
      <c r="MO661" s="12"/>
      <c r="MP661" s="12"/>
      <c r="MQ661" s="12"/>
    </row>
    <row r="662" spans="1:359" s="8" customFormat="1" ht="22.5" customHeight="1">
      <c r="A662" s="57">
        <v>2.1</v>
      </c>
      <c r="B662" s="58"/>
      <c r="C662" s="62">
        <v>4</v>
      </c>
      <c r="D662" s="201">
        <f>SUM((R662*A662)+B662+C662)+((2020-2014)*3)</f>
        <v>61.585000000000008</v>
      </c>
      <c r="E662" s="225"/>
      <c r="F662" s="198" t="s">
        <v>807</v>
      </c>
      <c r="G662" s="90" t="s">
        <v>1420</v>
      </c>
      <c r="H662" s="83" t="s">
        <v>325</v>
      </c>
      <c r="I662" s="83" t="s">
        <v>1044</v>
      </c>
      <c r="J662" s="83"/>
      <c r="K662" s="83" t="s">
        <v>1529</v>
      </c>
      <c r="L662" s="66">
        <f>SUM(D662)</f>
        <v>61.585000000000008</v>
      </c>
      <c r="M662" s="66"/>
      <c r="N662" s="1" t="s">
        <v>369</v>
      </c>
      <c r="O662" s="316" t="s">
        <v>369</v>
      </c>
      <c r="P662" s="317" t="s">
        <v>369</v>
      </c>
      <c r="Q662" s="317">
        <v>1</v>
      </c>
      <c r="R662" s="37">
        <v>18.850000000000001</v>
      </c>
      <c r="S662" s="38">
        <f t="shared" si="256"/>
        <v>22.997</v>
      </c>
      <c r="T662" s="19"/>
      <c r="U662" s="10" t="s">
        <v>487</v>
      </c>
      <c r="V662" s="10" t="s">
        <v>1533</v>
      </c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/>
      <c r="CJ662" s="12"/>
      <c r="CK662" s="12"/>
      <c r="CL662" s="12"/>
      <c r="CM662" s="12"/>
      <c r="CN662" s="12"/>
      <c r="CO662" s="12"/>
      <c r="CP662" s="12"/>
      <c r="CQ662" s="12"/>
      <c r="CR662" s="12"/>
      <c r="CS662" s="12"/>
      <c r="CT662" s="12"/>
      <c r="CU662" s="12"/>
      <c r="CV662" s="12"/>
      <c r="CW662" s="12"/>
      <c r="CX662" s="12"/>
      <c r="CY662" s="12"/>
      <c r="CZ662" s="12"/>
      <c r="DA662" s="12"/>
      <c r="DB662" s="12"/>
      <c r="DC662" s="12"/>
      <c r="DD662" s="12"/>
      <c r="DE662" s="12"/>
      <c r="DF662" s="12"/>
      <c r="DG662" s="12"/>
      <c r="DH662" s="12"/>
      <c r="DI662" s="12"/>
      <c r="DJ662" s="12"/>
      <c r="DK662" s="12"/>
      <c r="DL662" s="12"/>
      <c r="DM662" s="12"/>
      <c r="DN662" s="12"/>
      <c r="DO662" s="12"/>
      <c r="DP662" s="12"/>
      <c r="DQ662" s="12"/>
      <c r="DR662" s="12"/>
      <c r="DS662" s="12"/>
      <c r="DT662" s="12"/>
      <c r="DU662" s="12"/>
      <c r="DV662" s="12"/>
      <c r="DW662" s="12"/>
      <c r="DX662" s="12"/>
      <c r="DY662" s="12"/>
      <c r="DZ662" s="12"/>
      <c r="EA662" s="12"/>
      <c r="EB662" s="12"/>
      <c r="EC662" s="12"/>
      <c r="ED662" s="12"/>
      <c r="EE662" s="12"/>
      <c r="EF662" s="12"/>
      <c r="EG662" s="12"/>
      <c r="EH662" s="12"/>
      <c r="EI662" s="12"/>
      <c r="EJ662" s="12"/>
      <c r="EK662" s="12"/>
      <c r="EL662" s="12"/>
      <c r="EM662" s="12"/>
      <c r="EN662" s="12"/>
      <c r="EO662" s="12"/>
      <c r="EP662" s="12"/>
      <c r="EQ662" s="12"/>
      <c r="ER662" s="12"/>
      <c r="ES662" s="12"/>
      <c r="ET662" s="12"/>
      <c r="EU662" s="12"/>
      <c r="EV662" s="12"/>
      <c r="EW662" s="12"/>
      <c r="EX662" s="12"/>
      <c r="EY662" s="12"/>
      <c r="EZ662" s="12"/>
      <c r="FA662" s="12"/>
      <c r="FB662" s="12"/>
      <c r="FC662" s="12"/>
      <c r="FD662" s="12"/>
      <c r="FE662" s="12"/>
      <c r="FF662" s="12"/>
      <c r="FG662" s="12"/>
      <c r="FH662" s="12"/>
      <c r="FI662" s="12"/>
      <c r="FJ662" s="12"/>
      <c r="FK662" s="12"/>
      <c r="FL662" s="12"/>
      <c r="FM662" s="12"/>
      <c r="FN662" s="12"/>
      <c r="FO662" s="12"/>
      <c r="FP662" s="12"/>
      <c r="FQ662" s="12"/>
      <c r="FR662" s="12"/>
      <c r="FS662" s="12"/>
      <c r="FT662" s="12"/>
      <c r="FU662" s="12"/>
      <c r="FV662" s="12"/>
      <c r="FW662" s="12"/>
      <c r="FX662" s="12"/>
      <c r="FY662" s="12"/>
      <c r="FZ662" s="12"/>
      <c r="GA662" s="12"/>
      <c r="GB662" s="12"/>
      <c r="GC662" s="12"/>
      <c r="GD662" s="12"/>
      <c r="GE662" s="12"/>
      <c r="GF662" s="12"/>
      <c r="GG662" s="12"/>
      <c r="GH662" s="12"/>
      <c r="GI662" s="12"/>
      <c r="GJ662" s="12"/>
      <c r="GK662" s="12"/>
      <c r="GL662" s="12"/>
      <c r="GM662" s="12"/>
      <c r="GN662" s="12"/>
      <c r="GO662" s="12"/>
      <c r="GP662" s="12"/>
      <c r="GQ662" s="12"/>
      <c r="GR662" s="12"/>
      <c r="GS662" s="12"/>
      <c r="GT662" s="12"/>
      <c r="GU662" s="12"/>
      <c r="GV662" s="12"/>
      <c r="GW662" s="12"/>
      <c r="GX662" s="12"/>
      <c r="GY662" s="12"/>
      <c r="GZ662" s="12"/>
      <c r="HA662" s="12"/>
      <c r="HB662" s="12"/>
      <c r="HC662" s="12"/>
      <c r="HD662" s="12"/>
      <c r="HE662" s="12"/>
      <c r="HF662" s="12"/>
      <c r="HG662" s="12"/>
      <c r="HH662" s="12"/>
      <c r="HI662" s="12"/>
      <c r="HJ662" s="12"/>
      <c r="HK662" s="12"/>
      <c r="HL662" s="12"/>
      <c r="HM662" s="12"/>
      <c r="HN662" s="12"/>
      <c r="HO662" s="12"/>
      <c r="HT662" s="12"/>
      <c r="HU662" s="12"/>
      <c r="HW662" s="12"/>
      <c r="HX662" s="12"/>
      <c r="HY662" s="12"/>
      <c r="IE662" s="7"/>
      <c r="IF662" s="7"/>
      <c r="IH662" s="7"/>
      <c r="IS662" s="12"/>
      <c r="IT662" s="12"/>
      <c r="IU662" s="12"/>
      <c r="IV662" s="12"/>
      <c r="IW662" s="12"/>
      <c r="IX662" s="12"/>
      <c r="IY662" s="12"/>
      <c r="IZ662" s="12"/>
      <c r="JA662" s="12"/>
      <c r="JL662" s="12"/>
      <c r="JN662" s="12"/>
      <c r="JO662" s="12"/>
      <c r="JT662" s="12"/>
      <c r="JU662" s="12"/>
      <c r="JV662" s="12"/>
      <c r="JW662" s="12"/>
      <c r="JX662" s="12"/>
      <c r="JZ662" s="12"/>
      <c r="KA662" s="12"/>
      <c r="KE662" s="12"/>
      <c r="KF662" s="12"/>
      <c r="KG662" s="12"/>
      <c r="KH662" s="12"/>
      <c r="KI662" s="12"/>
      <c r="KJ662" s="12"/>
      <c r="KK662" s="12"/>
      <c r="KL662" s="12"/>
      <c r="KM662" s="12"/>
      <c r="KN662" s="12"/>
      <c r="KO662" s="12"/>
      <c r="KP662" s="12"/>
      <c r="KQ662" s="12"/>
      <c r="KR662" s="12"/>
      <c r="KU662" s="12"/>
      <c r="KV662" s="12"/>
      <c r="KW662" s="12"/>
      <c r="KX662" s="12"/>
      <c r="KY662" s="12"/>
      <c r="LD662" s="12"/>
      <c r="LE662" s="12"/>
      <c r="LF662" s="12"/>
      <c r="LG662" s="12"/>
      <c r="LH662" s="12"/>
      <c r="LI662" s="12"/>
      <c r="LJ662" s="12"/>
      <c r="LK662" s="12"/>
      <c r="LL662" s="12"/>
      <c r="LM662" s="12"/>
      <c r="LR662" s="12"/>
      <c r="LS662" s="12"/>
      <c r="LT662" s="12"/>
      <c r="LU662" s="12"/>
      <c r="LV662" s="12"/>
      <c r="LW662" s="12"/>
      <c r="LX662" s="12"/>
      <c r="LY662" s="12"/>
      <c r="LZ662" s="12"/>
      <c r="MA662" s="12"/>
      <c r="MB662" s="12"/>
      <c r="MC662" s="12"/>
      <c r="MD662" s="12"/>
      <c r="ME662" s="12"/>
      <c r="MF662" s="12"/>
      <c r="MQ662" s="12"/>
      <c r="MS662" s="12"/>
      <c r="MU662" s="12"/>
    </row>
    <row r="663" spans="1:359" ht="22.5" customHeight="1">
      <c r="A663" s="57">
        <v>2.2000000000000002</v>
      </c>
      <c r="B663" s="58"/>
      <c r="C663" s="62"/>
      <c r="D663" s="201">
        <f>SUM((S663*A663)+B663+C663)</f>
        <v>33.550000000000004</v>
      </c>
      <c r="E663" s="226"/>
      <c r="F663" s="59" t="s">
        <v>806</v>
      </c>
      <c r="G663" s="59"/>
      <c r="H663" s="26" t="s">
        <v>325</v>
      </c>
      <c r="I663" s="26" t="s">
        <v>115</v>
      </c>
      <c r="J663" s="26"/>
      <c r="K663" s="26" t="s">
        <v>1235</v>
      </c>
      <c r="L663" s="66">
        <f>SUM(D663)</f>
        <v>33.550000000000004</v>
      </c>
      <c r="M663" s="66"/>
      <c r="N663" s="1" t="s">
        <v>369</v>
      </c>
      <c r="O663" s="316" t="s">
        <v>369</v>
      </c>
      <c r="P663" s="317">
        <v>3</v>
      </c>
      <c r="Q663" s="317" t="s">
        <v>369</v>
      </c>
      <c r="R663" s="37">
        <v>12.5</v>
      </c>
      <c r="S663" s="38">
        <f t="shared" si="256"/>
        <v>15.25</v>
      </c>
      <c r="T663" s="25">
        <v>0.1</v>
      </c>
      <c r="U663" s="10" t="s">
        <v>738</v>
      </c>
      <c r="V663" s="9"/>
      <c r="HZ663" s="8"/>
      <c r="IA663" s="8"/>
      <c r="IB663" s="8"/>
      <c r="IC663" s="8"/>
      <c r="ID663" s="8"/>
      <c r="IJ663" s="8"/>
      <c r="IK663" s="8"/>
      <c r="IL663" s="8"/>
      <c r="IM663" s="8"/>
      <c r="IN663" s="8"/>
      <c r="IS663" s="8"/>
      <c r="IT663" s="8"/>
      <c r="IU663" s="8"/>
      <c r="IV663" s="8"/>
      <c r="IW663" s="8"/>
      <c r="IX663" s="8"/>
      <c r="IY663" s="8"/>
      <c r="IZ663" s="8"/>
      <c r="JA663" s="8"/>
      <c r="JN663" s="8"/>
      <c r="JT663" s="8"/>
      <c r="JU663" s="8"/>
      <c r="JV663" s="8"/>
      <c r="JW663" s="8"/>
      <c r="JX663" s="8"/>
      <c r="KB663" s="8"/>
      <c r="KC663" s="8"/>
      <c r="KD663" s="8"/>
      <c r="KG663" s="8"/>
      <c r="KY663" s="8"/>
      <c r="LN663" s="8"/>
      <c r="LO663" s="8"/>
      <c r="LP663" s="8"/>
      <c r="LQ663" s="8"/>
      <c r="MG663" s="8"/>
      <c r="MK663" s="8"/>
      <c r="ML663" s="8"/>
      <c r="MM663" s="8"/>
      <c r="MN663" s="8"/>
      <c r="MO663" s="8"/>
      <c r="MP663" s="8"/>
      <c r="MR663" s="8"/>
    </row>
    <row r="664" spans="1:359" ht="22.5" customHeight="1">
      <c r="A664" s="56"/>
      <c r="B664" s="55"/>
      <c r="C664" s="63"/>
      <c r="D664" s="201"/>
      <c r="F664" s="60"/>
      <c r="G664" s="60"/>
      <c r="H664" s="26"/>
      <c r="I664" s="26"/>
      <c r="J664" s="26"/>
      <c r="K664" s="26"/>
      <c r="L664" s="66"/>
      <c r="M664" s="66"/>
      <c r="N664" s="33"/>
      <c r="O664" s="319"/>
      <c r="P664" s="319"/>
      <c r="Q664" s="319"/>
      <c r="R664" s="31"/>
      <c r="S664" s="39"/>
      <c r="T664" s="195"/>
      <c r="U664" s="10"/>
      <c r="V664" s="9"/>
      <c r="HZ664" s="8"/>
      <c r="IA664" s="8"/>
      <c r="IB664" s="8"/>
      <c r="IC664" s="8"/>
      <c r="ID664" s="8"/>
      <c r="IJ664" s="8"/>
      <c r="IK664" s="8"/>
      <c r="IL664" s="8"/>
      <c r="IM664" s="8"/>
      <c r="IN664" s="8"/>
      <c r="IS664" s="8"/>
      <c r="IT664" s="8"/>
      <c r="IU664" s="8"/>
      <c r="IV664" s="8"/>
      <c r="IW664" s="8"/>
      <c r="IX664" s="8"/>
      <c r="IY664" s="8"/>
      <c r="IZ664" s="8"/>
      <c r="JA664" s="8"/>
      <c r="JN664" s="8"/>
      <c r="JT664" s="8"/>
      <c r="JU664" s="8"/>
      <c r="JV664" s="8"/>
      <c r="JW664" s="8"/>
      <c r="JX664" s="8"/>
      <c r="KB664" s="8"/>
      <c r="KC664" s="8"/>
      <c r="KD664" s="8"/>
      <c r="KG664" s="8"/>
      <c r="KX664" s="8"/>
      <c r="KY664" s="8"/>
      <c r="KZ664" s="197"/>
      <c r="LA664" s="197"/>
      <c r="LB664" s="197"/>
      <c r="LC664" s="197"/>
      <c r="LN664" s="197"/>
      <c r="LO664" s="197"/>
      <c r="LP664" s="197"/>
      <c r="LQ664" s="197"/>
      <c r="MG664" s="197"/>
      <c r="MH664" s="197"/>
      <c r="MI664" s="197"/>
      <c r="MJ664" s="197"/>
      <c r="MK664" s="197"/>
      <c r="ML664" s="197"/>
      <c r="MM664" s="197"/>
      <c r="MN664" s="197"/>
      <c r="MO664" s="197"/>
      <c r="MP664" s="197"/>
      <c r="MQ664" s="8"/>
    </row>
    <row r="665" spans="1:359" ht="22.5" customHeight="1">
      <c r="A665" s="56"/>
      <c r="B665" s="55"/>
      <c r="C665" s="63"/>
      <c r="D665" s="201"/>
      <c r="E665" s="226"/>
      <c r="F665" s="60"/>
      <c r="G665" s="60"/>
      <c r="H665" s="26"/>
      <c r="I665" s="26"/>
      <c r="J665" s="26"/>
      <c r="K665" s="26"/>
      <c r="L665" s="66"/>
      <c r="M665" s="66"/>
      <c r="N665" s="33"/>
      <c r="O665" s="319"/>
      <c r="P665" s="319"/>
      <c r="Q665" s="319"/>
      <c r="R665" s="31"/>
      <c r="S665" s="39"/>
      <c r="T665" s="195"/>
      <c r="U665" s="10"/>
      <c r="V665" s="9"/>
      <c r="HZ665" s="8"/>
      <c r="IA665" s="8"/>
      <c r="IB665" s="8"/>
      <c r="IC665" s="8"/>
      <c r="ID665" s="8"/>
      <c r="IJ665" s="8"/>
      <c r="IK665" s="8"/>
      <c r="IL665" s="8"/>
      <c r="IM665" s="8"/>
      <c r="IN665" s="8"/>
      <c r="IS665" s="8"/>
      <c r="IT665" s="8"/>
      <c r="IU665" s="8"/>
      <c r="IV665" s="8"/>
      <c r="IW665" s="8"/>
      <c r="IX665" s="8"/>
      <c r="IY665" s="8"/>
      <c r="IZ665" s="8"/>
      <c r="JA665" s="8"/>
      <c r="JN665" s="8"/>
      <c r="JT665" s="8"/>
      <c r="JU665" s="8"/>
      <c r="JV665" s="8"/>
      <c r="JW665" s="8"/>
      <c r="JX665" s="8"/>
      <c r="KB665" s="8"/>
      <c r="KC665" s="8"/>
      <c r="KD665" s="8"/>
      <c r="KG665" s="8"/>
      <c r="KY665" s="8"/>
      <c r="KZ665"/>
      <c r="LA665"/>
      <c r="LB665"/>
      <c r="LC665"/>
      <c r="LN665"/>
      <c r="LO665"/>
      <c r="LP665"/>
      <c r="LQ665"/>
      <c r="MG665"/>
      <c r="MH665"/>
      <c r="MI665"/>
      <c r="MJ665"/>
      <c r="MK665"/>
      <c r="ML665"/>
      <c r="MM665"/>
      <c r="MN665"/>
      <c r="MO665"/>
      <c r="MP665"/>
    </row>
    <row r="666" spans="1:359" ht="22.5" customHeight="1">
      <c r="A666" s="56"/>
      <c r="B666" s="55"/>
      <c r="C666" s="63"/>
      <c r="D666" s="201"/>
      <c r="E666" s="226"/>
      <c r="F666" s="60"/>
      <c r="G666" s="60"/>
      <c r="H666" s="26"/>
      <c r="I666" s="26"/>
      <c r="J666" s="26"/>
      <c r="K666" s="26"/>
      <c r="L666" s="66"/>
      <c r="M666" s="66"/>
      <c r="N666" s="33"/>
      <c r="O666" s="319"/>
      <c r="P666" s="319"/>
      <c r="Q666" s="319"/>
      <c r="R666" s="31"/>
      <c r="S666" s="39"/>
      <c r="T666" s="21"/>
      <c r="U666" s="10"/>
      <c r="V666" s="9"/>
      <c r="HZ666" s="8"/>
      <c r="IA666" s="8"/>
      <c r="IB666" s="8"/>
      <c r="IC666" s="8"/>
      <c r="ID666" s="8"/>
      <c r="IJ666" s="8"/>
      <c r="IK666" s="8"/>
      <c r="IL666" s="8"/>
      <c r="IM666" s="8"/>
      <c r="IN666" s="8"/>
      <c r="IR666" s="8"/>
      <c r="JL666" s="8"/>
      <c r="JM666" s="8"/>
      <c r="JN666" s="8"/>
      <c r="JO666" s="8"/>
      <c r="JQ666" s="8"/>
      <c r="JT666" s="8"/>
      <c r="JU666" s="8"/>
      <c r="JV666" s="8"/>
      <c r="JW666" s="8"/>
      <c r="JX666" s="8"/>
      <c r="JZ666" s="8"/>
      <c r="KA666" s="8"/>
      <c r="KG666" s="8"/>
      <c r="KH666" s="8"/>
      <c r="KI666" s="8"/>
      <c r="KJ666" s="8"/>
      <c r="KK666" s="8"/>
      <c r="KL666" s="8"/>
      <c r="KS666" s="8"/>
      <c r="KT666" s="8"/>
      <c r="KY666" s="8"/>
      <c r="KZ666"/>
      <c r="LA666"/>
      <c r="LB666"/>
      <c r="LC666"/>
      <c r="LN666"/>
      <c r="LO666"/>
      <c r="LP666"/>
      <c r="LQ666"/>
      <c r="MG666"/>
      <c r="MH666"/>
      <c r="MI666"/>
      <c r="MJ666"/>
      <c r="MK666"/>
      <c r="ML666"/>
      <c r="MM666"/>
      <c r="MN666"/>
      <c r="MO666"/>
      <c r="MP666"/>
      <c r="MQ666" s="8"/>
    </row>
    <row r="667" spans="1:359" s="8" customFormat="1" ht="22.5" customHeight="1">
      <c r="A667" s="56"/>
      <c r="B667" s="55"/>
      <c r="C667" s="63"/>
      <c r="D667" s="201"/>
      <c r="E667" s="225"/>
      <c r="F667" s="60"/>
      <c r="G667" s="60"/>
      <c r="H667" s="26"/>
      <c r="I667" s="26"/>
      <c r="J667" s="9"/>
      <c r="K667" s="26"/>
      <c r="L667" s="66"/>
      <c r="M667" s="66"/>
      <c r="N667" s="33"/>
      <c r="O667" s="319"/>
      <c r="P667" s="319"/>
      <c r="Q667" s="319"/>
      <c r="R667" s="31"/>
      <c r="S667" s="39"/>
      <c r="T667" s="21"/>
      <c r="U667" s="10"/>
      <c r="V667" s="9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  <c r="CD667" s="12"/>
      <c r="CE667" s="12"/>
      <c r="CF667" s="12"/>
      <c r="CG667" s="12"/>
      <c r="CH667" s="12"/>
      <c r="CI667" s="12"/>
      <c r="CJ667" s="12"/>
      <c r="CK667" s="12"/>
      <c r="CL667" s="12"/>
      <c r="CM667" s="12"/>
      <c r="CN667" s="12"/>
      <c r="CO667" s="12"/>
      <c r="CP667" s="12"/>
      <c r="CQ667" s="12"/>
      <c r="CR667" s="12"/>
      <c r="CS667" s="12"/>
      <c r="CT667" s="12"/>
      <c r="CU667" s="12"/>
      <c r="CV667" s="12"/>
      <c r="CW667" s="12"/>
      <c r="CX667" s="12"/>
      <c r="CY667" s="12"/>
      <c r="CZ667" s="12"/>
      <c r="DA667" s="12"/>
      <c r="DB667" s="12"/>
      <c r="DC667" s="12"/>
      <c r="DD667" s="12"/>
      <c r="DE667" s="12"/>
      <c r="DF667" s="12"/>
      <c r="DG667" s="12"/>
      <c r="DH667" s="12"/>
      <c r="DI667" s="12"/>
      <c r="DJ667" s="12"/>
      <c r="DK667" s="12"/>
      <c r="DL667" s="12"/>
      <c r="DM667" s="12"/>
      <c r="DN667" s="12"/>
      <c r="DO667" s="12"/>
      <c r="DP667" s="12"/>
      <c r="DQ667" s="12"/>
      <c r="DR667" s="12"/>
      <c r="DS667" s="12"/>
      <c r="DT667" s="12"/>
      <c r="DU667" s="12"/>
      <c r="DV667" s="12"/>
      <c r="DW667" s="12"/>
      <c r="DX667" s="12"/>
      <c r="DY667" s="12"/>
      <c r="DZ667" s="12"/>
      <c r="EA667" s="12"/>
      <c r="EB667" s="12"/>
      <c r="EC667" s="12"/>
      <c r="ED667" s="12"/>
      <c r="EE667" s="12"/>
      <c r="EF667" s="12"/>
      <c r="EG667" s="12"/>
      <c r="EH667" s="12"/>
      <c r="EI667" s="12"/>
      <c r="EJ667" s="12"/>
      <c r="EK667" s="12"/>
      <c r="EL667" s="12"/>
      <c r="EM667" s="12"/>
      <c r="EN667" s="12"/>
      <c r="EO667" s="12"/>
      <c r="EP667" s="12"/>
      <c r="EQ667" s="12"/>
      <c r="ER667" s="12"/>
      <c r="ES667" s="12"/>
      <c r="ET667" s="12"/>
      <c r="EU667" s="12"/>
      <c r="EV667" s="12"/>
      <c r="EW667" s="12"/>
      <c r="EX667" s="12"/>
      <c r="EY667" s="12"/>
      <c r="EZ667" s="12"/>
      <c r="FA667" s="12"/>
      <c r="FB667" s="12"/>
      <c r="FC667" s="12"/>
      <c r="FD667" s="12"/>
      <c r="FE667" s="12"/>
      <c r="FF667" s="12"/>
      <c r="FG667" s="12"/>
      <c r="FH667" s="12"/>
      <c r="FI667" s="12"/>
      <c r="FJ667" s="12"/>
      <c r="FK667" s="12"/>
      <c r="FL667" s="12"/>
      <c r="FM667" s="12"/>
      <c r="FN667" s="12"/>
      <c r="FO667" s="12"/>
      <c r="FP667" s="12"/>
      <c r="FQ667" s="12"/>
      <c r="FR667" s="12"/>
      <c r="FS667" s="12"/>
      <c r="FT667" s="12"/>
      <c r="FU667" s="12"/>
      <c r="FV667" s="12"/>
      <c r="FW667" s="12"/>
      <c r="FX667" s="12"/>
      <c r="FY667" s="12"/>
      <c r="FZ667" s="12"/>
      <c r="GA667" s="12"/>
      <c r="GB667" s="12"/>
      <c r="GC667" s="12"/>
      <c r="GD667" s="12"/>
      <c r="GE667" s="12"/>
      <c r="GF667" s="12"/>
      <c r="GG667" s="12"/>
      <c r="GH667" s="12"/>
      <c r="GI667" s="12"/>
      <c r="GJ667" s="12"/>
      <c r="GK667" s="12"/>
      <c r="GL667" s="12"/>
      <c r="GM667" s="12"/>
      <c r="GN667" s="12"/>
      <c r="GO667" s="12"/>
      <c r="GP667" s="12"/>
      <c r="GQ667" s="12"/>
      <c r="GR667" s="12"/>
      <c r="GS667" s="12"/>
      <c r="GT667" s="12"/>
      <c r="GU667" s="12"/>
      <c r="GV667" s="12"/>
      <c r="GW667" s="12"/>
      <c r="GX667" s="12"/>
      <c r="GY667" s="12"/>
      <c r="GZ667" s="12"/>
      <c r="HA667" s="12"/>
      <c r="HB667" s="12"/>
      <c r="HC667" s="12"/>
      <c r="HD667" s="12"/>
      <c r="HE667" s="12"/>
      <c r="HF667" s="12"/>
      <c r="HG667" s="12"/>
      <c r="HH667" s="12"/>
      <c r="HI667" s="12"/>
      <c r="HJ667" s="12"/>
      <c r="HK667" s="12"/>
      <c r="HL667" s="12"/>
      <c r="HM667" s="12"/>
      <c r="HN667" s="12"/>
      <c r="HO667" s="12"/>
      <c r="HP667" s="12"/>
      <c r="HQ667" s="12"/>
      <c r="HR667" s="12"/>
      <c r="HS667" s="12"/>
      <c r="HT667" s="12"/>
      <c r="HU667" s="12"/>
      <c r="HV667" s="12"/>
      <c r="HW667" s="12"/>
      <c r="HX667" s="12"/>
      <c r="HY667" s="12"/>
      <c r="IE667" s="12"/>
      <c r="IF667" s="12"/>
      <c r="IG667" s="12"/>
      <c r="IH667" s="12"/>
      <c r="II667" s="12"/>
      <c r="IO667" s="12"/>
      <c r="IP667" s="12"/>
      <c r="IQ667" s="12"/>
      <c r="JB667" s="12"/>
      <c r="JC667" s="12"/>
      <c r="JD667" s="12"/>
      <c r="JE667" s="12"/>
      <c r="JF667" s="12"/>
      <c r="JG667" s="12"/>
      <c r="JH667" s="12"/>
      <c r="JI667" s="12"/>
      <c r="JJ667" s="12"/>
      <c r="JK667" s="12"/>
      <c r="JP667" s="12"/>
      <c r="JQ667" s="12"/>
      <c r="JR667" s="12"/>
      <c r="JS667" s="12"/>
      <c r="JY667" s="12"/>
      <c r="KC667" s="12"/>
      <c r="KD667" s="12"/>
      <c r="KE667" s="12"/>
      <c r="KF667" s="12"/>
      <c r="KM667" s="12"/>
      <c r="KN667" s="12"/>
      <c r="KO667" s="12"/>
      <c r="KP667" s="12"/>
      <c r="KQ667" s="12"/>
      <c r="KR667" s="12"/>
      <c r="KU667" s="12"/>
      <c r="KV667" s="12"/>
      <c r="KW667" s="12"/>
      <c r="KZ667"/>
      <c r="LA667"/>
      <c r="LB667"/>
      <c r="LC667"/>
      <c r="LD667" s="12"/>
      <c r="LE667" s="12"/>
      <c r="LF667" s="12"/>
      <c r="LG667" s="12"/>
      <c r="LH667" s="12"/>
      <c r="LI667" s="12"/>
      <c r="LJ667" s="12"/>
      <c r="LK667" s="12"/>
      <c r="LL667" s="12"/>
      <c r="LM667" s="12"/>
      <c r="LN667"/>
      <c r="LO667"/>
      <c r="LP667"/>
      <c r="LQ667"/>
      <c r="LR667" s="12"/>
      <c r="LS667" s="12"/>
      <c r="LT667" s="12"/>
      <c r="LU667" s="12"/>
      <c r="LV667" s="12"/>
      <c r="LW667" s="12"/>
      <c r="LX667" s="12"/>
      <c r="LY667" s="12"/>
      <c r="LZ667" s="12"/>
      <c r="MA667" s="12"/>
      <c r="MB667" s="12"/>
      <c r="MC667" s="12"/>
      <c r="MD667" s="12"/>
      <c r="ME667" s="12"/>
      <c r="MF667" s="12"/>
      <c r="MG667"/>
      <c r="MH667"/>
      <c r="MI667"/>
      <c r="MJ667"/>
      <c r="MK667"/>
      <c r="ML667"/>
      <c r="MM667"/>
      <c r="MN667"/>
      <c r="MO667"/>
      <c r="MP667"/>
      <c r="MQ667" s="12"/>
      <c r="MS667" s="12"/>
    </row>
    <row r="668" spans="1:359" ht="22.5" customHeight="1">
      <c r="A668" s="57">
        <v>2.2000000000000002</v>
      </c>
      <c r="B668" s="58"/>
      <c r="C668" s="62"/>
      <c r="D668" s="201">
        <f>SUM((S668*A668)+B668+C668)</f>
        <v>28.691959999999998</v>
      </c>
      <c r="E668" s="226"/>
      <c r="F668" s="59" t="s">
        <v>806</v>
      </c>
      <c r="G668" s="59"/>
      <c r="H668" s="26" t="s">
        <v>326</v>
      </c>
      <c r="I668" s="26" t="s">
        <v>117</v>
      </c>
      <c r="J668" s="26"/>
      <c r="K668" s="26" t="s">
        <v>2107</v>
      </c>
      <c r="L668" s="66">
        <f t="shared" ref="L668:L678" si="259">SUM(D668)</f>
        <v>28.691959999999998</v>
      </c>
      <c r="M668" s="66"/>
      <c r="N668" s="1" t="s">
        <v>369</v>
      </c>
      <c r="O668" s="316" t="s">
        <v>369</v>
      </c>
      <c r="P668" s="317">
        <v>1</v>
      </c>
      <c r="Q668" s="317" t="s">
        <v>369</v>
      </c>
      <c r="R668" s="37">
        <v>10.69</v>
      </c>
      <c r="S668" s="38">
        <f t="shared" ref="S668:S678" si="260">SUM(R668*1.22)</f>
        <v>13.041799999999999</v>
      </c>
      <c r="T668" s="20"/>
      <c r="U668" s="10" t="s">
        <v>622</v>
      </c>
      <c r="V668" s="9"/>
      <c r="HP668" s="8"/>
      <c r="HQ668" s="8"/>
      <c r="HR668" s="8"/>
      <c r="HS668" s="8"/>
      <c r="HV668" s="8"/>
      <c r="HY668" s="8"/>
      <c r="HZ668" s="8"/>
      <c r="IA668" s="8"/>
      <c r="IE668" s="8"/>
      <c r="IF668" s="8"/>
      <c r="IH668" s="8"/>
      <c r="II668" s="8"/>
      <c r="IS668" s="8"/>
      <c r="IT668" s="8"/>
      <c r="IU668" s="8"/>
      <c r="IV668" s="8"/>
      <c r="IW668" s="8"/>
      <c r="IX668" s="8"/>
      <c r="IY668" s="8"/>
      <c r="IZ668" s="8"/>
      <c r="JA668" s="8"/>
      <c r="JB668" s="8"/>
      <c r="JC668" s="8"/>
      <c r="JD668" s="8"/>
      <c r="JE668" s="8"/>
      <c r="JF668" s="8"/>
      <c r="JG668" s="8"/>
      <c r="JH668" s="8"/>
      <c r="JI668" s="8"/>
      <c r="JJ668" s="8"/>
      <c r="JK668" s="8"/>
      <c r="JL668" s="8"/>
      <c r="JM668" s="8"/>
      <c r="JN668" s="8"/>
      <c r="JO668" s="8"/>
      <c r="JP668" s="8"/>
      <c r="JQ668" s="8"/>
      <c r="JR668" s="8"/>
      <c r="JS668" s="8"/>
      <c r="JT668" s="8"/>
      <c r="JU668" s="8"/>
      <c r="JV668" s="8"/>
      <c r="JW668" s="8"/>
      <c r="JX668" s="8"/>
      <c r="JY668" s="8"/>
      <c r="KB668" s="8"/>
      <c r="KC668" s="8"/>
      <c r="KD668" s="8"/>
      <c r="KG668" s="8"/>
      <c r="KH668" s="8"/>
      <c r="KI668" s="8"/>
      <c r="KJ668" s="8"/>
      <c r="KK668" s="8"/>
      <c r="KL668" s="8"/>
      <c r="KS668" s="8"/>
      <c r="KT668" s="8"/>
      <c r="KX668" s="8"/>
      <c r="LD668" s="8"/>
      <c r="LE668" s="8"/>
      <c r="LF668" s="8"/>
      <c r="LG668" s="8"/>
      <c r="LH668" s="8"/>
      <c r="LI668" s="8"/>
      <c r="LJ668" s="8"/>
      <c r="LK668" s="8"/>
      <c r="LL668" s="8"/>
      <c r="LM668" s="8"/>
      <c r="LR668" s="8"/>
      <c r="LS668" s="8"/>
      <c r="LT668" s="8"/>
      <c r="LU668" s="8"/>
      <c r="LV668" s="8"/>
      <c r="LW668" s="8"/>
      <c r="LX668" s="8"/>
      <c r="LY668" s="8"/>
      <c r="LZ668" s="8"/>
      <c r="MA668" s="8"/>
      <c r="MB668" s="8"/>
      <c r="MC668" s="8"/>
      <c r="MD668" s="8"/>
      <c r="ME668" s="8"/>
      <c r="MF668" s="8"/>
      <c r="MH668" s="8"/>
      <c r="MI668" s="8"/>
      <c r="MJ668" s="8"/>
      <c r="MR668" s="8"/>
      <c r="MU668" s="8"/>
    </row>
    <row r="669" spans="1:359" ht="22.5" customHeight="1">
      <c r="A669" s="57">
        <v>1</v>
      </c>
      <c r="B669" s="58">
        <v>12</v>
      </c>
      <c r="C669" s="62">
        <v>6</v>
      </c>
      <c r="D669" s="201">
        <f t="shared" ref="D669" si="261">SUM((S669*A669)+B669+C669)</f>
        <v>30.297599999999999</v>
      </c>
      <c r="E669" s="226"/>
      <c r="F669" s="59" t="s">
        <v>819</v>
      </c>
      <c r="G669" s="59"/>
      <c r="H669" s="26" t="s">
        <v>326</v>
      </c>
      <c r="I669" s="26" t="s">
        <v>117</v>
      </c>
      <c r="J669" s="26"/>
      <c r="K669" s="26" t="s">
        <v>2454</v>
      </c>
      <c r="L669" s="66">
        <f>SUM(D669)</f>
        <v>30.297599999999999</v>
      </c>
      <c r="M669" s="66"/>
      <c r="N669" s="1" t="s">
        <v>369</v>
      </c>
      <c r="O669" s="316" t="s">
        <v>369</v>
      </c>
      <c r="P669" s="317" t="s">
        <v>369</v>
      </c>
      <c r="Q669" s="317">
        <v>1</v>
      </c>
      <c r="R669" s="37">
        <v>10.08</v>
      </c>
      <c r="S669" s="38">
        <f>SUM(R669*1.22)</f>
        <v>12.297599999999999</v>
      </c>
      <c r="T669" s="20"/>
      <c r="U669" s="10" t="s">
        <v>2453</v>
      </c>
      <c r="V669" s="9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IE669" s="8"/>
      <c r="IF669" s="8"/>
      <c r="IG669" s="8"/>
      <c r="IH669" s="8"/>
      <c r="IJ669" s="8"/>
      <c r="IK669" s="8"/>
      <c r="IL669" s="8"/>
      <c r="IM669" s="8"/>
      <c r="IN669" s="8"/>
      <c r="IO669" s="8"/>
      <c r="IP669" s="8"/>
      <c r="IQ669" s="8"/>
      <c r="IR669" s="8"/>
      <c r="JB669" s="8"/>
      <c r="JC669" s="8"/>
      <c r="JD669" s="8"/>
      <c r="JE669" s="8"/>
      <c r="JF669" s="8"/>
      <c r="JG669" s="8"/>
      <c r="JH669" s="8"/>
      <c r="JI669" s="8"/>
      <c r="JJ669" s="8"/>
      <c r="JK669" s="8"/>
      <c r="JN669" s="8"/>
      <c r="JP669" s="8"/>
      <c r="JR669" s="8"/>
      <c r="JS669" s="8"/>
      <c r="JY669" s="8"/>
      <c r="JZ669" s="8"/>
      <c r="KA669" s="8"/>
      <c r="KB669" s="8"/>
      <c r="KE669" s="8"/>
      <c r="KF669" s="8"/>
      <c r="KM669" s="8"/>
      <c r="KN669" s="8"/>
      <c r="KO669" s="8"/>
      <c r="KP669" s="8"/>
      <c r="KQ669" s="8"/>
      <c r="KR669" s="8"/>
      <c r="MK669" s="8"/>
      <c r="ML669" s="8"/>
      <c r="MM669" s="8"/>
      <c r="MN669" s="8"/>
      <c r="MO669" s="8"/>
      <c r="MP669" s="8"/>
      <c r="MR669" s="8"/>
      <c r="MU669" s="8"/>
    </row>
    <row r="670" spans="1:359" ht="22.5" customHeight="1">
      <c r="A670" s="57">
        <v>2</v>
      </c>
      <c r="B670" s="58"/>
      <c r="C670" s="62"/>
      <c r="D670" s="201">
        <f>SUM((R670*A670)+B670+C670)+((2020-2007)*3)</f>
        <v>89.4</v>
      </c>
      <c r="E670" s="226"/>
      <c r="F670" s="198" t="s">
        <v>808</v>
      </c>
      <c r="G670" s="90" t="s">
        <v>1422</v>
      </c>
      <c r="H670" s="87" t="s">
        <v>326</v>
      </c>
      <c r="I670" s="87" t="s">
        <v>214</v>
      </c>
      <c r="J670" s="87"/>
      <c r="K670" s="87" t="s">
        <v>119</v>
      </c>
      <c r="L670" s="66">
        <f t="shared" si="259"/>
        <v>89.4</v>
      </c>
      <c r="M670" s="66"/>
      <c r="N670" s="1" t="s">
        <v>369</v>
      </c>
      <c r="O670" s="316" t="s">
        <v>369</v>
      </c>
      <c r="P670" s="317">
        <v>1</v>
      </c>
      <c r="Q670" s="317" t="s">
        <v>369</v>
      </c>
      <c r="R670" s="37">
        <v>25.2</v>
      </c>
      <c r="S670" s="38">
        <f t="shared" si="260"/>
        <v>30.744</v>
      </c>
      <c r="T670" s="19"/>
      <c r="U670" s="10" t="s">
        <v>487</v>
      </c>
      <c r="V670" s="9"/>
      <c r="W670" s="8"/>
      <c r="HP670" s="7"/>
      <c r="HQ670" s="7"/>
      <c r="HR670" s="8"/>
      <c r="HS670" s="8"/>
      <c r="HV670" s="8"/>
      <c r="HY670" s="8"/>
      <c r="IB670" s="8"/>
      <c r="IC670" s="8"/>
      <c r="ID670" s="8"/>
      <c r="IG670" s="8"/>
      <c r="II670" s="8"/>
      <c r="IL670" s="8"/>
      <c r="IM670" s="8"/>
      <c r="IN670" s="8"/>
      <c r="IS670" s="8"/>
      <c r="IT670" s="8"/>
      <c r="IU670" s="8"/>
      <c r="IV670" s="8"/>
      <c r="IW670" s="8"/>
      <c r="IX670" s="8"/>
      <c r="IY670" s="8"/>
      <c r="IZ670" s="8"/>
      <c r="JA670" s="8"/>
      <c r="JM670" s="8"/>
      <c r="JO670" s="8"/>
      <c r="JQ670" s="8"/>
      <c r="JZ670" s="8"/>
      <c r="KA670" s="8"/>
      <c r="KB670" s="8"/>
      <c r="KC670" s="8"/>
      <c r="KD670" s="8"/>
      <c r="KE670" s="8"/>
      <c r="KF670" s="8"/>
      <c r="KG670" s="8"/>
      <c r="KH670" s="8"/>
      <c r="KI670" s="8"/>
      <c r="KJ670" s="8"/>
      <c r="KK670" s="8"/>
      <c r="KL670" s="8"/>
      <c r="KM670" s="8"/>
      <c r="KN670" s="8"/>
      <c r="KO670" s="8"/>
      <c r="KP670" s="8"/>
      <c r="KQ670" s="8"/>
      <c r="KR670" s="8"/>
      <c r="KS670" s="8"/>
      <c r="KT670" s="8"/>
      <c r="KU670" s="8"/>
      <c r="KV670" s="8"/>
      <c r="KW670" s="8"/>
      <c r="LN670" s="8"/>
      <c r="LO670" s="8"/>
      <c r="LP670" s="8"/>
      <c r="LQ670" s="8"/>
      <c r="MG670" s="8"/>
      <c r="MH670" s="8"/>
      <c r="MI670" s="8"/>
      <c r="MJ670" s="8"/>
      <c r="MR670" s="8"/>
      <c r="MU670" s="8"/>
    </row>
    <row r="671" spans="1:359" ht="22.5" customHeight="1">
      <c r="A671" s="57">
        <v>2</v>
      </c>
      <c r="B671" s="58"/>
      <c r="C671" s="62"/>
      <c r="D671" s="201">
        <f>SUM((R671*A671)+B671+C671)+((2020-2006)*3)</f>
        <v>92.4</v>
      </c>
      <c r="E671" s="226"/>
      <c r="F671" s="198" t="s">
        <v>808</v>
      </c>
      <c r="G671" s="90" t="s">
        <v>1422</v>
      </c>
      <c r="H671" s="87" t="s">
        <v>326</v>
      </c>
      <c r="I671" s="87" t="s">
        <v>214</v>
      </c>
      <c r="J671" s="87"/>
      <c r="K671" s="87" t="s">
        <v>120</v>
      </c>
      <c r="L671" s="66">
        <f t="shared" si="259"/>
        <v>92.4</v>
      </c>
      <c r="M671" s="66"/>
      <c r="N671" s="1" t="s">
        <v>369</v>
      </c>
      <c r="O671" s="316" t="s">
        <v>369</v>
      </c>
      <c r="P671" s="317">
        <v>1</v>
      </c>
      <c r="Q671" s="317" t="s">
        <v>369</v>
      </c>
      <c r="R671" s="37">
        <v>25.2</v>
      </c>
      <c r="S671" s="38">
        <f t="shared" si="260"/>
        <v>30.744</v>
      </c>
      <c r="T671" s="19"/>
      <c r="U671" s="10" t="s">
        <v>487</v>
      </c>
      <c r="V671" s="9"/>
      <c r="W671" s="8"/>
      <c r="HP671" s="7"/>
      <c r="HQ671" s="7"/>
      <c r="HR671" s="8"/>
      <c r="HS671" s="8"/>
      <c r="HV671" s="8"/>
      <c r="HY671" s="8"/>
      <c r="IB671" s="8"/>
      <c r="IC671" s="8"/>
      <c r="ID671" s="8"/>
      <c r="IG671" s="8"/>
      <c r="II671" s="8"/>
      <c r="IL671" s="8"/>
      <c r="IM671" s="8"/>
      <c r="IN671" s="8"/>
      <c r="IS671" s="8"/>
      <c r="IT671" s="8"/>
      <c r="IU671" s="8"/>
      <c r="IV671" s="8"/>
      <c r="IW671" s="8"/>
      <c r="IX671" s="8"/>
      <c r="IY671" s="8"/>
      <c r="IZ671" s="8"/>
      <c r="JA671" s="8"/>
      <c r="JM671" s="8"/>
      <c r="JO671" s="8"/>
      <c r="JQ671" s="8"/>
      <c r="JZ671" s="8"/>
      <c r="KA671" s="8"/>
      <c r="KB671" s="8"/>
      <c r="KC671" s="8"/>
      <c r="KD671" s="8"/>
      <c r="KG671" s="8"/>
      <c r="KH671" s="8"/>
      <c r="KI671" s="8"/>
      <c r="KJ671" s="8"/>
      <c r="KK671" s="8"/>
      <c r="KL671" s="8"/>
      <c r="MK671" s="8"/>
      <c r="ML671" s="8"/>
      <c r="MM671" s="8"/>
      <c r="MN671" s="8"/>
      <c r="MO671" s="8"/>
      <c r="MP671" s="8"/>
      <c r="MR671" s="8"/>
      <c r="MU671" s="8"/>
    </row>
    <row r="672" spans="1:359" ht="22.5" customHeight="1">
      <c r="A672" s="57">
        <v>1.9</v>
      </c>
      <c r="B672" s="58"/>
      <c r="C672" s="62"/>
      <c r="D672" s="201">
        <f>SUM((R672*A672)+B672+C672)+((2020-2000)*3)</f>
        <v>128.39999999999998</v>
      </c>
      <c r="F672" s="198" t="s">
        <v>809</v>
      </c>
      <c r="G672" s="90" t="s">
        <v>1422</v>
      </c>
      <c r="H672" s="87" t="s">
        <v>326</v>
      </c>
      <c r="I672" s="87" t="s">
        <v>214</v>
      </c>
      <c r="J672" s="87"/>
      <c r="K672" s="87" t="s">
        <v>121</v>
      </c>
      <c r="L672" s="66">
        <f t="shared" si="259"/>
        <v>128.39999999999998</v>
      </c>
      <c r="M672" s="66"/>
      <c r="N672" s="1" t="s">
        <v>369</v>
      </c>
      <c r="O672" s="316" t="s">
        <v>369</v>
      </c>
      <c r="P672" s="317">
        <v>1</v>
      </c>
      <c r="Q672" s="317" t="s">
        <v>369</v>
      </c>
      <c r="R672" s="37">
        <v>36</v>
      </c>
      <c r="S672" s="38">
        <f t="shared" si="260"/>
        <v>43.92</v>
      </c>
      <c r="T672" s="19"/>
      <c r="U672" s="10" t="s">
        <v>487</v>
      </c>
      <c r="V672" s="9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T672" s="7"/>
      <c r="HU672" s="7"/>
      <c r="HW672" s="7"/>
      <c r="HX672" s="7"/>
      <c r="IB672" s="8"/>
      <c r="IC672" s="8"/>
      <c r="ID672" s="8"/>
      <c r="IE672" s="8"/>
      <c r="IF672" s="8"/>
      <c r="IH672" s="8"/>
      <c r="II672" s="8"/>
      <c r="IL672" s="8"/>
      <c r="IM672" s="8"/>
      <c r="IN672" s="8"/>
      <c r="IS672" s="8"/>
      <c r="IT672" s="8"/>
      <c r="IU672" s="8"/>
      <c r="IV672" s="8"/>
      <c r="IW672" s="8"/>
      <c r="IX672" s="8"/>
      <c r="IY672" s="8"/>
      <c r="IZ672" s="8"/>
      <c r="JA672" s="8"/>
      <c r="JQ672" s="8"/>
      <c r="JZ672" s="8"/>
      <c r="KA672" s="8"/>
      <c r="KB672" s="8"/>
      <c r="KC672" s="8"/>
      <c r="KD672" s="8"/>
      <c r="KE672" s="8"/>
      <c r="KF672" s="8"/>
      <c r="KG672" s="8"/>
      <c r="KH672" s="8"/>
      <c r="KI672" s="8"/>
      <c r="KJ672" s="8"/>
      <c r="KK672" s="8"/>
      <c r="KL672" s="8"/>
      <c r="KM672" s="8"/>
      <c r="KN672" s="8"/>
      <c r="KO672" s="8"/>
      <c r="KP672" s="8"/>
      <c r="KQ672" s="8"/>
      <c r="KR672" s="8"/>
      <c r="KS672" s="8"/>
      <c r="KT672" s="8"/>
      <c r="LN672" s="8"/>
      <c r="LO672" s="8"/>
      <c r="LP672" s="8"/>
      <c r="LQ672" s="8"/>
      <c r="MG672" s="8"/>
      <c r="MH672" s="8"/>
      <c r="MI672" s="8"/>
      <c r="MJ672" s="8"/>
      <c r="MK672" s="8"/>
      <c r="ML672" s="8"/>
      <c r="MM672" s="8"/>
      <c r="MN672" s="8"/>
      <c r="MO672" s="8"/>
      <c r="MP672" s="8"/>
      <c r="MR672" s="8"/>
      <c r="MU672" s="8"/>
    </row>
    <row r="673" spans="1:359" ht="22.5" customHeight="1">
      <c r="A673" s="57">
        <v>1</v>
      </c>
      <c r="B673" s="58">
        <v>15</v>
      </c>
      <c r="C673" s="62"/>
      <c r="D673" s="201">
        <f>SUM((S673*A673)+B673+C673)</f>
        <v>24.027999999999999</v>
      </c>
      <c r="E673" s="226"/>
      <c r="F673" s="59" t="s">
        <v>805</v>
      </c>
      <c r="G673" s="59"/>
      <c r="H673" s="26" t="s">
        <v>326</v>
      </c>
      <c r="I673" s="26" t="s">
        <v>2072</v>
      </c>
      <c r="J673" s="26"/>
      <c r="K673" s="26" t="s">
        <v>1371</v>
      </c>
      <c r="L673" s="66">
        <f t="shared" si="259"/>
        <v>24.027999999999999</v>
      </c>
      <c r="M673" s="66"/>
      <c r="N673" s="1" t="s">
        <v>369</v>
      </c>
      <c r="O673" s="316" t="s">
        <v>369</v>
      </c>
      <c r="P673" s="317">
        <v>6</v>
      </c>
      <c r="Q673" s="317" t="s">
        <v>369</v>
      </c>
      <c r="R673" s="37">
        <v>7.4</v>
      </c>
      <c r="S673" s="38">
        <f t="shared" si="260"/>
        <v>9.0280000000000005</v>
      </c>
      <c r="T673" s="20"/>
      <c r="U673" s="10" t="s">
        <v>2062</v>
      </c>
      <c r="V673" s="9"/>
      <c r="W673" s="8"/>
      <c r="HR673" s="8"/>
      <c r="HS673" s="8"/>
      <c r="HT673" s="8"/>
      <c r="HU673" s="8"/>
      <c r="HV673" s="8"/>
      <c r="HW673" s="8"/>
      <c r="HX673" s="8"/>
      <c r="HY673" s="8"/>
      <c r="IE673" s="8"/>
      <c r="IF673" s="8"/>
      <c r="IH673" s="8"/>
      <c r="II673" s="8"/>
      <c r="IS673" s="8"/>
      <c r="IT673" s="8"/>
      <c r="IU673" s="8"/>
      <c r="IV673" s="8"/>
      <c r="IW673" s="8"/>
      <c r="IX673" s="8"/>
      <c r="IY673" s="8"/>
      <c r="IZ673" s="8"/>
      <c r="JA673" s="8"/>
      <c r="JB673" s="8"/>
      <c r="JC673" s="8"/>
      <c r="JD673" s="8"/>
      <c r="JE673" s="8"/>
      <c r="JK673" s="8"/>
      <c r="JM673" s="8"/>
      <c r="JP673" s="8"/>
      <c r="JQ673" s="8"/>
      <c r="JR673" s="8"/>
      <c r="JS673" s="8"/>
      <c r="JY673" s="8"/>
      <c r="JZ673" s="8"/>
      <c r="KA673" s="8"/>
      <c r="KB673" s="8"/>
      <c r="KC673" s="8"/>
      <c r="KD673" s="8"/>
      <c r="KE673" s="8"/>
      <c r="KF673" s="8"/>
      <c r="KM673" s="8"/>
      <c r="KN673" s="8"/>
      <c r="KO673" s="8"/>
      <c r="KP673" s="8"/>
      <c r="KQ673" s="8"/>
      <c r="KR673" s="8"/>
      <c r="LN673" s="8"/>
      <c r="LO673" s="8"/>
      <c r="LP673" s="8"/>
      <c r="LQ673" s="8"/>
      <c r="MG673" s="8"/>
      <c r="MR673" s="8"/>
      <c r="MU673" s="8"/>
    </row>
    <row r="674" spans="1:359" ht="22.5" customHeight="1">
      <c r="A674" s="57">
        <v>1</v>
      </c>
      <c r="B674" s="58">
        <v>12</v>
      </c>
      <c r="C674" s="62"/>
      <c r="D674" s="201">
        <f>SUM((S674*A674)+B674+C674)</f>
        <v>27.896599999999999</v>
      </c>
      <c r="F674" s="59" t="s">
        <v>819</v>
      </c>
      <c r="G674" s="59"/>
      <c r="H674" s="26" t="s">
        <v>326</v>
      </c>
      <c r="I674" s="26" t="s">
        <v>217</v>
      </c>
      <c r="J674" s="26"/>
      <c r="K674" s="26" t="s">
        <v>118</v>
      </c>
      <c r="L674" s="66">
        <f>SUM(D674)</f>
        <v>27.896599999999999</v>
      </c>
      <c r="M674" s="66"/>
      <c r="N674" s="1" t="s">
        <v>369</v>
      </c>
      <c r="O674" s="316" t="s">
        <v>369</v>
      </c>
      <c r="P674" s="317">
        <v>1</v>
      </c>
      <c r="Q674" s="317" t="s">
        <v>369</v>
      </c>
      <c r="R674" s="37">
        <v>13.03</v>
      </c>
      <c r="S674" s="38">
        <f>SUM(R674*1.22)</f>
        <v>15.896599999999999</v>
      </c>
      <c r="T674" s="20"/>
      <c r="U674" s="10" t="s">
        <v>486</v>
      </c>
      <c r="V674" s="9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V674" s="8"/>
      <c r="HY674" s="8"/>
      <c r="IE674" s="8"/>
      <c r="IF674" s="8"/>
      <c r="II674" s="8"/>
      <c r="IO674" s="8"/>
      <c r="IP674" s="8"/>
      <c r="IQ674" s="8"/>
      <c r="IS674" s="8"/>
      <c r="IT674" s="8"/>
      <c r="IU674" s="8"/>
      <c r="IV674" s="8"/>
      <c r="IW674" s="8"/>
      <c r="IX674" s="7"/>
      <c r="IY674" s="7"/>
      <c r="IZ674" s="7"/>
      <c r="JA674" s="7"/>
      <c r="JB674" s="8"/>
      <c r="JC674" s="8"/>
      <c r="JD674" s="8"/>
      <c r="JE674" s="8"/>
      <c r="JF674" s="8"/>
      <c r="JG674" s="8"/>
      <c r="JH674" s="8"/>
      <c r="JI674" s="8"/>
      <c r="JJ674" s="8"/>
      <c r="JK674" s="8"/>
      <c r="JL674" s="8"/>
      <c r="JM674" s="8"/>
      <c r="JN674" s="8"/>
      <c r="JO674" s="8"/>
      <c r="JP674" s="8"/>
      <c r="JQ674" s="8"/>
      <c r="JR674" s="8"/>
      <c r="JS674" s="8"/>
      <c r="JY674" s="8"/>
      <c r="KB674" s="8"/>
      <c r="KG674" s="8"/>
      <c r="KH674" s="8"/>
      <c r="KI674" s="8"/>
      <c r="KJ674" s="8"/>
      <c r="KK674" s="8"/>
      <c r="KL674" s="8"/>
      <c r="KS674" s="8"/>
      <c r="KT674" s="8"/>
      <c r="MK674" s="8"/>
      <c r="ML674" s="8"/>
      <c r="MM674" s="8"/>
      <c r="MN674" s="8"/>
      <c r="MO674" s="8"/>
      <c r="MP674" s="8"/>
      <c r="MR674" s="8"/>
      <c r="MU674" s="8"/>
    </row>
    <row r="675" spans="1:359" ht="22.5" customHeight="1">
      <c r="A675" s="56"/>
      <c r="B675" s="55"/>
      <c r="C675" s="63"/>
      <c r="D675" s="201"/>
      <c r="E675" s="226"/>
      <c r="F675" s="60"/>
      <c r="G675" s="60"/>
      <c r="H675" s="26"/>
      <c r="I675" s="26"/>
      <c r="J675" s="26"/>
      <c r="K675" s="26"/>
      <c r="L675" s="66"/>
      <c r="M675" s="66"/>
      <c r="N675" s="33"/>
      <c r="O675" s="319"/>
      <c r="P675" s="319"/>
      <c r="Q675" s="319"/>
      <c r="R675" s="31"/>
      <c r="S675" s="39"/>
      <c r="T675" s="21"/>
      <c r="U675" s="10"/>
      <c r="V675" s="9"/>
      <c r="W675" s="8"/>
      <c r="HR675" s="8"/>
      <c r="HS675" s="8"/>
      <c r="HT675" s="8"/>
      <c r="HU675" s="8"/>
      <c r="HV675" s="8"/>
      <c r="HW675" s="8"/>
      <c r="HX675" s="8"/>
      <c r="HY675" s="8"/>
      <c r="IE675" s="8"/>
      <c r="IF675" s="8"/>
      <c r="IH675" s="8"/>
      <c r="II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K675" s="8"/>
      <c r="JM675" s="8"/>
      <c r="JP675" s="8"/>
      <c r="JQ675" s="8"/>
      <c r="JR675" s="8"/>
      <c r="JS675" s="8"/>
      <c r="JY675" s="8"/>
      <c r="JZ675" s="8"/>
      <c r="KA675" s="8"/>
      <c r="KB675" s="8"/>
      <c r="KC675" s="8"/>
      <c r="KD675" s="8"/>
      <c r="KE675" s="8"/>
      <c r="KF675" s="8"/>
      <c r="KM675" s="8"/>
      <c r="KN675" s="8"/>
      <c r="KO675" s="8"/>
      <c r="KP675" s="8"/>
      <c r="KQ675" s="8"/>
      <c r="KR675" s="8"/>
      <c r="LN675" s="8"/>
      <c r="LO675" s="8"/>
      <c r="LP675" s="8"/>
      <c r="LQ675" s="8"/>
      <c r="MG675" s="8"/>
      <c r="MR675" s="8"/>
      <c r="MU675" s="8"/>
    </row>
    <row r="676" spans="1:359" ht="22.5" customHeight="1">
      <c r="A676" s="57">
        <v>2.1</v>
      </c>
      <c r="B676" s="58"/>
      <c r="C676" s="62"/>
      <c r="D676" s="201">
        <f>SUM((R676*A676)+B676+C676)+((2020-2013)*3)</f>
        <v>57.54</v>
      </c>
      <c r="E676" s="226"/>
      <c r="F676" s="198" t="s">
        <v>807</v>
      </c>
      <c r="G676" s="90" t="s">
        <v>1421</v>
      </c>
      <c r="H676" s="83" t="s">
        <v>326</v>
      </c>
      <c r="I676" s="83" t="s">
        <v>109</v>
      </c>
      <c r="J676" s="84"/>
      <c r="K676" s="83" t="s">
        <v>116</v>
      </c>
      <c r="L676" s="66">
        <f>SUM(D676)</f>
        <v>57.54</v>
      </c>
      <c r="M676" s="66"/>
      <c r="N676" s="1" t="s">
        <v>369</v>
      </c>
      <c r="O676" s="316" t="s">
        <v>369</v>
      </c>
      <c r="P676" s="317" t="s">
        <v>369</v>
      </c>
      <c r="Q676" s="317">
        <v>1</v>
      </c>
      <c r="R676" s="37">
        <v>17.399999999999999</v>
      </c>
      <c r="S676" s="38">
        <f>SUM(R676*1.22)</f>
        <v>21.227999999999998</v>
      </c>
      <c r="T676" s="20"/>
      <c r="U676" s="10" t="s">
        <v>517</v>
      </c>
      <c r="V676" s="10" t="s">
        <v>1533</v>
      </c>
      <c r="HP676" s="8"/>
      <c r="HQ676" s="8"/>
      <c r="IB676" s="8"/>
      <c r="IC676" s="8"/>
      <c r="ID676" s="8"/>
      <c r="IE676" s="8"/>
      <c r="IF676" s="8"/>
      <c r="IH676" s="8"/>
      <c r="II676" s="8"/>
      <c r="JB676" s="8"/>
      <c r="JC676" s="8"/>
      <c r="JD676" s="8"/>
      <c r="JE676" s="8"/>
      <c r="JF676" s="8"/>
      <c r="JG676" s="8"/>
      <c r="JH676" s="8"/>
      <c r="JI676" s="8"/>
      <c r="JJ676" s="8"/>
      <c r="JK676" s="8"/>
      <c r="JM676" s="8"/>
      <c r="JN676" s="8"/>
      <c r="JO676" s="8"/>
      <c r="JP676" s="8"/>
      <c r="JQ676" s="8"/>
      <c r="JR676" s="8"/>
      <c r="JS676" s="8"/>
      <c r="JY676" s="8"/>
      <c r="JZ676" s="7"/>
      <c r="KA676" s="7"/>
      <c r="KB676" s="8"/>
      <c r="KC676" s="8"/>
      <c r="KD676" s="8"/>
      <c r="KX676" s="8"/>
      <c r="KZ676" s="8"/>
      <c r="LA676" s="8"/>
      <c r="LB676" s="8"/>
      <c r="LC676" s="8"/>
      <c r="LN676" s="8"/>
      <c r="LO676" s="8"/>
      <c r="LP676" s="8"/>
      <c r="LQ676" s="8"/>
      <c r="MG676" s="8"/>
      <c r="MH676" s="8"/>
      <c r="MI676" s="8"/>
      <c r="MJ676" s="8"/>
      <c r="MK676" s="8"/>
      <c r="ML676" s="8"/>
      <c r="MM676" s="8"/>
      <c r="MN676" s="8"/>
      <c r="MO676" s="8"/>
      <c r="MP676" s="8"/>
    </row>
    <row r="677" spans="1:359" ht="22.5" customHeight="1">
      <c r="A677" s="57">
        <v>2.1</v>
      </c>
      <c r="B677" s="58"/>
      <c r="C677" s="62">
        <v>2</v>
      </c>
      <c r="D677" s="201">
        <f>SUM((S677*A677)+B677+C677)</f>
        <v>40.942399999999999</v>
      </c>
      <c r="E677" s="226"/>
      <c r="F677" s="59" t="s">
        <v>807</v>
      </c>
      <c r="G677" s="59"/>
      <c r="H677" s="26" t="s">
        <v>326</v>
      </c>
      <c r="I677" s="26" t="s">
        <v>2072</v>
      </c>
      <c r="J677" s="26"/>
      <c r="K677" s="26" t="s">
        <v>1224</v>
      </c>
      <c r="L677" s="66">
        <f t="shared" si="259"/>
        <v>40.942399999999999</v>
      </c>
      <c r="M677" s="66"/>
      <c r="N677" s="1" t="s">
        <v>369</v>
      </c>
      <c r="O677" s="316" t="s">
        <v>369</v>
      </c>
      <c r="P677" s="317">
        <v>4</v>
      </c>
      <c r="Q677" s="317" t="s">
        <v>369</v>
      </c>
      <c r="R677" s="37">
        <v>15.2</v>
      </c>
      <c r="S677" s="38">
        <f t="shared" si="260"/>
        <v>18.544</v>
      </c>
      <c r="T677" s="20"/>
      <c r="U677" s="10" t="s">
        <v>2062</v>
      </c>
      <c r="V677" s="9"/>
      <c r="W677" s="8"/>
      <c r="HR677" s="8"/>
      <c r="HS677" s="8"/>
      <c r="HT677" s="8"/>
      <c r="HU677" s="8"/>
      <c r="HV677" s="8"/>
      <c r="HW677" s="8"/>
      <c r="HX677" s="8"/>
      <c r="HY677" s="8"/>
      <c r="IE677" s="8"/>
      <c r="IF677" s="8"/>
      <c r="IH677" s="8"/>
      <c r="II677" s="8"/>
      <c r="IS677" s="8"/>
      <c r="IT677" s="8"/>
      <c r="IU677" s="8"/>
      <c r="IV677" s="8"/>
      <c r="IW677" s="8"/>
      <c r="IX677" s="8"/>
      <c r="IY677" s="8"/>
      <c r="IZ677" s="8"/>
      <c r="JA677" s="8"/>
      <c r="JB677" s="8"/>
      <c r="JC677" s="8"/>
      <c r="JD677" s="8"/>
      <c r="JE677" s="8"/>
      <c r="JK677" s="8"/>
      <c r="JM677" s="8"/>
      <c r="JP677" s="8"/>
      <c r="JQ677" s="8"/>
      <c r="JR677" s="8"/>
      <c r="JS677" s="8"/>
      <c r="JY677" s="8"/>
      <c r="JZ677" s="8"/>
      <c r="KA677" s="8"/>
      <c r="KB677" s="8"/>
      <c r="KC677" s="8"/>
      <c r="KD677" s="8"/>
      <c r="KE677" s="8"/>
      <c r="KF677" s="8"/>
      <c r="KM677" s="8"/>
      <c r="KN677" s="8"/>
      <c r="KO677" s="8"/>
      <c r="KP677" s="8"/>
      <c r="KQ677" s="8"/>
      <c r="KR677" s="8"/>
      <c r="MK677" s="8"/>
      <c r="ML677" s="8"/>
      <c r="MM677" s="8"/>
      <c r="MN677" s="8"/>
      <c r="MO677" s="8"/>
      <c r="MP677" s="8"/>
      <c r="MR677" s="8"/>
      <c r="MU677" s="8"/>
    </row>
    <row r="678" spans="1:359" ht="22.5" customHeight="1">
      <c r="A678" s="57">
        <v>2.1</v>
      </c>
      <c r="B678" s="58"/>
      <c r="C678" s="62"/>
      <c r="D678" s="201">
        <f>SUM((S678*A678)+B678+C678)</f>
        <v>49.702800000000003</v>
      </c>
      <c r="F678" s="59" t="s">
        <v>807</v>
      </c>
      <c r="G678" s="59"/>
      <c r="H678" s="26" t="s">
        <v>326</v>
      </c>
      <c r="I678" s="26" t="s">
        <v>122</v>
      </c>
      <c r="J678" s="26"/>
      <c r="K678" s="26" t="s">
        <v>123</v>
      </c>
      <c r="L678" s="66">
        <f t="shared" si="259"/>
        <v>49.702800000000003</v>
      </c>
      <c r="M678" s="66"/>
      <c r="N678" s="1" t="s">
        <v>369</v>
      </c>
      <c r="O678" s="316" t="s">
        <v>369</v>
      </c>
      <c r="P678" s="317">
        <v>6</v>
      </c>
      <c r="Q678" s="317" t="s">
        <v>369</v>
      </c>
      <c r="R678" s="37">
        <v>19.399999999999999</v>
      </c>
      <c r="S678" s="38">
        <f t="shared" si="260"/>
        <v>23.667999999999999</v>
      </c>
      <c r="T678" s="20"/>
      <c r="U678" s="10" t="s">
        <v>517</v>
      </c>
      <c r="V678" s="9"/>
      <c r="W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G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JM678" s="8"/>
      <c r="JO678" s="8"/>
      <c r="JQ678" s="8"/>
      <c r="KB678" s="8"/>
      <c r="KC678" s="8"/>
      <c r="KD678" s="8"/>
      <c r="KE678" s="8"/>
      <c r="KF678" s="8"/>
      <c r="KG678" s="8"/>
      <c r="KH678" s="8"/>
      <c r="KI678" s="8"/>
      <c r="KJ678" s="8"/>
      <c r="KK678" s="8"/>
      <c r="KL678" s="8"/>
      <c r="KM678" s="8"/>
      <c r="KN678" s="8"/>
      <c r="KO678" s="8"/>
      <c r="KP678" s="8"/>
      <c r="KQ678" s="8"/>
      <c r="KR678" s="8"/>
      <c r="KS678" s="8"/>
      <c r="KT678" s="8"/>
      <c r="KX678" s="8"/>
      <c r="KY678" s="8"/>
      <c r="LN678" s="8"/>
      <c r="LO678" s="8"/>
      <c r="LP678" s="8"/>
      <c r="LQ678" s="8"/>
      <c r="MG678" s="8"/>
      <c r="MH678" s="8"/>
      <c r="MI678" s="8"/>
      <c r="MJ678" s="8"/>
      <c r="MR678" s="8"/>
      <c r="MU678" s="8"/>
    </row>
    <row r="679" spans="1:359" ht="22.5" customHeight="1">
      <c r="A679" s="56"/>
      <c r="B679" s="55"/>
      <c r="C679" s="63"/>
      <c r="D679" s="201"/>
      <c r="E679" s="226"/>
      <c r="F679" s="60"/>
      <c r="G679" s="60"/>
      <c r="H679" s="26"/>
      <c r="I679" s="26"/>
      <c r="J679" s="26"/>
      <c r="K679" s="26"/>
      <c r="L679" s="66"/>
      <c r="M679" s="66"/>
      <c r="N679" s="17"/>
      <c r="O679" s="318"/>
      <c r="P679" s="318"/>
      <c r="Q679" s="318"/>
      <c r="R679" s="31"/>
      <c r="S679" s="31"/>
      <c r="T679" s="21"/>
      <c r="U679" s="10"/>
      <c r="V679" s="9"/>
      <c r="HP679" s="8"/>
      <c r="HQ679" s="8"/>
      <c r="HR679" s="8"/>
      <c r="HS679" s="8"/>
      <c r="IG679" s="8"/>
      <c r="IJ679" s="8"/>
      <c r="IK679" s="8"/>
      <c r="IL679" s="8"/>
      <c r="IM679" s="8"/>
      <c r="IN679" s="8"/>
      <c r="IR679" s="8"/>
      <c r="JF679" s="8"/>
      <c r="JG679" s="8"/>
      <c r="JH679" s="8"/>
      <c r="JI679" s="8"/>
      <c r="JJ679" s="8"/>
      <c r="JL679" s="8"/>
      <c r="JM679" s="8"/>
      <c r="JN679" s="8"/>
      <c r="JO679" s="8"/>
      <c r="JT679" s="8"/>
      <c r="JU679" s="8"/>
      <c r="JV679" s="8"/>
      <c r="JW679" s="8"/>
      <c r="JX679" s="8"/>
      <c r="KC679" s="8"/>
      <c r="KD679" s="8"/>
      <c r="KG679" s="8"/>
      <c r="KH679" s="8"/>
      <c r="KI679" s="8"/>
      <c r="KJ679" s="8"/>
      <c r="KK679" s="8"/>
      <c r="KL679" s="8"/>
      <c r="KS679" s="8"/>
      <c r="KT679" s="8"/>
      <c r="KX679" s="8"/>
    </row>
    <row r="680" spans="1:359" ht="22.5" customHeight="1">
      <c r="A680" s="56"/>
      <c r="B680" s="55"/>
      <c r="C680" s="63"/>
      <c r="D680" s="201"/>
      <c r="E680" s="226"/>
      <c r="F680" s="60"/>
      <c r="G680" s="60"/>
      <c r="H680" s="26"/>
      <c r="I680" s="26"/>
      <c r="J680" s="9"/>
      <c r="K680" s="26"/>
      <c r="L680" s="66"/>
      <c r="M680" s="66"/>
      <c r="N680" s="17"/>
      <c r="O680" s="318"/>
      <c r="P680" s="318"/>
      <c r="Q680" s="318"/>
      <c r="R680" s="31"/>
      <c r="S680" s="31"/>
      <c r="T680" s="21"/>
      <c r="U680" s="10"/>
      <c r="V680" s="9"/>
      <c r="HV680" s="8"/>
      <c r="IR680" s="8"/>
      <c r="IS680" s="8"/>
      <c r="IT680" s="8"/>
      <c r="IU680" s="8"/>
      <c r="IV680" s="8"/>
      <c r="IW680" s="8"/>
      <c r="IX680" s="8"/>
      <c r="IY680" s="8"/>
      <c r="IZ680" s="8"/>
      <c r="JA680" s="8"/>
      <c r="JL680" s="8"/>
      <c r="JM680" s="8"/>
      <c r="JN680" s="8"/>
      <c r="JO680" s="8"/>
      <c r="JT680" s="8"/>
      <c r="JU680" s="8"/>
      <c r="JV680" s="8"/>
      <c r="JW680" s="8"/>
      <c r="JX680" s="8"/>
      <c r="JZ680" s="8"/>
      <c r="KA680" s="8"/>
      <c r="KG680" s="8"/>
      <c r="KH680" s="8"/>
      <c r="KI680" s="8"/>
      <c r="KJ680" s="8"/>
      <c r="KK680" s="8"/>
      <c r="KL680" s="8"/>
      <c r="KS680" s="8"/>
      <c r="KT680" s="8"/>
      <c r="KX680" s="8"/>
      <c r="KZ680" s="197"/>
      <c r="LA680" s="197"/>
      <c r="LB680" s="197"/>
      <c r="LC680" s="197"/>
      <c r="LN680" s="197"/>
      <c r="LO680" s="197"/>
      <c r="LP680" s="197"/>
      <c r="LQ680" s="197"/>
      <c r="MG680" s="197"/>
      <c r="MH680" s="197"/>
      <c r="MI680" s="197"/>
      <c r="MJ680" s="197"/>
      <c r="MK680" s="197"/>
      <c r="ML680" s="197"/>
      <c r="MM680" s="197"/>
      <c r="MN680" s="197"/>
      <c r="MO680" s="197"/>
      <c r="MP680" s="197"/>
    </row>
    <row r="681" spans="1:359" s="8" customFormat="1" ht="22.5" customHeight="1">
      <c r="A681" s="56"/>
      <c r="B681" s="55"/>
      <c r="C681" s="63"/>
      <c r="D681" s="201"/>
      <c r="E681" s="226"/>
      <c r="F681" s="60"/>
      <c r="G681" s="60"/>
      <c r="H681" s="26"/>
      <c r="I681" s="26"/>
      <c r="J681" s="9"/>
      <c r="K681" s="26"/>
      <c r="L681" s="66"/>
      <c r="M681" s="66"/>
      <c r="N681" s="17"/>
      <c r="O681" s="318"/>
      <c r="P681" s="318"/>
      <c r="Q681" s="318"/>
      <c r="R681" s="31"/>
      <c r="S681" s="31"/>
      <c r="T681" s="21"/>
      <c r="U681" s="10"/>
      <c r="V681" s="9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 s="12"/>
      <c r="CM681" s="12"/>
      <c r="CN681" s="12"/>
      <c r="CO681" s="12"/>
      <c r="CP681" s="12"/>
      <c r="CQ681" s="12"/>
      <c r="CR681" s="12"/>
      <c r="CS681" s="12"/>
      <c r="CT681" s="12"/>
      <c r="CU681" s="12"/>
      <c r="CV681" s="12"/>
      <c r="CW681" s="12"/>
      <c r="CX681" s="12"/>
      <c r="CY681" s="12"/>
      <c r="CZ681" s="12"/>
      <c r="DA681" s="12"/>
      <c r="DB681" s="12"/>
      <c r="DC681" s="12"/>
      <c r="DD681" s="12"/>
      <c r="DE681" s="12"/>
      <c r="DF681" s="12"/>
      <c r="DG681" s="12"/>
      <c r="DH681" s="12"/>
      <c r="DI681" s="12"/>
      <c r="DJ681" s="12"/>
      <c r="DK681" s="12"/>
      <c r="DL681" s="12"/>
      <c r="DM681" s="12"/>
      <c r="DN681" s="12"/>
      <c r="DO681" s="12"/>
      <c r="DP681" s="12"/>
      <c r="DQ681" s="12"/>
      <c r="DR681" s="12"/>
      <c r="DS681" s="12"/>
      <c r="DT681" s="12"/>
      <c r="DU681" s="12"/>
      <c r="DV681" s="12"/>
      <c r="DW681" s="12"/>
      <c r="DX681" s="12"/>
      <c r="DY681" s="12"/>
      <c r="DZ681" s="12"/>
      <c r="EA681" s="12"/>
      <c r="EB681" s="12"/>
      <c r="EC681" s="12"/>
      <c r="ED681" s="12"/>
      <c r="EE681" s="12"/>
      <c r="EF681" s="12"/>
      <c r="EG681" s="12"/>
      <c r="EH681" s="12"/>
      <c r="EI681" s="12"/>
      <c r="EJ681" s="12"/>
      <c r="EK681" s="12"/>
      <c r="EL681" s="12"/>
      <c r="EM681" s="12"/>
      <c r="EN681" s="12"/>
      <c r="EO681" s="12"/>
      <c r="EP681" s="12"/>
      <c r="EQ681" s="12"/>
      <c r="ER681" s="12"/>
      <c r="ES681" s="12"/>
      <c r="ET681" s="12"/>
      <c r="EU681" s="12"/>
      <c r="EV681" s="12"/>
      <c r="EW681" s="12"/>
      <c r="EX681" s="12"/>
      <c r="EY681" s="12"/>
      <c r="EZ681" s="12"/>
      <c r="FA681" s="12"/>
      <c r="FB681" s="12"/>
      <c r="FC681" s="12"/>
      <c r="FD681" s="12"/>
      <c r="FE681" s="12"/>
      <c r="FF681" s="12"/>
      <c r="FG681" s="12"/>
      <c r="FH681" s="12"/>
      <c r="FI681" s="12"/>
      <c r="FJ681" s="12"/>
      <c r="FK681" s="12"/>
      <c r="FL681" s="12"/>
      <c r="FM681" s="12"/>
      <c r="FN681" s="12"/>
      <c r="FO681" s="12"/>
      <c r="FP681" s="12"/>
      <c r="FQ681" s="12"/>
      <c r="FR681" s="12"/>
      <c r="FS681" s="12"/>
      <c r="FT681" s="12"/>
      <c r="FU681" s="12"/>
      <c r="FV681" s="12"/>
      <c r="FW681" s="12"/>
      <c r="FX681" s="12"/>
      <c r="FY681" s="12"/>
      <c r="FZ681" s="12"/>
      <c r="GA681" s="12"/>
      <c r="GB681" s="12"/>
      <c r="GC681" s="12"/>
      <c r="GD681" s="12"/>
      <c r="GE681" s="12"/>
      <c r="GF681" s="12"/>
      <c r="GG681" s="12"/>
      <c r="GH681" s="12"/>
      <c r="GI681" s="12"/>
      <c r="GJ681" s="12"/>
      <c r="GK681" s="12"/>
      <c r="GL681" s="12"/>
      <c r="GM681" s="12"/>
      <c r="GN681" s="12"/>
      <c r="GO681" s="12"/>
      <c r="GP681" s="12"/>
      <c r="GQ681" s="12"/>
      <c r="GR681" s="12"/>
      <c r="GS681" s="12"/>
      <c r="GT681" s="12"/>
      <c r="GU681" s="12"/>
      <c r="GV681" s="12"/>
      <c r="GW681" s="12"/>
      <c r="GX681" s="12"/>
      <c r="GY681" s="12"/>
      <c r="GZ681" s="12"/>
      <c r="HA681" s="12"/>
      <c r="HB681" s="12"/>
      <c r="HC681" s="12"/>
      <c r="HD681" s="12"/>
      <c r="HE681" s="12"/>
      <c r="HF681" s="12"/>
      <c r="HG681" s="12"/>
      <c r="HH681" s="12"/>
      <c r="HI681" s="12"/>
      <c r="HJ681" s="12"/>
      <c r="HK681" s="12"/>
      <c r="HL681" s="12"/>
      <c r="HM681" s="12"/>
      <c r="HN681" s="12"/>
      <c r="HO681" s="12"/>
      <c r="HP681" s="12"/>
      <c r="HQ681" s="12"/>
      <c r="HR681" s="12"/>
      <c r="HS681" s="12"/>
      <c r="HT681" s="12"/>
      <c r="HU681" s="12"/>
      <c r="HW681" s="12"/>
      <c r="HX681" s="12"/>
      <c r="HY681" s="12"/>
      <c r="HZ681" s="12"/>
      <c r="IA681" s="12"/>
      <c r="IB681" s="12"/>
      <c r="IC681" s="12"/>
      <c r="ID681" s="12"/>
      <c r="IE681" s="12"/>
      <c r="IF681" s="12"/>
      <c r="IG681" s="12"/>
      <c r="IH681" s="12"/>
      <c r="II681" s="12"/>
      <c r="IJ681" s="12"/>
      <c r="IK681" s="12"/>
      <c r="IO681" s="12"/>
      <c r="IP681" s="12"/>
      <c r="IQ681" s="12"/>
      <c r="IR681" s="12"/>
      <c r="IS681" s="7"/>
      <c r="IT681" s="7"/>
      <c r="IU681" s="7"/>
      <c r="IV681" s="7"/>
      <c r="IW681" s="7"/>
      <c r="IX681" s="7"/>
      <c r="IY681" s="7"/>
      <c r="IZ681" s="7"/>
      <c r="JA681" s="7"/>
      <c r="JB681" s="12"/>
      <c r="JC681" s="12"/>
      <c r="JD681" s="12"/>
      <c r="JE681" s="12"/>
      <c r="JF681" s="12"/>
      <c r="JG681" s="12"/>
      <c r="JH681" s="12"/>
      <c r="JI681" s="12"/>
      <c r="JJ681" s="12"/>
      <c r="JK681" s="12"/>
      <c r="JP681" s="12"/>
      <c r="JQ681" s="12"/>
      <c r="JR681" s="12"/>
      <c r="JS681" s="12"/>
      <c r="JY681" s="12"/>
      <c r="JZ681" s="12"/>
      <c r="KA681" s="12"/>
      <c r="KB681" s="12"/>
      <c r="KC681" s="12"/>
      <c r="KD681" s="12"/>
      <c r="KE681" s="12"/>
      <c r="KF681" s="12"/>
      <c r="KM681" s="12"/>
      <c r="KN681" s="12"/>
      <c r="KO681" s="12"/>
      <c r="KP681" s="12"/>
      <c r="KQ681" s="12"/>
      <c r="KR681" s="12"/>
      <c r="KU681" s="12"/>
      <c r="KV681" s="12"/>
      <c r="KW681" s="12"/>
      <c r="KZ681" s="197"/>
      <c r="LA681" s="197"/>
      <c r="LB681" s="197"/>
      <c r="LC681" s="197"/>
      <c r="LD681" s="12"/>
      <c r="LE681" s="12"/>
      <c r="LF681" s="12"/>
      <c r="LG681" s="12"/>
      <c r="LH681" s="12"/>
      <c r="LI681" s="12"/>
      <c r="LJ681" s="12"/>
      <c r="LK681" s="12"/>
      <c r="LL681" s="12"/>
      <c r="LM681" s="12"/>
      <c r="LN681" s="197"/>
      <c r="LO681" s="197"/>
      <c r="LP681" s="197"/>
      <c r="LQ681" s="197"/>
      <c r="LR681" s="12"/>
      <c r="LS681" s="12"/>
      <c r="LT681" s="12"/>
      <c r="LU681" s="12"/>
      <c r="LV681" s="12"/>
      <c r="LW681" s="12"/>
      <c r="LX681" s="12"/>
      <c r="LY681" s="12"/>
      <c r="LZ681" s="12"/>
      <c r="MA681" s="12"/>
      <c r="MB681" s="12"/>
      <c r="MC681" s="12"/>
      <c r="MD681" s="12"/>
      <c r="ME681" s="12"/>
      <c r="MF681" s="12"/>
      <c r="MG681" s="197"/>
      <c r="MH681" s="197"/>
      <c r="MI681" s="197"/>
      <c r="MJ681" s="197"/>
      <c r="MK681" s="197"/>
      <c r="ML681" s="197"/>
      <c r="MM681" s="197"/>
      <c r="MN681" s="197"/>
      <c r="MO681" s="197"/>
      <c r="MP681" s="197"/>
      <c r="MQ681" s="12"/>
      <c r="MR681" s="12"/>
      <c r="MS681"/>
      <c r="MU681" s="12"/>
    </row>
    <row r="682" spans="1:359" s="8" customFormat="1" ht="22.5" customHeight="1">
      <c r="A682" s="56"/>
      <c r="B682" s="55"/>
      <c r="C682" s="63"/>
      <c r="D682" s="201"/>
      <c r="E682" s="225"/>
      <c r="F682" s="60"/>
      <c r="G682" s="60"/>
      <c r="H682" s="26"/>
      <c r="I682" s="26"/>
      <c r="J682" s="9"/>
      <c r="K682" s="26"/>
      <c r="L682" s="66"/>
      <c r="M682" s="66"/>
      <c r="N682" s="17"/>
      <c r="O682" s="318"/>
      <c r="P682" s="318"/>
      <c r="Q682" s="318"/>
      <c r="R682" s="31"/>
      <c r="S682" s="31"/>
      <c r="T682" s="91"/>
      <c r="U682" s="10"/>
      <c r="V682" s="9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  <c r="CD682" s="12"/>
      <c r="CE682" s="12"/>
      <c r="CF682" s="12"/>
      <c r="CG682" s="12"/>
      <c r="CH682" s="12"/>
      <c r="CI682" s="12"/>
      <c r="CJ682" s="12"/>
      <c r="CK682" s="12"/>
      <c r="CL682" s="12"/>
      <c r="CM682" s="12"/>
      <c r="CN682" s="12"/>
      <c r="CO682" s="12"/>
      <c r="CP682" s="12"/>
      <c r="CQ682" s="12"/>
      <c r="CR682" s="12"/>
      <c r="CS682" s="12"/>
      <c r="CT682" s="12"/>
      <c r="CU682" s="12"/>
      <c r="CV682" s="12"/>
      <c r="CW682" s="12"/>
      <c r="CX682" s="12"/>
      <c r="CY682" s="12"/>
      <c r="CZ682" s="12"/>
      <c r="DA682" s="12"/>
      <c r="DB682" s="12"/>
      <c r="DC682" s="12"/>
      <c r="DD682" s="12"/>
      <c r="DE682" s="12"/>
      <c r="DF682" s="12"/>
      <c r="DG682" s="12"/>
      <c r="DH682" s="12"/>
      <c r="DI682" s="12"/>
      <c r="DJ682" s="12"/>
      <c r="DK682" s="12"/>
      <c r="DL682" s="12"/>
      <c r="DM682" s="12"/>
      <c r="DN682" s="12"/>
      <c r="DO682" s="12"/>
      <c r="DP682" s="12"/>
      <c r="DQ682" s="12"/>
      <c r="DR682" s="12"/>
      <c r="DS682" s="12"/>
      <c r="DT682" s="12"/>
      <c r="DU682" s="12"/>
      <c r="DV682" s="12"/>
      <c r="DW682" s="12"/>
      <c r="DX682" s="12"/>
      <c r="DY682" s="12"/>
      <c r="DZ682" s="12"/>
      <c r="EA682" s="12"/>
      <c r="EB682" s="12"/>
      <c r="EC682" s="12"/>
      <c r="ED682" s="12"/>
      <c r="EE682" s="12"/>
      <c r="EF682" s="12"/>
      <c r="EG682" s="12"/>
      <c r="EH682" s="12"/>
      <c r="EI682" s="12"/>
      <c r="EJ682" s="12"/>
      <c r="EK682" s="12"/>
      <c r="EL682" s="12"/>
      <c r="EM682" s="12"/>
      <c r="EN682" s="12"/>
      <c r="EO682" s="12"/>
      <c r="EP682" s="12"/>
      <c r="EQ682" s="12"/>
      <c r="ER682" s="12"/>
      <c r="ES682" s="12"/>
      <c r="ET682" s="12"/>
      <c r="EU682" s="12"/>
      <c r="EV682" s="12"/>
      <c r="EW682" s="12"/>
      <c r="EX682" s="12"/>
      <c r="EY682" s="12"/>
      <c r="EZ682" s="12"/>
      <c r="FA682" s="12"/>
      <c r="FB682" s="12"/>
      <c r="FC682" s="12"/>
      <c r="FD682" s="12"/>
      <c r="FE682" s="12"/>
      <c r="FF682" s="12"/>
      <c r="FG682" s="12"/>
      <c r="FH682" s="12"/>
      <c r="FI682" s="12"/>
      <c r="FJ682" s="12"/>
      <c r="FK682" s="12"/>
      <c r="FL682" s="12"/>
      <c r="FM682" s="12"/>
      <c r="FN682" s="12"/>
      <c r="FO682" s="12"/>
      <c r="FP682" s="12"/>
      <c r="FQ682" s="12"/>
      <c r="FR682" s="12"/>
      <c r="FS682" s="12"/>
      <c r="FT682" s="12"/>
      <c r="FU682" s="12"/>
      <c r="FV682" s="12"/>
      <c r="FW682" s="12"/>
      <c r="FX682" s="12"/>
      <c r="FY682" s="12"/>
      <c r="FZ682" s="12"/>
      <c r="GA682" s="12"/>
      <c r="GB682" s="12"/>
      <c r="GC682" s="12"/>
      <c r="GD682" s="12"/>
      <c r="GE682" s="12"/>
      <c r="GF682" s="12"/>
      <c r="GG682" s="12"/>
      <c r="GH682" s="12"/>
      <c r="GI682" s="12"/>
      <c r="GJ682" s="12"/>
      <c r="GK682" s="12"/>
      <c r="GL682" s="12"/>
      <c r="GM682" s="12"/>
      <c r="GN682" s="12"/>
      <c r="GO682" s="12"/>
      <c r="GP682" s="12"/>
      <c r="GQ682" s="12"/>
      <c r="GR682" s="12"/>
      <c r="GS682" s="12"/>
      <c r="GT682" s="12"/>
      <c r="GU682" s="12"/>
      <c r="GV682" s="12"/>
      <c r="GW682" s="12"/>
      <c r="GX682" s="12"/>
      <c r="GY682" s="12"/>
      <c r="GZ682" s="12"/>
      <c r="HA682" s="12"/>
      <c r="HB682" s="12"/>
      <c r="HC682" s="12"/>
      <c r="HD682" s="12"/>
      <c r="HE682" s="12"/>
      <c r="HF682" s="12"/>
      <c r="HG682" s="12"/>
      <c r="HH682" s="12"/>
      <c r="HI682" s="12"/>
      <c r="HJ682" s="12"/>
      <c r="HK682" s="12"/>
      <c r="HL682" s="12"/>
      <c r="HM682" s="12"/>
      <c r="HN682" s="12"/>
      <c r="HO682" s="12"/>
      <c r="HP682" s="12"/>
      <c r="HQ682" s="12"/>
      <c r="HR682" s="12"/>
      <c r="HS682" s="12"/>
      <c r="HT682" s="12"/>
      <c r="HU682" s="12"/>
      <c r="HW682" s="12"/>
      <c r="HX682" s="12"/>
      <c r="HY682" s="12"/>
      <c r="HZ682" s="12"/>
      <c r="IA682" s="12"/>
      <c r="IB682" s="12"/>
      <c r="IC682" s="12"/>
      <c r="ID682" s="12"/>
      <c r="IE682" s="12"/>
      <c r="IF682" s="12"/>
      <c r="IG682" s="12"/>
      <c r="IH682" s="12"/>
      <c r="II682" s="12"/>
      <c r="IJ682" s="12"/>
      <c r="IK682" s="12"/>
      <c r="IO682" s="12"/>
      <c r="IP682" s="12"/>
      <c r="IQ682" s="12"/>
      <c r="IR682" s="12"/>
      <c r="IS682" s="12"/>
      <c r="IT682" s="12"/>
      <c r="IU682" s="12"/>
      <c r="IV682" s="12"/>
      <c r="IW682" s="12"/>
      <c r="IX682" s="12"/>
      <c r="IY682" s="12"/>
      <c r="IZ682" s="12"/>
      <c r="JA682" s="12"/>
      <c r="JB682" s="12"/>
      <c r="JC682" s="12"/>
      <c r="JD682" s="12"/>
      <c r="JE682" s="12"/>
      <c r="JF682" s="12"/>
      <c r="JG682" s="12"/>
      <c r="JH682" s="12"/>
      <c r="JI682" s="12"/>
      <c r="JJ682" s="12"/>
      <c r="JK682" s="12"/>
      <c r="JP682" s="12"/>
      <c r="JQ682" s="12"/>
      <c r="JR682" s="12"/>
      <c r="JS682" s="12"/>
      <c r="JY682" s="12"/>
      <c r="JZ682" s="12"/>
      <c r="KA682" s="12"/>
      <c r="KC682" s="12"/>
      <c r="KD682" s="12"/>
      <c r="KE682" s="12"/>
      <c r="KF682" s="12"/>
      <c r="KM682" s="12"/>
      <c r="KN682" s="12"/>
      <c r="KO682" s="12"/>
      <c r="KP682" s="12"/>
      <c r="KQ682" s="12"/>
      <c r="KR682" s="12"/>
      <c r="KU682" s="12"/>
      <c r="KV682" s="12"/>
      <c r="KW682" s="12"/>
      <c r="KZ682" s="197"/>
      <c r="LA682" s="197"/>
      <c r="LB682" s="197"/>
      <c r="LC682" s="197"/>
      <c r="LD682" s="12"/>
      <c r="LE682" s="12"/>
      <c r="LF682" s="12"/>
      <c r="LG682" s="12"/>
      <c r="LH682" s="12"/>
      <c r="LI682" s="12"/>
      <c r="LJ682" s="12"/>
      <c r="LK682" s="12"/>
      <c r="LL682" s="12"/>
      <c r="LM682" s="12"/>
      <c r="LN682" s="197"/>
      <c r="LO682" s="197"/>
      <c r="LP682" s="197"/>
      <c r="LQ682" s="197"/>
      <c r="LR682" s="12"/>
      <c r="LS682" s="12"/>
      <c r="LT682" s="12"/>
      <c r="LU682" s="12"/>
      <c r="LV682" s="12"/>
      <c r="LW682" s="12"/>
      <c r="LX682" s="12"/>
      <c r="LY682" s="12"/>
      <c r="LZ682" s="12"/>
      <c r="MA682" s="12"/>
      <c r="MB682" s="12"/>
      <c r="MC682" s="12"/>
      <c r="MD682" s="12"/>
      <c r="ME682" s="12"/>
      <c r="MF682" s="12"/>
      <c r="MG682" s="197"/>
      <c r="MH682" s="197"/>
      <c r="MI682" s="197"/>
      <c r="MJ682" s="197"/>
      <c r="MK682" s="197"/>
      <c r="ML682" s="197"/>
      <c r="MM682" s="197"/>
      <c r="MN682" s="197"/>
      <c r="MO682" s="197"/>
      <c r="MP682" s="197"/>
      <c r="MQ682" s="12"/>
      <c r="MR682" s="12"/>
      <c r="MU682" s="12"/>
    </row>
    <row r="683" spans="1:359" ht="22.5" customHeight="1">
      <c r="A683" s="57">
        <v>1</v>
      </c>
      <c r="B683" s="58">
        <v>12</v>
      </c>
      <c r="C683" s="62">
        <v>5</v>
      </c>
      <c r="D683" s="201">
        <f t="shared" ref="D683:D692" si="262">SUM((S683*A683)+B683+C683)</f>
        <v>31.499699999999997</v>
      </c>
      <c r="E683" s="226"/>
      <c r="F683" s="59" t="s">
        <v>819</v>
      </c>
      <c r="G683" s="59"/>
      <c r="H683" s="26" t="s">
        <v>339</v>
      </c>
      <c r="I683" s="26" t="s">
        <v>216</v>
      </c>
      <c r="J683" s="26"/>
      <c r="K683" s="26" t="s">
        <v>996</v>
      </c>
      <c r="L683" s="66">
        <f t="shared" ref="L683:L692" si="263">SUM(D683)</f>
        <v>31.499699999999997</v>
      </c>
      <c r="M683" s="66"/>
      <c r="N683" s="1" t="s">
        <v>369</v>
      </c>
      <c r="O683" s="316" t="s">
        <v>369</v>
      </c>
      <c r="P683" s="317">
        <v>1</v>
      </c>
      <c r="Q683" s="317" t="s">
        <v>369</v>
      </c>
      <c r="R683" s="37">
        <v>11.885</v>
      </c>
      <c r="S683" s="38">
        <f t="shared" ref="S683:S692" si="264">SUM(R683*1.22)</f>
        <v>14.499699999999999</v>
      </c>
      <c r="T683" s="20"/>
      <c r="U683" s="10" t="s">
        <v>486</v>
      </c>
      <c r="V683" s="9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V683" s="8"/>
      <c r="HY683" s="8"/>
      <c r="IE683" s="8"/>
      <c r="IF683" s="8"/>
      <c r="II683" s="8"/>
      <c r="IO683" s="8"/>
      <c r="IP683" s="8"/>
      <c r="IQ683" s="8"/>
      <c r="IS683" s="8"/>
      <c r="IT683" s="8"/>
      <c r="IU683" s="8"/>
      <c r="IV683" s="8"/>
      <c r="IW683" s="8"/>
      <c r="IX683" s="7"/>
      <c r="IY683" s="7"/>
      <c r="IZ683" s="7"/>
      <c r="JA683" s="7"/>
      <c r="JB683" s="8"/>
      <c r="JC683" s="8"/>
      <c r="JD683" s="8"/>
      <c r="JE683" s="8"/>
      <c r="JF683" s="8"/>
      <c r="JG683" s="8"/>
      <c r="JH683" s="8"/>
      <c r="JI683" s="8"/>
      <c r="JJ683" s="8"/>
      <c r="JK683" s="8"/>
      <c r="JL683" s="8"/>
      <c r="JM683" s="8"/>
      <c r="JN683" s="8"/>
      <c r="JO683" s="8"/>
      <c r="JP683" s="8"/>
      <c r="JQ683" s="8"/>
      <c r="JR683" s="8"/>
      <c r="JS683" s="8"/>
      <c r="JY683" s="8"/>
      <c r="KB683" s="8"/>
      <c r="KG683" s="8"/>
      <c r="KH683" s="8"/>
      <c r="KI683" s="8"/>
      <c r="KJ683" s="8"/>
      <c r="KK683" s="8"/>
      <c r="KL683" s="8"/>
      <c r="KS683" s="8"/>
      <c r="KT683" s="8"/>
      <c r="KX683" s="8"/>
      <c r="MH683" s="8"/>
      <c r="MI683" s="8"/>
      <c r="MJ683" s="8"/>
      <c r="MK683" s="8"/>
      <c r="ML683" s="8"/>
      <c r="MM683" s="8"/>
      <c r="MN683" s="8"/>
      <c r="MO683" s="8"/>
      <c r="MP683" s="8"/>
      <c r="MR683" s="8"/>
      <c r="MS683"/>
      <c r="MU683" s="8"/>
    </row>
    <row r="684" spans="1:359" s="8" customFormat="1" ht="22.5" customHeight="1">
      <c r="A684" s="57">
        <v>1</v>
      </c>
      <c r="B684" s="58">
        <v>15</v>
      </c>
      <c r="C684" s="62"/>
      <c r="D684" s="201">
        <f t="shared" si="262"/>
        <v>26.956000000000003</v>
      </c>
      <c r="E684" s="226"/>
      <c r="F684" s="59" t="s">
        <v>805</v>
      </c>
      <c r="G684" s="59"/>
      <c r="H684" s="26" t="s">
        <v>339</v>
      </c>
      <c r="I684" s="26" t="s">
        <v>1559</v>
      </c>
      <c r="J684" s="26" t="s">
        <v>500</v>
      </c>
      <c r="K684" s="26" t="s">
        <v>996</v>
      </c>
      <c r="L684" s="66">
        <f t="shared" si="263"/>
        <v>26.956000000000003</v>
      </c>
      <c r="M684" s="66"/>
      <c r="N684" s="1" t="s">
        <v>369</v>
      </c>
      <c r="O684" s="316" t="s">
        <v>369</v>
      </c>
      <c r="P684" s="317">
        <v>2</v>
      </c>
      <c r="Q684" s="317" t="s">
        <v>369</v>
      </c>
      <c r="R684" s="92">
        <v>9.8000000000000007</v>
      </c>
      <c r="S684" s="38">
        <f t="shared" si="264"/>
        <v>11.956000000000001</v>
      </c>
      <c r="T684" s="20"/>
      <c r="U684" s="10" t="s">
        <v>774</v>
      </c>
      <c r="V684" s="10" t="s">
        <v>1555</v>
      </c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M684"/>
      <c r="KN684"/>
      <c r="KO684"/>
      <c r="KP684"/>
      <c r="KQ684"/>
      <c r="KR684"/>
      <c r="KS684" s="12"/>
      <c r="KT684" s="12"/>
      <c r="KU684" s="12"/>
      <c r="KV684" s="12"/>
      <c r="KW684" s="12"/>
      <c r="KX684" s="12"/>
      <c r="KY684" s="12"/>
      <c r="KZ684" s="12"/>
      <c r="LA684" s="12"/>
      <c r="LB684" s="12"/>
      <c r="LC684" s="12"/>
      <c r="LD684" s="12"/>
      <c r="LE684" s="12"/>
      <c r="LF684" s="12"/>
      <c r="LG684" s="12"/>
      <c r="LH684" s="12"/>
      <c r="LI684" s="12"/>
      <c r="LJ684" s="12"/>
      <c r="LK684" s="12"/>
      <c r="LL684" s="12"/>
      <c r="LM684" s="12"/>
      <c r="LN684" s="12"/>
      <c r="LO684" s="12"/>
      <c r="LP684" s="12"/>
      <c r="LQ684" s="12"/>
      <c r="LR684" s="12"/>
      <c r="LS684" s="12"/>
      <c r="LT684" s="12"/>
      <c r="LU684" s="12"/>
      <c r="LV684" s="12"/>
      <c r="LW684" s="12"/>
      <c r="LX684" s="12"/>
      <c r="LY684" s="12"/>
      <c r="LZ684" s="12"/>
      <c r="MA684" s="12"/>
      <c r="MB684" s="12"/>
      <c r="MC684" s="12"/>
      <c r="MD684" s="12"/>
      <c r="ME684" s="12"/>
      <c r="MF684" s="12"/>
      <c r="MG684" s="12"/>
      <c r="MH684" s="12"/>
      <c r="MI684" s="12"/>
      <c r="MJ684" s="12"/>
      <c r="MK684" s="12"/>
      <c r="ML684" s="12"/>
      <c r="MM684" s="12"/>
      <c r="MN684" s="12"/>
      <c r="MO684" s="12"/>
      <c r="MP684" s="12"/>
      <c r="MQ684" s="12"/>
      <c r="MS684"/>
    </row>
    <row r="685" spans="1:359" ht="22.5" customHeight="1">
      <c r="A685" s="57">
        <v>1</v>
      </c>
      <c r="B685" s="58">
        <v>12</v>
      </c>
      <c r="C685" s="62"/>
      <c r="D685" s="201">
        <f>SUM((S685*A685)+B685+C685)</f>
        <v>26.8962</v>
      </c>
      <c r="F685" s="59" t="s">
        <v>819</v>
      </c>
      <c r="G685" s="59"/>
      <c r="H685" s="26" t="s">
        <v>339</v>
      </c>
      <c r="I685" s="26" t="s">
        <v>1762</v>
      </c>
      <c r="J685" s="26"/>
      <c r="K685" s="26" t="s">
        <v>1371</v>
      </c>
      <c r="L685" s="66">
        <f>SUM(D685)</f>
        <v>26.8962</v>
      </c>
      <c r="M685" s="66"/>
      <c r="N685" s="1" t="s">
        <v>369</v>
      </c>
      <c r="O685" s="316" t="s">
        <v>369</v>
      </c>
      <c r="P685" s="317">
        <v>1</v>
      </c>
      <c r="Q685" s="317" t="s">
        <v>369</v>
      </c>
      <c r="R685" s="37">
        <v>12.21</v>
      </c>
      <c r="S685" s="38">
        <f>SUM(R685*1.22)</f>
        <v>14.8962</v>
      </c>
      <c r="T685" s="20"/>
      <c r="U685" s="10" t="s">
        <v>486</v>
      </c>
      <c r="V685" s="9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V685" s="8"/>
      <c r="HY685" s="8"/>
      <c r="IE685" s="8"/>
      <c r="IF685" s="8"/>
      <c r="II685" s="8"/>
      <c r="IO685" s="8"/>
      <c r="IP685" s="8"/>
      <c r="IQ685" s="8"/>
      <c r="IS685" s="8"/>
      <c r="IT685" s="8"/>
      <c r="IU685" s="8"/>
      <c r="IV685" s="8"/>
      <c r="IW685" s="8"/>
      <c r="IX685" s="7"/>
      <c r="IY685" s="7"/>
      <c r="IZ685" s="7"/>
      <c r="JA685" s="7"/>
      <c r="JB685" s="8"/>
      <c r="JC685" s="8"/>
      <c r="JD685" s="8"/>
      <c r="JE685" s="8"/>
      <c r="JF685" s="8"/>
      <c r="JG685" s="8"/>
      <c r="JH685" s="8"/>
      <c r="JI685" s="8"/>
      <c r="JJ685" s="8"/>
      <c r="JK685" s="8"/>
      <c r="JL685" s="8"/>
      <c r="JM685" s="8"/>
      <c r="JN685" s="8"/>
      <c r="JO685" s="8"/>
      <c r="JP685" s="8"/>
      <c r="JQ685" s="8"/>
      <c r="JR685" s="8"/>
      <c r="JS685" s="8"/>
      <c r="JY685" s="8"/>
      <c r="KB685" s="8"/>
      <c r="KG685" s="8"/>
      <c r="KH685" s="8"/>
      <c r="KI685" s="8"/>
      <c r="KJ685" s="8"/>
      <c r="KK685" s="8"/>
      <c r="KL685" s="8"/>
      <c r="KS685" s="8"/>
      <c r="KT685" s="8"/>
      <c r="LN685" s="8"/>
      <c r="LO685" s="8"/>
      <c r="LP685" s="8"/>
      <c r="LQ685" s="8"/>
      <c r="MG685" s="8"/>
      <c r="MH685" s="8"/>
      <c r="MI685" s="8"/>
      <c r="MJ685" s="8"/>
      <c r="MR685" s="8"/>
      <c r="MU685" s="8"/>
    </row>
    <row r="686" spans="1:359" s="8" customFormat="1" ht="22.5" customHeight="1">
      <c r="A686" s="57">
        <v>2.2000000000000002</v>
      </c>
      <c r="B686" s="58"/>
      <c r="C686" s="62"/>
      <c r="D686" s="201">
        <f t="shared" ref="D686" si="265">SUM((S686*A686)+B686+C686)</f>
        <v>27.376799999999999</v>
      </c>
      <c r="E686" s="226"/>
      <c r="F686" s="59" t="s">
        <v>806</v>
      </c>
      <c r="G686" s="59"/>
      <c r="H686" s="26" t="s">
        <v>339</v>
      </c>
      <c r="I686" s="26" t="s">
        <v>2562</v>
      </c>
      <c r="J686" s="28"/>
      <c r="K686" s="26" t="s">
        <v>2563</v>
      </c>
      <c r="L686" s="66">
        <f t="shared" ref="L686" si="266">SUM(D686)</f>
        <v>27.376799999999999</v>
      </c>
      <c r="M686" s="66"/>
      <c r="N686" s="1" t="s">
        <v>369</v>
      </c>
      <c r="O686" s="316" t="s">
        <v>369</v>
      </c>
      <c r="P686" s="317">
        <v>6</v>
      </c>
      <c r="Q686" s="317" t="s">
        <v>369</v>
      </c>
      <c r="R686" s="37">
        <v>10.199999999999999</v>
      </c>
      <c r="S686" s="38">
        <f t="shared" ref="S686" si="267">SUM(R686*1.22)</f>
        <v>12.443999999999999</v>
      </c>
      <c r="T686" s="20" t="s">
        <v>2550</v>
      </c>
      <c r="U686" s="10" t="s">
        <v>2551</v>
      </c>
      <c r="V686" s="9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2"/>
      <c r="CI686" s="12"/>
      <c r="CJ686" s="12"/>
      <c r="CK686" s="12"/>
      <c r="CL686" s="12"/>
      <c r="CM686" s="12"/>
      <c r="CN686" s="12"/>
      <c r="CO686" s="12"/>
      <c r="CP686" s="12"/>
      <c r="CQ686" s="12"/>
      <c r="CR686" s="12"/>
      <c r="CS686" s="12"/>
      <c r="CT686" s="12"/>
      <c r="CU686" s="12"/>
      <c r="CV686" s="12"/>
      <c r="CW686" s="12"/>
      <c r="CX686" s="12"/>
      <c r="CY686" s="12"/>
      <c r="CZ686" s="12"/>
      <c r="DA686" s="12"/>
      <c r="DB686" s="12"/>
      <c r="DC686" s="12"/>
      <c r="DD686" s="12"/>
      <c r="DE686" s="12"/>
      <c r="DF686" s="12"/>
      <c r="DG686" s="12"/>
      <c r="DH686" s="12"/>
      <c r="DI686" s="12"/>
      <c r="DJ686" s="12"/>
      <c r="DK686" s="12"/>
      <c r="DL686" s="12"/>
      <c r="DM686" s="12"/>
      <c r="DN686" s="12"/>
      <c r="DO686" s="12"/>
      <c r="DP686" s="12"/>
      <c r="DQ686" s="12"/>
      <c r="DR686" s="12"/>
      <c r="DS686" s="12"/>
      <c r="DT686" s="12"/>
      <c r="DU686" s="12"/>
      <c r="DV686" s="12"/>
      <c r="DW686" s="12"/>
      <c r="DX686" s="12"/>
      <c r="DY686" s="12"/>
      <c r="DZ686" s="12"/>
      <c r="EA686" s="12"/>
      <c r="EB686" s="12"/>
      <c r="EC686" s="12"/>
      <c r="ED686" s="12"/>
      <c r="EE686" s="12"/>
      <c r="EF686" s="12"/>
      <c r="EG686" s="12"/>
      <c r="EH686" s="12"/>
      <c r="EI686" s="12"/>
      <c r="EJ686" s="12"/>
      <c r="EK686" s="12"/>
      <c r="EL686" s="12"/>
      <c r="EM686" s="12"/>
      <c r="EN686" s="12"/>
      <c r="EO686" s="12"/>
      <c r="EP686" s="12"/>
      <c r="EQ686" s="12"/>
      <c r="ER686" s="12"/>
      <c r="ES686" s="12"/>
      <c r="ET686" s="12"/>
      <c r="EU686" s="12"/>
      <c r="EV686" s="12"/>
      <c r="EW686" s="12"/>
      <c r="EX686" s="12"/>
      <c r="EY686" s="12"/>
      <c r="EZ686" s="12"/>
      <c r="FA686" s="12"/>
      <c r="FB686" s="12"/>
      <c r="FC686" s="12"/>
      <c r="FD686" s="12"/>
      <c r="FE686" s="12"/>
      <c r="FF686" s="12"/>
      <c r="FG686" s="12"/>
      <c r="FH686" s="12"/>
      <c r="FI686" s="12"/>
      <c r="FJ686" s="12"/>
      <c r="FK686" s="12"/>
      <c r="FL686" s="12"/>
      <c r="FM686" s="12"/>
      <c r="FN686" s="12"/>
      <c r="FO686" s="12"/>
      <c r="FP686" s="12"/>
      <c r="FQ686" s="12"/>
      <c r="FR686" s="12"/>
      <c r="FS686" s="12"/>
      <c r="FT686" s="12"/>
      <c r="FU686" s="12"/>
      <c r="FV686" s="12"/>
      <c r="FW686" s="12"/>
      <c r="FX686" s="12"/>
      <c r="FY686" s="12"/>
      <c r="FZ686" s="12"/>
      <c r="GA686" s="12"/>
      <c r="GB686" s="12"/>
      <c r="GC686" s="12"/>
      <c r="GD686" s="12"/>
      <c r="GE686" s="12"/>
      <c r="GF686" s="12"/>
      <c r="GG686" s="12"/>
      <c r="GH686" s="12"/>
      <c r="GI686" s="12"/>
      <c r="GJ686" s="12"/>
      <c r="GK686" s="12"/>
      <c r="GL686" s="12"/>
      <c r="GM686" s="12"/>
      <c r="GN686" s="12"/>
      <c r="GO686" s="12"/>
      <c r="GP686" s="12"/>
      <c r="GQ686" s="12"/>
      <c r="GR686" s="12"/>
      <c r="GS686" s="12"/>
      <c r="GT686" s="12"/>
      <c r="GU686" s="12"/>
      <c r="GV686" s="12"/>
      <c r="GW686" s="12"/>
      <c r="GX686" s="12"/>
      <c r="GY686" s="12"/>
      <c r="GZ686" s="12"/>
      <c r="HA686" s="12"/>
      <c r="HB686" s="12"/>
      <c r="HC686" s="12"/>
      <c r="HD686" s="12"/>
      <c r="HE686" s="12"/>
      <c r="HF686" s="12"/>
      <c r="HG686" s="12"/>
      <c r="HH686" s="12"/>
      <c r="HI686" s="12"/>
      <c r="HJ686" s="12"/>
      <c r="HK686" s="12"/>
      <c r="HL686" s="12"/>
      <c r="HM686" s="12"/>
      <c r="HN686" s="12"/>
      <c r="HO686" s="12"/>
      <c r="HP686" s="12"/>
      <c r="HQ686" s="12"/>
      <c r="HZ686" s="12"/>
      <c r="IA686" s="12"/>
      <c r="IB686" s="12"/>
      <c r="IC686" s="12"/>
      <c r="ID686" s="12"/>
      <c r="IG686" s="12"/>
      <c r="IJ686" s="12"/>
      <c r="IK686" s="12"/>
      <c r="IL686" s="12"/>
      <c r="IM686" s="12"/>
      <c r="IN686" s="12"/>
      <c r="IO686" s="12"/>
      <c r="IP686" s="12"/>
      <c r="IQ686" s="12"/>
      <c r="IR686" s="12"/>
      <c r="JF686" s="12"/>
      <c r="JG686" s="12"/>
      <c r="JH686" s="12"/>
      <c r="JI686" s="12"/>
      <c r="JJ686" s="12"/>
      <c r="JL686" s="12"/>
      <c r="JN686" s="12"/>
      <c r="KG686" s="12"/>
      <c r="KH686" s="12"/>
      <c r="KI686" s="12"/>
      <c r="KJ686" s="12"/>
      <c r="KK686" s="12"/>
      <c r="KL686" s="12"/>
      <c r="KS686" s="12"/>
      <c r="KT686" s="12"/>
      <c r="KU686" s="12"/>
      <c r="KV686" s="12"/>
      <c r="KW686" s="12"/>
      <c r="KY686" s="12"/>
      <c r="KZ686" s="12"/>
      <c r="LA686" s="12"/>
      <c r="LB686" s="12"/>
      <c r="LC686" s="12"/>
      <c r="LD686" s="12"/>
      <c r="LE686" s="12"/>
      <c r="LF686" s="12"/>
      <c r="LG686" s="12"/>
      <c r="LH686" s="12"/>
      <c r="LI686" s="12"/>
      <c r="LJ686" s="12"/>
      <c r="LK686" s="12"/>
      <c r="LL686" s="12"/>
      <c r="LM686" s="12"/>
      <c r="LR686" s="12"/>
      <c r="LS686" s="12"/>
      <c r="LT686" s="12"/>
      <c r="LU686" s="12"/>
      <c r="LV686" s="12"/>
      <c r="LW686" s="12"/>
      <c r="LX686" s="12"/>
      <c r="LY686" s="12"/>
      <c r="LZ686" s="12"/>
      <c r="MA686" s="12"/>
      <c r="MB686" s="12"/>
      <c r="MC686" s="12"/>
      <c r="MD686" s="12"/>
      <c r="ME686" s="12"/>
      <c r="MF686" s="12"/>
      <c r="MH686" s="12"/>
      <c r="MI686" s="12"/>
      <c r="MJ686" s="12"/>
      <c r="MK686" s="12"/>
      <c r="ML686" s="12"/>
      <c r="MM686" s="12"/>
      <c r="MN686" s="12"/>
      <c r="MO686" s="12"/>
      <c r="MP686" s="12"/>
    </row>
    <row r="687" spans="1:359" ht="22.5" customHeight="1">
      <c r="A687" s="57">
        <v>1</v>
      </c>
      <c r="B687" s="58">
        <v>17</v>
      </c>
      <c r="C687" s="62"/>
      <c r="D687" s="201">
        <f t="shared" si="262"/>
        <v>31.005600000000001</v>
      </c>
      <c r="E687" s="226"/>
      <c r="F687" s="59" t="s">
        <v>830</v>
      </c>
      <c r="G687" s="59"/>
      <c r="H687" s="26" t="s">
        <v>339</v>
      </c>
      <c r="I687" s="26" t="s">
        <v>2238</v>
      </c>
      <c r="J687" s="28"/>
      <c r="K687" s="26" t="s">
        <v>2107</v>
      </c>
      <c r="L687" s="66">
        <f t="shared" si="263"/>
        <v>31.005600000000001</v>
      </c>
      <c r="M687" s="66"/>
      <c r="N687" s="1" t="s">
        <v>369</v>
      </c>
      <c r="O687" s="316" t="s">
        <v>369</v>
      </c>
      <c r="P687" s="317" t="s">
        <v>369</v>
      </c>
      <c r="Q687" s="317">
        <v>1</v>
      </c>
      <c r="R687" s="37">
        <v>11.48</v>
      </c>
      <c r="S687" s="38">
        <f t="shared" si="264"/>
        <v>14.005599999999999</v>
      </c>
      <c r="T687" s="20"/>
      <c r="U687" s="10" t="s">
        <v>484</v>
      </c>
      <c r="V687" s="9"/>
      <c r="HP687" s="8"/>
      <c r="HQ687" s="8"/>
      <c r="HR687" s="8"/>
      <c r="HS687" s="8"/>
      <c r="HV687" s="8"/>
      <c r="HZ687" s="8"/>
      <c r="IA687" s="8"/>
      <c r="IB687" s="8"/>
      <c r="IC687" s="8"/>
      <c r="ID687" s="8"/>
      <c r="IE687" s="8"/>
      <c r="IF687" s="8"/>
      <c r="IG687" s="8"/>
      <c r="IH687" s="8"/>
      <c r="IO687" s="8"/>
      <c r="IP687" s="8"/>
      <c r="IQ687" s="8"/>
      <c r="IS687" s="8"/>
      <c r="IT687" s="8"/>
      <c r="IU687" s="8"/>
      <c r="IV687" s="8"/>
      <c r="IW687" s="8"/>
      <c r="IX687" s="8"/>
      <c r="IY687" s="8"/>
      <c r="IZ687" s="8"/>
      <c r="JA687" s="8"/>
      <c r="JB687" s="8"/>
      <c r="JC687" s="8"/>
      <c r="JD687" s="8"/>
      <c r="JE687" s="8"/>
      <c r="JF687" s="8"/>
      <c r="JG687" s="8"/>
      <c r="JH687" s="8"/>
      <c r="JI687" s="8"/>
      <c r="JJ687" s="8"/>
      <c r="JK687" s="8"/>
      <c r="JL687" s="8"/>
      <c r="JM687" s="8"/>
      <c r="JN687" s="8"/>
      <c r="JO687" s="8"/>
      <c r="JP687" s="8"/>
      <c r="JQ687" s="8"/>
      <c r="JR687" s="8"/>
      <c r="JS687" s="8"/>
      <c r="JT687" s="8"/>
      <c r="JU687" s="8"/>
      <c r="JV687" s="8"/>
      <c r="JW687" s="8"/>
      <c r="JX687" s="8"/>
      <c r="JY687" s="8"/>
      <c r="JZ687" s="8"/>
      <c r="KA687" s="8"/>
      <c r="KE687" s="8"/>
      <c r="KF687" s="8"/>
      <c r="KG687" s="8"/>
      <c r="KH687" s="8"/>
      <c r="KI687" s="8"/>
      <c r="KJ687" s="8"/>
      <c r="KK687" s="8"/>
      <c r="KL687" s="8"/>
      <c r="KM687" s="8"/>
      <c r="KN687" s="8"/>
      <c r="KO687" s="8"/>
      <c r="KP687" s="8"/>
      <c r="KQ687" s="8"/>
      <c r="KR687" s="8"/>
      <c r="KX687" s="8"/>
      <c r="LD687" s="7"/>
      <c r="LE687" s="7"/>
      <c r="LF687" s="7"/>
      <c r="LG687" s="7"/>
      <c r="LH687" s="7"/>
      <c r="LI687" s="7"/>
      <c r="LJ687" s="7"/>
      <c r="LK687" s="7"/>
      <c r="LL687" s="7"/>
      <c r="LM687" s="7"/>
      <c r="LN687" s="8"/>
      <c r="LO687" s="8"/>
      <c r="LP687" s="8"/>
      <c r="LQ687" s="8"/>
      <c r="LR687" s="7"/>
      <c r="LS687" s="7"/>
      <c r="LT687" s="7"/>
      <c r="LU687" s="7"/>
      <c r="LV687" s="7"/>
      <c r="LW687" s="7"/>
      <c r="LX687" s="7"/>
      <c r="LY687" s="7"/>
      <c r="LZ687" s="7"/>
      <c r="MA687" s="7"/>
      <c r="MB687" s="7"/>
      <c r="MC687" s="7"/>
      <c r="MD687" s="7"/>
      <c r="ME687" s="7"/>
      <c r="MF687" s="7"/>
      <c r="MG687" s="8"/>
      <c r="MQ687"/>
      <c r="MR687" s="8"/>
      <c r="MS687" s="8"/>
      <c r="MU687" s="8"/>
    </row>
    <row r="688" spans="1:359" ht="22.5" customHeight="1">
      <c r="A688" s="57">
        <v>2.2000000000000002</v>
      </c>
      <c r="B688" s="58"/>
      <c r="C688" s="62"/>
      <c r="D688" s="201">
        <f t="shared" si="262"/>
        <v>38.918000000000006</v>
      </c>
      <c r="E688" s="226"/>
      <c r="F688" s="59" t="s">
        <v>806</v>
      </c>
      <c r="G688" s="59"/>
      <c r="H688" s="26" t="s">
        <v>339</v>
      </c>
      <c r="I688" s="26" t="s">
        <v>2576</v>
      </c>
      <c r="J688" s="26"/>
      <c r="K688" s="26" t="s">
        <v>2577</v>
      </c>
      <c r="L688" s="66">
        <f>SUM(D688)</f>
        <v>38.918000000000006</v>
      </c>
      <c r="M688" s="66"/>
      <c r="N688" s="1" t="s">
        <v>369</v>
      </c>
      <c r="O688" s="316" t="s">
        <v>369</v>
      </c>
      <c r="P688" s="317">
        <v>6</v>
      </c>
      <c r="Q688" s="317" t="s">
        <v>369</v>
      </c>
      <c r="R688" s="37">
        <v>14.5</v>
      </c>
      <c r="S688" s="38">
        <f>SUM(R688*1.22)</f>
        <v>17.690000000000001</v>
      </c>
      <c r="T688" s="25">
        <v>0.05</v>
      </c>
      <c r="U688" s="10" t="s">
        <v>518</v>
      </c>
      <c r="V688" s="9"/>
      <c r="W688" s="8"/>
      <c r="HR688" s="8"/>
      <c r="HS688" s="8"/>
      <c r="HT688" s="8"/>
      <c r="HU688" s="8"/>
      <c r="HV688" s="8"/>
      <c r="HW688" s="8"/>
      <c r="HX688" s="8"/>
      <c r="HY688" s="8"/>
      <c r="IE688" s="8"/>
      <c r="IF688" s="8"/>
      <c r="IH688" s="8"/>
      <c r="II688" s="8"/>
      <c r="IS688" s="8"/>
      <c r="IT688" s="8"/>
      <c r="IU688" s="8"/>
      <c r="IV688" s="8"/>
      <c r="IW688" s="8"/>
      <c r="IX688" s="8"/>
      <c r="IY688" s="8"/>
      <c r="IZ688" s="8"/>
      <c r="JA688" s="8"/>
      <c r="JB688" s="8"/>
      <c r="JC688" s="8"/>
      <c r="JD688" s="8"/>
      <c r="JE688" s="8"/>
      <c r="JK688" s="8"/>
      <c r="JM688" s="8"/>
      <c r="JP688" s="8"/>
      <c r="JQ688" s="8"/>
      <c r="JR688" s="8"/>
      <c r="JS688" s="8"/>
      <c r="JY688" s="8"/>
      <c r="JZ688" s="8"/>
      <c r="KA688" s="8"/>
      <c r="KB688" s="8"/>
      <c r="KC688" s="8"/>
      <c r="KD688" s="8"/>
      <c r="KE688" s="8"/>
      <c r="KF688" s="8"/>
      <c r="KM688" s="8"/>
      <c r="KN688" s="8"/>
      <c r="KO688" s="8"/>
      <c r="KP688" s="8"/>
      <c r="KQ688" s="8"/>
      <c r="KR688" s="8"/>
      <c r="MK688" s="8"/>
      <c r="ML688" s="8"/>
      <c r="MM688" s="8"/>
      <c r="MN688" s="8"/>
      <c r="MO688" s="8"/>
      <c r="MP688" s="8"/>
      <c r="MQ688" s="8"/>
      <c r="MR688" s="8"/>
      <c r="MS688" s="8"/>
      <c r="MU688" s="8"/>
    </row>
    <row r="689" spans="1:359" ht="22.5" customHeight="1">
      <c r="A689" s="57">
        <v>1</v>
      </c>
      <c r="B689" s="58">
        <v>15</v>
      </c>
      <c r="C689" s="62"/>
      <c r="D689" s="201">
        <f t="shared" si="262"/>
        <v>25.369999999999997</v>
      </c>
      <c r="E689" s="226"/>
      <c r="F689" s="59" t="s">
        <v>805</v>
      </c>
      <c r="G689" s="59"/>
      <c r="H689" s="26" t="s">
        <v>339</v>
      </c>
      <c r="I689" s="26" t="s">
        <v>133</v>
      </c>
      <c r="J689" s="28"/>
      <c r="K689" s="26" t="s">
        <v>996</v>
      </c>
      <c r="L689" s="66">
        <f t="shared" si="263"/>
        <v>25.369999999999997</v>
      </c>
      <c r="M689" s="66"/>
      <c r="N689" s="1" t="s">
        <v>369</v>
      </c>
      <c r="O689" s="316" t="s">
        <v>369</v>
      </c>
      <c r="P689" s="317">
        <v>6</v>
      </c>
      <c r="Q689" s="317" t="s">
        <v>369</v>
      </c>
      <c r="R689" s="37">
        <v>8.5</v>
      </c>
      <c r="S689" s="38">
        <f t="shared" si="264"/>
        <v>10.37</v>
      </c>
      <c r="T689" s="25">
        <v>0.1</v>
      </c>
      <c r="U689" s="10" t="s">
        <v>2223</v>
      </c>
      <c r="V689" s="9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T689" s="8"/>
      <c r="HU689" s="8"/>
      <c r="HV689" s="8"/>
      <c r="HW689" s="8"/>
      <c r="HX689" s="8"/>
      <c r="HZ689" s="8"/>
      <c r="IA689" s="8"/>
      <c r="IG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  <c r="IW689" s="8"/>
      <c r="IX689" s="8"/>
      <c r="IY689" s="8"/>
      <c r="IZ689" s="8"/>
      <c r="JA689" s="8"/>
      <c r="JF689" s="7"/>
      <c r="JG689" s="7"/>
      <c r="JH689" s="7"/>
      <c r="JI689" s="7"/>
      <c r="JJ689" s="7"/>
      <c r="JL689" s="8"/>
      <c r="JM689" s="8"/>
      <c r="JN689" s="8"/>
      <c r="JO689" s="8"/>
      <c r="JQ689" s="8"/>
      <c r="JT689" s="8"/>
      <c r="JU689" s="8"/>
      <c r="JV689" s="8"/>
      <c r="JW689" s="8"/>
      <c r="JX689" s="8"/>
      <c r="KB689" s="8"/>
      <c r="KG689" s="8"/>
      <c r="KH689" s="8"/>
      <c r="KI689" s="8"/>
      <c r="KJ689" s="8"/>
      <c r="KK689" s="8"/>
      <c r="KL689" s="8"/>
      <c r="KY689" s="8"/>
      <c r="KZ689" s="8"/>
      <c r="LA689" s="8"/>
      <c r="LB689" s="8"/>
      <c r="LC689" s="8"/>
      <c r="LD689" s="8"/>
      <c r="LE689" s="8"/>
      <c r="LF689" s="8"/>
      <c r="LG689" s="8"/>
      <c r="LH689" s="8"/>
      <c r="LI689" s="8"/>
      <c r="LJ689" s="8"/>
      <c r="LK689" s="8"/>
      <c r="LL689" s="8"/>
      <c r="LM689" s="8"/>
      <c r="LN689" s="8"/>
      <c r="LO689" s="8"/>
      <c r="LP689" s="8"/>
      <c r="LQ689" s="8"/>
      <c r="LR689" s="8"/>
      <c r="LS689" s="8"/>
      <c r="LT689" s="8"/>
      <c r="LU689" s="8"/>
      <c r="LV689" s="8"/>
      <c r="LW689" s="8"/>
      <c r="LX689" s="8"/>
      <c r="LY689" s="8"/>
      <c r="LZ689" s="8"/>
      <c r="MA689" s="8"/>
      <c r="MB689" s="8"/>
      <c r="MC689" s="8"/>
      <c r="MD689" s="8"/>
      <c r="ME689" s="8"/>
      <c r="MF689" s="8"/>
      <c r="MG689" s="8"/>
      <c r="MH689" s="8"/>
      <c r="MI689" s="8"/>
      <c r="MJ689" s="8"/>
      <c r="MQ689" s="8"/>
      <c r="MR689" s="8"/>
      <c r="MU689" s="8"/>
    </row>
    <row r="690" spans="1:359" ht="22.5" customHeight="1">
      <c r="A690" s="57">
        <v>2.1</v>
      </c>
      <c r="B690" s="58"/>
      <c r="C690" s="62"/>
      <c r="D690" s="201">
        <f t="shared" si="262"/>
        <v>47.909400000000005</v>
      </c>
      <c r="E690" s="226"/>
      <c r="F690" s="59" t="s">
        <v>807</v>
      </c>
      <c r="G690" s="59"/>
      <c r="H690" s="26" t="s">
        <v>339</v>
      </c>
      <c r="I690" s="26" t="s">
        <v>133</v>
      </c>
      <c r="J690" s="28"/>
      <c r="K690" s="26" t="s">
        <v>1228</v>
      </c>
      <c r="L690" s="66">
        <f t="shared" si="263"/>
        <v>47.909400000000005</v>
      </c>
      <c r="M690" s="66"/>
      <c r="N690" s="1" t="s">
        <v>369</v>
      </c>
      <c r="O690" s="316" t="s">
        <v>369</v>
      </c>
      <c r="P690" s="317">
        <v>4</v>
      </c>
      <c r="Q690" s="317" t="s">
        <v>369</v>
      </c>
      <c r="R690" s="37">
        <v>18.7</v>
      </c>
      <c r="S690" s="38">
        <f t="shared" si="264"/>
        <v>22.814</v>
      </c>
      <c r="T690" s="20"/>
      <c r="U690" s="10" t="s">
        <v>629</v>
      </c>
      <c r="V690" s="9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T690" s="8"/>
      <c r="HU690" s="8"/>
      <c r="HV690" s="8"/>
      <c r="HW690" s="8"/>
      <c r="HX690" s="8"/>
      <c r="HZ690" s="8"/>
      <c r="IA690" s="8"/>
      <c r="IG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  <c r="IW690" s="8"/>
      <c r="IX690" s="8"/>
      <c r="IY690" s="8"/>
      <c r="IZ690" s="8"/>
      <c r="JA690" s="8"/>
      <c r="JF690" s="7"/>
      <c r="JG690" s="7"/>
      <c r="JH690" s="7"/>
      <c r="JI690" s="7"/>
      <c r="JJ690" s="7"/>
      <c r="JL690" s="8"/>
      <c r="KC690" s="8"/>
      <c r="KD690" s="8"/>
      <c r="KG690" s="8"/>
      <c r="KH690" s="8"/>
      <c r="KI690" s="8"/>
      <c r="KJ690" s="8"/>
      <c r="KK690" s="8"/>
      <c r="KL690" s="8"/>
      <c r="KZ690" s="8"/>
      <c r="LA690" s="8"/>
      <c r="LB690" s="8"/>
      <c r="LC690" s="8"/>
      <c r="LD690" s="8"/>
      <c r="LE690" s="8"/>
      <c r="LF690" s="8"/>
      <c r="LG690" s="8"/>
      <c r="LH690" s="8"/>
      <c r="LI690" s="8"/>
      <c r="LJ690" s="8"/>
      <c r="LK690" s="8"/>
      <c r="LL690" s="8"/>
      <c r="LM690" s="8"/>
      <c r="LR690" s="8"/>
      <c r="LS690" s="8"/>
      <c r="LT690" s="8"/>
      <c r="LU690" s="8"/>
      <c r="LV690" s="8"/>
      <c r="LW690" s="8"/>
      <c r="LX690" s="8"/>
      <c r="LY690" s="8"/>
      <c r="LZ690" s="8"/>
      <c r="MA690" s="8"/>
      <c r="MB690" s="8"/>
      <c r="MC690" s="8"/>
      <c r="MD690" s="8"/>
      <c r="ME690" s="8"/>
      <c r="MF690" s="8"/>
      <c r="MK690" s="8"/>
      <c r="ML690" s="8"/>
      <c r="MM690" s="8"/>
      <c r="MN690" s="8"/>
      <c r="MO690" s="8"/>
      <c r="MP690" s="8"/>
      <c r="MQ690"/>
      <c r="MR690" s="8"/>
      <c r="MU690" s="8"/>
    </row>
    <row r="691" spans="1:359" ht="22.5" customHeight="1">
      <c r="A691" s="56"/>
      <c r="B691" s="55"/>
      <c r="C691" s="63"/>
      <c r="D691" s="201"/>
      <c r="F691" s="60"/>
      <c r="G691" s="60"/>
      <c r="H691" s="26"/>
      <c r="I691" s="26"/>
      <c r="J691" s="28"/>
      <c r="K691" s="26"/>
      <c r="L691" s="66"/>
      <c r="M691" s="66"/>
      <c r="N691" s="33"/>
      <c r="O691" s="319"/>
      <c r="P691" s="319"/>
      <c r="Q691" s="319"/>
      <c r="R691" s="31"/>
      <c r="S691" s="39"/>
      <c r="T691" s="21"/>
      <c r="U691" s="10"/>
      <c r="V691" s="9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T691" s="8"/>
      <c r="HU691" s="8"/>
      <c r="HV691" s="8"/>
      <c r="HW691" s="8"/>
      <c r="HX691" s="8"/>
      <c r="HZ691" s="8"/>
      <c r="IA691" s="8"/>
      <c r="IG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  <c r="IW691" s="8"/>
      <c r="IX691" s="8"/>
      <c r="IY691" s="8"/>
      <c r="IZ691" s="8"/>
      <c r="JA691" s="8"/>
      <c r="JF691" s="7"/>
      <c r="JG691" s="7"/>
      <c r="JH691" s="7"/>
      <c r="JI691" s="7"/>
      <c r="JJ691" s="7"/>
      <c r="JL691" s="8"/>
      <c r="KC691" s="8"/>
      <c r="KD691" s="8"/>
      <c r="KG691" s="8"/>
      <c r="KH691" s="8"/>
      <c r="KI691" s="8"/>
      <c r="KJ691" s="8"/>
      <c r="KK691" s="8"/>
      <c r="KL691" s="8"/>
      <c r="KZ691" s="8"/>
      <c r="LA691" s="8"/>
      <c r="LB691" s="8"/>
      <c r="LC691" s="8"/>
      <c r="LD691" s="8"/>
      <c r="LE691" s="8"/>
      <c r="LF691" s="8"/>
      <c r="LG691" s="8"/>
      <c r="LH691" s="8"/>
      <c r="LI691" s="8"/>
      <c r="LJ691" s="8"/>
      <c r="LK691" s="8"/>
      <c r="LL691" s="8"/>
      <c r="LM691" s="8"/>
      <c r="LR691" s="8"/>
      <c r="LS691" s="8"/>
      <c r="LT691" s="8"/>
      <c r="LU691" s="8"/>
      <c r="LV691" s="8"/>
      <c r="LW691" s="8"/>
      <c r="LX691" s="8"/>
      <c r="LY691" s="8"/>
      <c r="LZ691" s="8"/>
      <c r="MA691" s="8"/>
      <c r="MB691" s="8"/>
      <c r="MC691" s="8"/>
      <c r="MD691" s="8"/>
      <c r="ME691" s="8"/>
      <c r="MF691" s="8"/>
      <c r="MK691" s="8"/>
      <c r="ML691" s="8"/>
      <c r="MM691" s="8"/>
      <c r="MN691" s="8"/>
      <c r="MO691" s="8"/>
      <c r="MP691" s="8"/>
      <c r="MQ691" s="197"/>
      <c r="MR691" s="8"/>
      <c r="MU691" s="8"/>
    </row>
    <row r="692" spans="1:359" ht="22.5" customHeight="1">
      <c r="A692" s="57">
        <v>1</v>
      </c>
      <c r="B692" s="58">
        <v>15</v>
      </c>
      <c r="C692" s="62"/>
      <c r="D692" s="201">
        <f t="shared" si="262"/>
        <v>29.518000000000001</v>
      </c>
      <c r="F692" s="59" t="s">
        <v>805</v>
      </c>
      <c r="G692" s="59"/>
      <c r="H692" s="26" t="s">
        <v>339</v>
      </c>
      <c r="I692" s="26" t="s">
        <v>133</v>
      </c>
      <c r="J692" s="28"/>
      <c r="K692" s="26" t="s">
        <v>783</v>
      </c>
      <c r="L692" s="66">
        <f t="shared" si="263"/>
        <v>29.518000000000001</v>
      </c>
      <c r="M692" s="66"/>
      <c r="N692" s="1" t="s">
        <v>369</v>
      </c>
      <c r="O692" s="316" t="s">
        <v>369</v>
      </c>
      <c r="P692" s="317">
        <v>2</v>
      </c>
      <c r="Q692" s="317" t="s">
        <v>369</v>
      </c>
      <c r="R692" s="37">
        <v>11.9</v>
      </c>
      <c r="S692" s="38">
        <f t="shared" si="264"/>
        <v>14.518000000000001</v>
      </c>
      <c r="T692" s="20"/>
      <c r="U692" s="10" t="s">
        <v>629</v>
      </c>
      <c r="V692" s="9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V692" s="8"/>
      <c r="HZ692" s="8"/>
      <c r="IA692" s="8"/>
      <c r="IB692" s="8"/>
      <c r="IC692" s="8"/>
      <c r="ID692" s="8"/>
      <c r="IJ692" s="8"/>
      <c r="IK692" s="8"/>
      <c r="IR692" s="8"/>
      <c r="IS692" s="8"/>
      <c r="IT692" s="8"/>
      <c r="IU692" s="8"/>
      <c r="IV692" s="8"/>
      <c r="IW692" s="8"/>
      <c r="IX692" s="8"/>
      <c r="IY692" s="8"/>
      <c r="IZ692" s="8"/>
      <c r="JA692" s="8"/>
      <c r="JF692" s="8"/>
      <c r="JG692" s="8"/>
      <c r="JH692" s="8"/>
      <c r="JI692" s="8"/>
      <c r="JJ692" s="8"/>
      <c r="JL692" s="8"/>
      <c r="JM692" s="8"/>
      <c r="JO692" s="8"/>
      <c r="JQ692" s="8"/>
      <c r="KG692" s="8"/>
      <c r="KH692" s="8"/>
      <c r="KI692" s="8"/>
      <c r="KJ692" s="8"/>
      <c r="KK692" s="8"/>
      <c r="KL692" s="8"/>
      <c r="KU692" s="8"/>
      <c r="KV692" s="8"/>
      <c r="KW692" s="8"/>
      <c r="LD692" s="8"/>
      <c r="LE692" s="8"/>
      <c r="LF692" s="8"/>
      <c r="LG692" s="8"/>
      <c r="LH692" s="8"/>
      <c r="LI692" s="8"/>
      <c r="LJ692" s="8"/>
      <c r="LK692" s="8"/>
      <c r="LL692" s="8"/>
      <c r="LM692" s="8"/>
      <c r="LR692" s="8"/>
      <c r="LS692" s="8"/>
      <c r="LT692" s="8"/>
      <c r="LU692" s="8"/>
      <c r="LV692" s="8"/>
      <c r="LW692" s="8"/>
      <c r="LX692" s="8"/>
      <c r="LY692" s="8"/>
      <c r="LZ692" s="8"/>
      <c r="MA692" s="8"/>
      <c r="MB692" s="8"/>
      <c r="MC692" s="8"/>
      <c r="MD692" s="8"/>
      <c r="ME692" s="8"/>
      <c r="MF692" s="8"/>
      <c r="MH692" s="8"/>
      <c r="MI692" s="8"/>
      <c r="MJ692" s="8"/>
      <c r="MQ692"/>
      <c r="MR692" s="8"/>
      <c r="MU692" s="8"/>
    </row>
    <row r="693" spans="1:359" ht="22.5" customHeight="1">
      <c r="A693" s="56"/>
      <c r="B693" s="55"/>
      <c r="C693" s="63"/>
      <c r="D693" s="201"/>
      <c r="E693" s="226"/>
      <c r="F693" s="60"/>
      <c r="G693" s="60"/>
      <c r="H693" s="26"/>
      <c r="I693" s="26"/>
      <c r="J693" s="28"/>
      <c r="K693" s="26"/>
      <c r="L693" s="66"/>
      <c r="M693" s="66"/>
      <c r="N693" s="33"/>
      <c r="O693" s="319"/>
      <c r="P693" s="319"/>
      <c r="Q693" s="319"/>
      <c r="R693" s="31"/>
      <c r="S693" s="39"/>
      <c r="T693" s="21"/>
      <c r="U693" s="10"/>
      <c r="V693" s="9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V693" s="8"/>
      <c r="HZ693" s="8"/>
      <c r="IA693" s="8"/>
      <c r="IB693" s="8"/>
      <c r="IC693" s="8"/>
      <c r="ID693" s="8"/>
      <c r="IJ693" s="8"/>
      <c r="IK693" s="8"/>
      <c r="IR693" s="8"/>
      <c r="IS693" s="8"/>
      <c r="IT693" s="8"/>
      <c r="IU693" s="8"/>
      <c r="IV693" s="8"/>
      <c r="IW693" s="8"/>
      <c r="IX693" s="8"/>
      <c r="IY693" s="8"/>
      <c r="IZ693" s="8"/>
      <c r="JA693" s="8"/>
      <c r="JF693" s="8"/>
      <c r="JG693" s="8"/>
      <c r="JH693" s="8"/>
      <c r="JI693" s="8"/>
      <c r="JJ693" s="8"/>
      <c r="JL693" s="8"/>
      <c r="JM693" s="8"/>
      <c r="JO693" s="8"/>
      <c r="JQ693" s="8"/>
      <c r="KG693" s="8"/>
      <c r="KH693" s="8"/>
      <c r="KI693" s="8"/>
      <c r="KJ693" s="8"/>
      <c r="KK693" s="8"/>
      <c r="KL693" s="8"/>
      <c r="KU693" s="8"/>
      <c r="KV693" s="8"/>
      <c r="KW693" s="8"/>
      <c r="KZ693"/>
      <c r="LA693"/>
      <c r="LB693"/>
      <c r="LC693"/>
      <c r="LN693"/>
      <c r="LO693"/>
      <c r="LP693"/>
      <c r="LQ693"/>
      <c r="MG693"/>
      <c r="MH693"/>
      <c r="MI693"/>
      <c r="MJ693"/>
      <c r="MK693"/>
      <c r="ML693"/>
      <c r="MM693"/>
      <c r="MN693"/>
      <c r="MO693"/>
      <c r="MP693"/>
      <c r="MQ693" s="8"/>
      <c r="MR693" s="8"/>
    </row>
    <row r="694" spans="1:359" ht="22.5" customHeight="1">
      <c r="A694" s="57">
        <v>2</v>
      </c>
      <c r="B694" s="58"/>
      <c r="C694" s="62"/>
      <c r="D694" s="201">
        <f t="shared" ref="D694:D695" si="268">SUM((S694*A694)+B694+C694)</f>
        <v>53.997199999999999</v>
      </c>
      <c r="F694" s="59" t="s">
        <v>808</v>
      </c>
      <c r="G694" s="59"/>
      <c r="H694" s="26" t="s">
        <v>339</v>
      </c>
      <c r="I694" s="26" t="s">
        <v>2562</v>
      </c>
      <c r="J694" s="26"/>
      <c r="K694" s="26" t="s">
        <v>2698</v>
      </c>
      <c r="L694" s="66">
        <f t="shared" ref="L694:L695" si="269">SUM(D694)</f>
        <v>53.997199999999999</v>
      </c>
      <c r="M694" s="66"/>
      <c r="N694" s="1" t="s">
        <v>369</v>
      </c>
      <c r="O694" s="316" t="s">
        <v>369</v>
      </c>
      <c r="P694" s="317" t="s">
        <v>369</v>
      </c>
      <c r="Q694" s="317">
        <v>2</v>
      </c>
      <c r="R694" s="37">
        <v>22.13</v>
      </c>
      <c r="S694" s="38">
        <f t="shared" ref="S694:S695" si="270">SUM(R694*1.22)</f>
        <v>26.9986</v>
      </c>
      <c r="T694" s="20"/>
      <c r="U694" s="10" t="s">
        <v>2701</v>
      </c>
      <c r="V694" s="10" t="s">
        <v>2702</v>
      </c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V694" s="8"/>
      <c r="HY694" s="8"/>
      <c r="IE694" s="8"/>
      <c r="IF694" s="8"/>
      <c r="II694" s="8"/>
      <c r="IO694" s="8"/>
      <c r="IP694" s="8"/>
      <c r="IQ694" s="8"/>
      <c r="IS694" s="8"/>
      <c r="IT694" s="8"/>
      <c r="IU694" s="8"/>
      <c r="IV694" s="8"/>
      <c r="IW694" s="8"/>
      <c r="IX694" s="7"/>
      <c r="IY694" s="7"/>
      <c r="IZ694" s="7"/>
      <c r="JA694" s="7"/>
      <c r="JB694" s="8"/>
      <c r="JC694" s="8"/>
      <c r="JD694" s="8"/>
      <c r="JE694" s="8"/>
      <c r="JF694" s="8"/>
      <c r="JG694" s="8"/>
      <c r="JH694" s="8"/>
      <c r="JI694" s="8"/>
      <c r="JJ694" s="8"/>
      <c r="JK694" s="8"/>
      <c r="JL694" s="8"/>
      <c r="JM694" s="8"/>
      <c r="JN694" s="8"/>
      <c r="JO694" s="8"/>
      <c r="JP694" s="8"/>
      <c r="JQ694" s="8"/>
      <c r="JR694" s="8"/>
      <c r="JS694" s="8"/>
      <c r="JY694" s="8"/>
      <c r="KB694" s="8"/>
      <c r="KG694" s="8"/>
      <c r="KH694" s="8"/>
      <c r="KI694" s="8"/>
      <c r="KJ694" s="8"/>
      <c r="KK694" s="8"/>
      <c r="KL694" s="8"/>
      <c r="KS694" s="8"/>
      <c r="KT694" s="8"/>
      <c r="LN694" s="8"/>
      <c r="LO694" s="8"/>
      <c r="LP694" s="8"/>
      <c r="LQ694" s="8"/>
      <c r="MG694" s="8"/>
      <c r="MH694" s="8"/>
      <c r="MI694" s="8"/>
      <c r="MJ694" s="8"/>
      <c r="MR694" s="8"/>
      <c r="MU694" s="8"/>
    </row>
    <row r="695" spans="1:359" ht="22.5" customHeight="1">
      <c r="A695" s="57">
        <v>2</v>
      </c>
      <c r="B695" s="58"/>
      <c r="C695" s="62"/>
      <c r="D695" s="201">
        <f t="shared" si="268"/>
        <v>57.998799999999996</v>
      </c>
      <c r="F695" s="59" t="s">
        <v>808</v>
      </c>
      <c r="G695" s="59"/>
      <c r="H695" s="26" t="s">
        <v>339</v>
      </c>
      <c r="I695" s="26" t="s">
        <v>2562</v>
      </c>
      <c r="J695" s="26"/>
      <c r="K695" s="26" t="s">
        <v>2699</v>
      </c>
      <c r="L695" s="66">
        <f t="shared" si="269"/>
        <v>57.998799999999996</v>
      </c>
      <c r="M695" s="66"/>
      <c r="N695" s="1" t="s">
        <v>369</v>
      </c>
      <c r="O695" s="316" t="s">
        <v>369</v>
      </c>
      <c r="P695" s="317" t="s">
        <v>369</v>
      </c>
      <c r="Q695" s="317">
        <v>2</v>
      </c>
      <c r="R695" s="37">
        <v>23.77</v>
      </c>
      <c r="S695" s="38">
        <f t="shared" si="270"/>
        <v>28.999399999999998</v>
      </c>
      <c r="T695" s="20"/>
      <c r="U695" s="10" t="s">
        <v>2701</v>
      </c>
      <c r="V695" s="10" t="s">
        <v>2702</v>
      </c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V695" s="8"/>
      <c r="HY695" s="8"/>
      <c r="IE695" s="8"/>
      <c r="IF695" s="8"/>
      <c r="II695" s="8"/>
      <c r="IO695" s="8"/>
      <c r="IP695" s="8"/>
      <c r="IQ695" s="8"/>
      <c r="IS695" s="8"/>
      <c r="IT695" s="8"/>
      <c r="IU695" s="8"/>
      <c r="IV695" s="8"/>
      <c r="IW695" s="8"/>
      <c r="IX695" s="7"/>
      <c r="IY695" s="7"/>
      <c r="IZ695" s="7"/>
      <c r="JA695" s="7"/>
      <c r="JB695" s="8"/>
      <c r="JC695" s="8"/>
      <c r="JD695" s="8"/>
      <c r="JE695" s="8"/>
      <c r="JF695" s="8"/>
      <c r="JG695" s="8"/>
      <c r="JH695" s="8"/>
      <c r="JI695" s="8"/>
      <c r="JJ695" s="8"/>
      <c r="JK695" s="8"/>
      <c r="JL695" s="8"/>
      <c r="JM695" s="8"/>
      <c r="JN695" s="8"/>
      <c r="JO695" s="8"/>
      <c r="JP695" s="8"/>
      <c r="JQ695" s="8"/>
      <c r="JR695" s="8"/>
      <c r="JS695" s="8"/>
      <c r="JY695" s="8"/>
      <c r="KB695" s="8"/>
      <c r="KG695" s="8"/>
      <c r="KH695" s="8"/>
      <c r="KI695" s="8"/>
      <c r="KJ695" s="8"/>
      <c r="KK695" s="8"/>
      <c r="KL695" s="8"/>
      <c r="KS695" s="8"/>
      <c r="KT695" s="8"/>
      <c r="LN695" s="8"/>
      <c r="LO695" s="8"/>
      <c r="LP695" s="8"/>
      <c r="LQ695" s="8"/>
      <c r="MG695" s="8"/>
      <c r="MH695" s="8"/>
      <c r="MI695" s="8"/>
      <c r="MJ695" s="8"/>
      <c r="MR695" s="8"/>
      <c r="MU695" s="8"/>
    </row>
    <row r="696" spans="1:359" ht="22.5" customHeight="1">
      <c r="A696" s="57">
        <v>1.9</v>
      </c>
      <c r="B696" s="58"/>
      <c r="C696" s="62"/>
      <c r="D696" s="201">
        <f>SUM((S696*A696)+B696+C696)</f>
        <v>83.610259999999997</v>
      </c>
      <c r="F696" s="59" t="s">
        <v>809</v>
      </c>
      <c r="G696" s="59"/>
      <c r="H696" s="26" t="s">
        <v>339</v>
      </c>
      <c r="I696" s="26" t="s">
        <v>2562</v>
      </c>
      <c r="J696" s="26"/>
      <c r="K696" s="26" t="s">
        <v>2700</v>
      </c>
      <c r="L696" s="66">
        <f>SUM(D696)</f>
        <v>83.610259999999997</v>
      </c>
      <c r="M696" s="66"/>
      <c r="N696" s="1" t="s">
        <v>369</v>
      </c>
      <c r="O696" s="316" t="s">
        <v>369</v>
      </c>
      <c r="P696" s="317" t="s">
        <v>369</v>
      </c>
      <c r="Q696" s="317">
        <v>2</v>
      </c>
      <c r="R696" s="37">
        <v>36.07</v>
      </c>
      <c r="S696" s="38">
        <f>SUM(R696*1.22)</f>
        <v>44.005400000000002</v>
      </c>
      <c r="T696" s="20"/>
      <c r="U696" s="10" t="s">
        <v>2701</v>
      </c>
      <c r="V696" s="10" t="s">
        <v>2702</v>
      </c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V696" s="8"/>
      <c r="HY696" s="8"/>
      <c r="IE696" s="8"/>
      <c r="IF696" s="8"/>
      <c r="II696" s="8"/>
      <c r="IO696" s="8"/>
      <c r="IP696" s="8"/>
      <c r="IQ696" s="8"/>
      <c r="IS696" s="8"/>
      <c r="IT696" s="8"/>
      <c r="IU696" s="8"/>
      <c r="IV696" s="8"/>
      <c r="IW696" s="8"/>
      <c r="IX696" s="7"/>
      <c r="IY696" s="7"/>
      <c r="IZ696" s="7"/>
      <c r="JA696" s="7"/>
      <c r="JB696" s="8"/>
      <c r="JC696" s="8"/>
      <c r="JD696" s="8"/>
      <c r="JE696" s="8"/>
      <c r="JF696" s="8"/>
      <c r="JG696" s="8"/>
      <c r="JH696" s="8"/>
      <c r="JI696" s="8"/>
      <c r="JJ696" s="8"/>
      <c r="JK696" s="8"/>
      <c r="JL696" s="8"/>
      <c r="JM696" s="8"/>
      <c r="JN696" s="8"/>
      <c r="JO696" s="8"/>
      <c r="JP696" s="8"/>
      <c r="JQ696" s="8"/>
      <c r="JR696" s="8"/>
      <c r="JS696" s="8"/>
      <c r="JY696" s="8"/>
      <c r="KB696" s="8"/>
      <c r="KG696" s="8"/>
      <c r="KH696" s="8"/>
      <c r="KI696" s="8"/>
      <c r="KJ696" s="8"/>
      <c r="KK696" s="8"/>
      <c r="KL696" s="8"/>
      <c r="KS696" s="8"/>
      <c r="KT696" s="8"/>
      <c r="LN696" s="8"/>
      <c r="LO696" s="8"/>
      <c r="LP696" s="8"/>
      <c r="LQ696" s="8"/>
      <c r="MG696" s="8"/>
      <c r="MH696" s="8"/>
      <c r="MI696" s="8"/>
      <c r="MJ696" s="8"/>
      <c r="MR696" s="8"/>
      <c r="MU696" s="8"/>
    </row>
    <row r="697" spans="1:359" ht="22.5" customHeight="1">
      <c r="A697" s="56"/>
      <c r="B697" s="55"/>
      <c r="C697" s="63"/>
      <c r="D697" s="201"/>
      <c r="E697" s="226"/>
      <c r="F697" s="60"/>
      <c r="G697" s="60"/>
      <c r="H697" s="26"/>
      <c r="I697" s="26"/>
      <c r="J697" s="28"/>
      <c r="K697" s="26"/>
      <c r="L697" s="66"/>
      <c r="M697" s="66"/>
      <c r="N697" s="33"/>
      <c r="O697" s="319"/>
      <c r="P697" s="319"/>
      <c r="Q697" s="319"/>
      <c r="R697" s="31"/>
      <c r="S697" s="39"/>
      <c r="T697" s="21"/>
      <c r="U697" s="10"/>
      <c r="V697" s="9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V697" s="8"/>
      <c r="HZ697" s="8"/>
      <c r="IA697" s="8"/>
      <c r="IB697" s="8"/>
      <c r="IC697" s="8"/>
      <c r="ID697" s="8"/>
      <c r="IJ697" s="8"/>
      <c r="IK697" s="8"/>
      <c r="IR697" s="8"/>
      <c r="IS697" s="8"/>
      <c r="IT697" s="8"/>
      <c r="IU697" s="8"/>
      <c r="IV697" s="8"/>
      <c r="IW697" s="8"/>
      <c r="IX697" s="8"/>
      <c r="IY697" s="8"/>
      <c r="IZ697" s="8"/>
      <c r="JA697" s="8"/>
      <c r="JF697" s="8"/>
      <c r="JG697" s="8"/>
      <c r="JH697" s="8"/>
      <c r="JI697" s="8"/>
      <c r="JJ697" s="8"/>
      <c r="JL697" s="8"/>
      <c r="JM697" s="8"/>
      <c r="JO697" s="8"/>
      <c r="JQ697" s="8"/>
      <c r="KG697" s="8"/>
      <c r="KH697" s="8"/>
      <c r="KI697" s="8"/>
      <c r="KJ697" s="8"/>
      <c r="KK697" s="8"/>
      <c r="KL697" s="8"/>
      <c r="KU697" s="8"/>
      <c r="KV697" s="8"/>
      <c r="KW697" s="8"/>
      <c r="KX697" s="8"/>
      <c r="KY697" s="8"/>
      <c r="KZ697"/>
      <c r="LA697"/>
      <c r="LB697"/>
      <c r="LC697"/>
      <c r="LN697"/>
      <c r="LO697"/>
      <c r="LP697"/>
      <c r="LQ697"/>
      <c r="MG697"/>
      <c r="MH697"/>
      <c r="MI697"/>
      <c r="MJ697"/>
      <c r="MK697"/>
      <c r="ML697"/>
      <c r="MM697"/>
      <c r="MN697"/>
      <c r="MO697"/>
      <c r="MP697"/>
      <c r="MR697" s="8"/>
    </row>
    <row r="698" spans="1:359" ht="22.5" customHeight="1">
      <c r="A698" s="56"/>
      <c r="B698" s="55"/>
      <c r="C698" s="63"/>
      <c r="D698" s="201"/>
      <c r="F698" s="60"/>
      <c r="G698" s="60"/>
      <c r="H698" s="26"/>
      <c r="I698" s="26"/>
      <c r="J698" s="9"/>
      <c r="K698" s="26"/>
      <c r="L698" s="66"/>
      <c r="M698" s="66"/>
      <c r="N698" s="17"/>
      <c r="O698" s="318"/>
      <c r="P698" s="318"/>
      <c r="Q698" s="318"/>
      <c r="R698" s="31"/>
      <c r="S698" s="31"/>
      <c r="T698" s="91"/>
      <c r="U698" s="10"/>
      <c r="V698" s="9"/>
      <c r="HV698" s="8"/>
      <c r="JL698" s="8"/>
      <c r="JM698" s="8"/>
      <c r="JN698" s="8"/>
      <c r="JO698" s="8"/>
      <c r="JQ698" s="8"/>
      <c r="JT698" s="8"/>
      <c r="JU698" s="8"/>
      <c r="JV698" s="8"/>
      <c r="JW698" s="8"/>
      <c r="JX698" s="8"/>
      <c r="KC698" s="8"/>
      <c r="KD698" s="8"/>
      <c r="KG698" s="8"/>
      <c r="KH698" s="8"/>
      <c r="KI698" s="8"/>
      <c r="KJ698" s="8"/>
      <c r="KK698" s="8"/>
      <c r="KL698" s="8"/>
      <c r="KS698" s="8"/>
      <c r="KT698" s="8"/>
      <c r="KX698" s="8"/>
      <c r="KY698" s="8"/>
      <c r="KZ698" s="8"/>
      <c r="LA698" s="8"/>
      <c r="LB698" s="8"/>
      <c r="LC698" s="8"/>
      <c r="LN698" s="8"/>
      <c r="LO698" s="8"/>
      <c r="LP698" s="8"/>
      <c r="LQ698" s="8"/>
      <c r="MG698" s="8"/>
      <c r="MH698" s="8"/>
      <c r="MI698" s="8"/>
      <c r="MJ698" s="8"/>
      <c r="MK698" s="8"/>
      <c r="ML698" s="8"/>
      <c r="MM698" s="8"/>
      <c r="MN698" s="8"/>
      <c r="MO698" s="8"/>
      <c r="MP698" s="8"/>
      <c r="MR698" s="8"/>
      <c r="MS698" s="8"/>
      <c r="MU698" s="8"/>
    </row>
    <row r="699" spans="1:359" s="8" customFormat="1" ht="22.5" customHeight="1">
      <c r="A699" s="56"/>
      <c r="B699" s="55"/>
      <c r="C699" s="63"/>
      <c r="D699" s="201"/>
      <c r="E699" s="226"/>
      <c r="F699" s="60"/>
      <c r="G699" s="60"/>
      <c r="H699" s="26"/>
      <c r="I699" s="26"/>
      <c r="J699" s="9"/>
      <c r="K699" s="26"/>
      <c r="L699" s="66"/>
      <c r="M699" s="66"/>
      <c r="N699" s="17"/>
      <c r="O699" s="318"/>
      <c r="P699" s="318"/>
      <c r="Q699" s="318"/>
      <c r="R699" s="31"/>
      <c r="S699" s="31"/>
      <c r="T699" s="91"/>
      <c r="U699" s="10"/>
      <c r="V699" s="9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  <c r="CD699" s="12"/>
      <c r="CE699" s="12"/>
      <c r="CF699" s="12"/>
      <c r="CG699" s="12"/>
      <c r="CH699" s="12"/>
      <c r="CI699" s="12"/>
      <c r="CJ699" s="12"/>
      <c r="CK699" s="12"/>
      <c r="CL699" s="12"/>
      <c r="CM699" s="12"/>
      <c r="CN699" s="12"/>
      <c r="CO699" s="12"/>
      <c r="CP699" s="12"/>
      <c r="CQ699" s="12"/>
      <c r="CR699" s="12"/>
      <c r="CS699" s="12"/>
      <c r="CT699" s="12"/>
      <c r="CU699" s="12"/>
      <c r="CV699" s="12"/>
      <c r="CW699" s="12"/>
      <c r="CX699" s="12"/>
      <c r="CY699" s="12"/>
      <c r="CZ699" s="12"/>
      <c r="DA699" s="12"/>
      <c r="DB699" s="12"/>
      <c r="DC699" s="12"/>
      <c r="DD699" s="12"/>
      <c r="DE699" s="12"/>
      <c r="DF699" s="12"/>
      <c r="DG699" s="12"/>
      <c r="DH699" s="12"/>
      <c r="DI699" s="12"/>
      <c r="DJ699" s="12"/>
      <c r="DK699" s="12"/>
      <c r="DL699" s="12"/>
      <c r="DM699" s="12"/>
      <c r="DN699" s="12"/>
      <c r="DO699" s="12"/>
      <c r="DP699" s="12"/>
      <c r="DQ699" s="12"/>
      <c r="DR699" s="12"/>
      <c r="DS699" s="12"/>
      <c r="DT699" s="12"/>
      <c r="DU699" s="12"/>
      <c r="DV699" s="12"/>
      <c r="DW699" s="12"/>
      <c r="DX699" s="12"/>
      <c r="DY699" s="12"/>
      <c r="DZ699" s="12"/>
      <c r="EA699" s="12"/>
      <c r="EB699" s="12"/>
      <c r="EC699" s="12"/>
      <c r="ED699" s="12"/>
      <c r="EE699" s="12"/>
      <c r="EF699" s="12"/>
      <c r="EG699" s="12"/>
      <c r="EH699" s="12"/>
      <c r="EI699" s="12"/>
      <c r="EJ699" s="12"/>
      <c r="EK699" s="12"/>
      <c r="EL699" s="12"/>
      <c r="EM699" s="12"/>
      <c r="EN699" s="12"/>
      <c r="EO699" s="12"/>
      <c r="EP699" s="12"/>
      <c r="EQ699" s="12"/>
      <c r="ER699" s="12"/>
      <c r="ES699" s="12"/>
      <c r="ET699" s="12"/>
      <c r="EU699" s="12"/>
      <c r="EV699" s="12"/>
      <c r="EW699" s="12"/>
      <c r="EX699" s="12"/>
      <c r="EY699" s="12"/>
      <c r="EZ699" s="12"/>
      <c r="FA699" s="12"/>
      <c r="FB699" s="12"/>
      <c r="FC699" s="12"/>
      <c r="FD699" s="12"/>
      <c r="FE699" s="12"/>
      <c r="FF699" s="12"/>
      <c r="FG699" s="12"/>
      <c r="FH699" s="12"/>
      <c r="FI699" s="12"/>
      <c r="FJ699" s="12"/>
      <c r="FK699" s="12"/>
      <c r="FL699" s="12"/>
      <c r="FM699" s="12"/>
      <c r="FN699" s="12"/>
      <c r="FO699" s="12"/>
      <c r="FP699" s="12"/>
      <c r="FQ699" s="12"/>
      <c r="FR699" s="12"/>
      <c r="FS699" s="12"/>
      <c r="FT699" s="12"/>
      <c r="FU699" s="12"/>
      <c r="FV699" s="12"/>
      <c r="FW699" s="12"/>
      <c r="FX699" s="12"/>
      <c r="FY699" s="12"/>
      <c r="FZ699" s="12"/>
      <c r="GA699" s="12"/>
      <c r="GB699" s="12"/>
      <c r="GC699" s="12"/>
      <c r="GD699" s="12"/>
      <c r="GE699" s="12"/>
      <c r="GF699" s="12"/>
      <c r="GG699" s="12"/>
      <c r="GH699" s="12"/>
      <c r="GI699" s="12"/>
      <c r="GJ699" s="12"/>
      <c r="GK699" s="12"/>
      <c r="GL699" s="12"/>
      <c r="GM699" s="12"/>
      <c r="GN699" s="12"/>
      <c r="GO699" s="12"/>
      <c r="GP699" s="12"/>
      <c r="GQ699" s="12"/>
      <c r="GR699" s="12"/>
      <c r="GS699" s="12"/>
      <c r="GT699" s="12"/>
      <c r="GU699" s="12"/>
      <c r="GV699" s="12"/>
      <c r="GW699" s="12"/>
      <c r="GX699" s="12"/>
      <c r="GY699" s="12"/>
      <c r="GZ699" s="12"/>
      <c r="HA699" s="12"/>
      <c r="HB699" s="12"/>
      <c r="HC699" s="12"/>
      <c r="HD699" s="12"/>
      <c r="HE699" s="12"/>
      <c r="HF699" s="12"/>
      <c r="HG699" s="12"/>
      <c r="HH699" s="12"/>
      <c r="HI699" s="12"/>
      <c r="HJ699" s="12"/>
      <c r="HK699" s="12"/>
      <c r="HL699" s="12"/>
      <c r="HM699" s="12"/>
      <c r="HN699" s="12"/>
      <c r="HO699" s="12"/>
      <c r="HP699" s="12"/>
      <c r="HQ699" s="12"/>
      <c r="HR699" s="12"/>
      <c r="HS699" s="12"/>
      <c r="HT699" s="12"/>
      <c r="HU699" s="12"/>
      <c r="HW699" s="12"/>
      <c r="HX699" s="12"/>
      <c r="HY699" s="12"/>
      <c r="HZ699" s="12"/>
      <c r="IA699" s="12"/>
      <c r="IB699" s="12"/>
      <c r="IC699" s="12"/>
      <c r="ID699" s="12"/>
      <c r="IE699" s="12"/>
      <c r="IF699" s="12"/>
      <c r="IG699" s="12"/>
      <c r="IH699" s="12"/>
      <c r="II699" s="12"/>
      <c r="IJ699" s="12"/>
      <c r="IK699" s="12"/>
      <c r="IL699" s="12"/>
      <c r="IM699" s="12"/>
      <c r="IN699" s="12"/>
      <c r="IO699" s="12"/>
      <c r="IP699" s="12"/>
      <c r="IQ699" s="12"/>
      <c r="IR699" s="12"/>
      <c r="JB699" s="12"/>
      <c r="JC699" s="12"/>
      <c r="JD699" s="12"/>
      <c r="JE699" s="12"/>
      <c r="JF699" s="12"/>
      <c r="JG699" s="12"/>
      <c r="JH699" s="12"/>
      <c r="JI699" s="12"/>
      <c r="JJ699" s="12"/>
      <c r="JK699" s="12"/>
      <c r="JP699" s="12"/>
      <c r="JQ699" s="12"/>
      <c r="JR699" s="12"/>
      <c r="JS699" s="12"/>
      <c r="JY699" s="12"/>
      <c r="JZ699" s="12"/>
      <c r="KA699" s="12"/>
      <c r="KB699" s="12"/>
      <c r="KC699" s="12"/>
      <c r="KD699" s="12"/>
      <c r="KE699" s="12"/>
      <c r="KF699" s="12"/>
      <c r="KM699" s="12"/>
      <c r="KN699" s="12"/>
      <c r="KO699" s="12"/>
      <c r="KP699" s="12"/>
      <c r="KQ699" s="12"/>
      <c r="KR699" s="12"/>
      <c r="KU699" s="12"/>
      <c r="KV699" s="12"/>
      <c r="KW699" s="12"/>
      <c r="MQ699" s="12"/>
      <c r="MR699" s="12"/>
      <c r="MS699" s="12"/>
      <c r="MU699" s="12"/>
    </row>
    <row r="700" spans="1:359" s="8" customFormat="1" ht="22.5" customHeight="1">
      <c r="A700" s="57">
        <v>2.1</v>
      </c>
      <c r="B700" s="58"/>
      <c r="C700" s="62"/>
      <c r="D700" s="201">
        <f>SUM((S700*A700)+B700+C700)</f>
        <v>40.863900000000001</v>
      </c>
      <c r="E700" s="225"/>
      <c r="F700" s="59" t="s">
        <v>807</v>
      </c>
      <c r="G700" s="90"/>
      <c r="H700" s="26" t="s">
        <v>327</v>
      </c>
      <c r="I700" s="26" t="s">
        <v>1966</v>
      </c>
      <c r="J700" s="26"/>
      <c r="K700" s="26" t="s">
        <v>996</v>
      </c>
      <c r="L700" s="66">
        <f>SUM(D700)</f>
        <v>40.863900000000001</v>
      </c>
      <c r="M700" s="66"/>
      <c r="N700" s="1" t="s">
        <v>369</v>
      </c>
      <c r="O700" s="316" t="s">
        <v>369</v>
      </c>
      <c r="P700" s="317">
        <v>3</v>
      </c>
      <c r="Q700" s="317" t="s">
        <v>369</v>
      </c>
      <c r="R700" s="37">
        <v>15.95</v>
      </c>
      <c r="S700" s="38">
        <f>SUM(R700*1.22)</f>
        <v>19.459</v>
      </c>
      <c r="T700" s="25">
        <v>0.03</v>
      </c>
      <c r="U700" s="10" t="s">
        <v>2082</v>
      </c>
      <c r="V700" s="9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  <c r="CD700" s="12"/>
      <c r="CE700" s="12"/>
      <c r="CF700" s="12"/>
      <c r="CG700" s="12"/>
      <c r="CH700" s="12"/>
      <c r="CI700" s="12"/>
      <c r="CJ700" s="12"/>
      <c r="CK700" s="12"/>
      <c r="CL700" s="12"/>
      <c r="CM700" s="12"/>
      <c r="CN700" s="12"/>
      <c r="CO700" s="12"/>
      <c r="CP700" s="12"/>
      <c r="CQ700" s="12"/>
      <c r="CR700" s="12"/>
      <c r="CS700" s="12"/>
      <c r="CT700" s="12"/>
      <c r="CU700" s="12"/>
      <c r="CV700" s="12"/>
      <c r="CW700" s="12"/>
      <c r="CX700" s="12"/>
      <c r="CY700" s="12"/>
      <c r="CZ700" s="12"/>
      <c r="DA700" s="12"/>
      <c r="DB700" s="12"/>
      <c r="DC700" s="12"/>
      <c r="DD700" s="12"/>
      <c r="DE700" s="12"/>
      <c r="DF700" s="12"/>
      <c r="DG700" s="12"/>
      <c r="DH700" s="12"/>
      <c r="DI700" s="12"/>
      <c r="DJ700" s="12"/>
      <c r="DK700" s="12"/>
      <c r="DL700" s="12"/>
      <c r="DM700" s="12"/>
      <c r="DN700" s="12"/>
      <c r="DO700" s="12"/>
      <c r="DP700" s="12"/>
      <c r="DQ700" s="12"/>
      <c r="DR700" s="12"/>
      <c r="DS700" s="12"/>
      <c r="DT700" s="12"/>
      <c r="DU700" s="12"/>
      <c r="DV700" s="12"/>
      <c r="DW700" s="12"/>
      <c r="DX700" s="12"/>
      <c r="DY700" s="12"/>
      <c r="DZ700" s="12"/>
      <c r="EA700" s="12"/>
      <c r="EB700" s="12"/>
      <c r="EC700" s="12"/>
      <c r="ED700" s="12"/>
      <c r="EE700" s="12"/>
      <c r="EF700" s="12"/>
      <c r="EG700" s="12"/>
      <c r="EH700" s="12"/>
      <c r="EI700" s="12"/>
      <c r="EJ700" s="12"/>
      <c r="EK700" s="12"/>
      <c r="EL700" s="12"/>
      <c r="EM700" s="12"/>
      <c r="EN700" s="12"/>
      <c r="EO700" s="12"/>
      <c r="EP700" s="12"/>
      <c r="EQ700" s="12"/>
      <c r="ER700" s="12"/>
      <c r="ES700" s="12"/>
      <c r="ET700" s="12"/>
      <c r="EU700" s="12"/>
      <c r="EV700" s="12"/>
      <c r="EW700" s="12"/>
      <c r="EX700" s="12"/>
      <c r="EY700" s="12"/>
      <c r="EZ700" s="12"/>
      <c r="FA700" s="12"/>
      <c r="FB700" s="12"/>
      <c r="FC700" s="12"/>
      <c r="FD700" s="12"/>
      <c r="FE700" s="12"/>
      <c r="FF700" s="12"/>
      <c r="FG700" s="12"/>
      <c r="FH700" s="12"/>
      <c r="FI700" s="12"/>
      <c r="FJ700" s="12"/>
      <c r="FK700" s="12"/>
      <c r="FL700" s="12"/>
      <c r="FM700" s="12"/>
      <c r="FN700" s="12"/>
      <c r="FO700" s="12"/>
      <c r="FP700" s="12"/>
      <c r="FQ700" s="12"/>
      <c r="FR700" s="12"/>
      <c r="FS700" s="12"/>
      <c r="FT700" s="12"/>
      <c r="FU700" s="12"/>
      <c r="FV700" s="12"/>
      <c r="FW700" s="12"/>
      <c r="FX700" s="12"/>
      <c r="FY700" s="12"/>
      <c r="FZ700" s="12"/>
      <c r="GA700" s="12"/>
      <c r="GB700" s="12"/>
      <c r="GC700" s="12"/>
      <c r="GD700" s="12"/>
      <c r="GE700" s="12"/>
      <c r="GF700" s="12"/>
      <c r="GG700" s="12"/>
      <c r="GH700" s="12"/>
      <c r="GI700" s="12"/>
      <c r="GJ700" s="12"/>
      <c r="GK700" s="12"/>
      <c r="GL700" s="12"/>
      <c r="GM700" s="12"/>
      <c r="GN700" s="12"/>
      <c r="GO700" s="12"/>
      <c r="GP700" s="12"/>
      <c r="GQ700" s="12"/>
      <c r="GR700" s="12"/>
      <c r="GS700" s="12"/>
      <c r="GT700" s="12"/>
      <c r="GU700" s="12"/>
      <c r="GV700" s="12"/>
      <c r="GW700" s="12"/>
      <c r="GX700" s="12"/>
      <c r="GY700" s="12"/>
      <c r="GZ700" s="12"/>
      <c r="HA700" s="12"/>
      <c r="HB700" s="12"/>
      <c r="HC700" s="12"/>
      <c r="HD700" s="12"/>
      <c r="HE700" s="12"/>
      <c r="HF700" s="12"/>
      <c r="HG700" s="12"/>
      <c r="HH700" s="12"/>
      <c r="HI700" s="12"/>
      <c r="HJ700" s="12"/>
      <c r="HK700" s="12"/>
      <c r="HL700" s="12"/>
      <c r="HM700" s="12"/>
      <c r="HN700" s="12"/>
      <c r="HO700" s="12"/>
      <c r="HR700" s="12"/>
      <c r="HS700" s="12"/>
      <c r="HT700" s="12"/>
      <c r="HU700" s="12"/>
      <c r="HV700" s="12"/>
      <c r="HW700" s="12"/>
      <c r="HX700" s="12"/>
      <c r="HY700" s="12"/>
      <c r="HZ700" s="12"/>
      <c r="IA700" s="12"/>
      <c r="IE700" s="12"/>
      <c r="IF700" s="12"/>
      <c r="IG700" s="12"/>
      <c r="IH700" s="12"/>
      <c r="IJ700" s="12"/>
      <c r="IK700" s="12"/>
      <c r="IL700" s="12"/>
      <c r="IM700" s="12"/>
      <c r="IN700" s="12"/>
      <c r="IO700" s="12"/>
      <c r="IP700" s="12"/>
      <c r="IQ700" s="12"/>
      <c r="IR700" s="12"/>
      <c r="JB700" s="12"/>
      <c r="JC700" s="12"/>
      <c r="JD700" s="12"/>
      <c r="JE700" s="12"/>
      <c r="JF700" s="12"/>
      <c r="JG700" s="12"/>
      <c r="JH700" s="12"/>
      <c r="JI700" s="12"/>
      <c r="JJ700" s="12"/>
      <c r="JK700" s="12"/>
      <c r="JL700" s="12"/>
      <c r="JM700" s="7"/>
      <c r="JN700" s="12"/>
      <c r="JO700" s="7"/>
      <c r="JP700" s="12"/>
      <c r="JQ700" s="7"/>
      <c r="JR700" s="12"/>
      <c r="JS700" s="12"/>
      <c r="JT700" s="12"/>
      <c r="JU700" s="12"/>
      <c r="JV700" s="12"/>
      <c r="JW700" s="12"/>
      <c r="JX700" s="12"/>
      <c r="JY700" s="12"/>
      <c r="JZ700" s="12"/>
      <c r="KA700" s="12"/>
      <c r="KB700" s="12"/>
      <c r="KC700" s="12"/>
      <c r="KD700" s="12"/>
      <c r="KE700" s="12"/>
      <c r="KF700" s="12"/>
      <c r="KH700"/>
      <c r="KI700"/>
      <c r="KJ700"/>
      <c r="KK700"/>
      <c r="KL700"/>
      <c r="KM700" s="12"/>
      <c r="KN700" s="12"/>
      <c r="KO700" s="12"/>
      <c r="KP700" s="12"/>
      <c r="KQ700" s="12"/>
      <c r="KR700" s="12"/>
      <c r="KS700" s="12"/>
      <c r="KT700" s="12"/>
      <c r="KZ700" s="12"/>
      <c r="LA700" s="12"/>
      <c r="LB700" s="12"/>
      <c r="LC700" s="12"/>
      <c r="LN700" s="12"/>
      <c r="LO700" s="12"/>
      <c r="LP700" s="12"/>
      <c r="LQ700" s="12"/>
      <c r="MG700" s="12"/>
      <c r="MK700" s="12"/>
      <c r="ML700" s="12"/>
      <c r="MM700" s="12"/>
      <c r="MN700" s="12"/>
      <c r="MO700" s="12"/>
      <c r="MP700" s="12"/>
      <c r="MS700" s="12"/>
    </row>
    <row r="701" spans="1:359" s="8" customFormat="1" ht="22.5" customHeight="1">
      <c r="A701" s="56"/>
      <c r="B701" s="55"/>
      <c r="C701" s="63"/>
      <c r="D701" s="201"/>
      <c r="E701" s="225"/>
      <c r="F701" s="60"/>
      <c r="G701" s="196"/>
      <c r="H701" s="26"/>
      <c r="I701" s="26"/>
      <c r="J701" s="26"/>
      <c r="K701" s="26"/>
      <c r="L701" s="66"/>
      <c r="M701" s="66"/>
      <c r="N701" s="33"/>
      <c r="O701" s="319"/>
      <c r="P701" s="319"/>
      <c r="Q701" s="319"/>
      <c r="R701" s="31"/>
      <c r="S701" s="39"/>
      <c r="T701" s="195"/>
      <c r="U701" s="10"/>
      <c r="V701" s="9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  <c r="CD701" s="12"/>
      <c r="CE701" s="12"/>
      <c r="CF701" s="12"/>
      <c r="CG701" s="12"/>
      <c r="CH701" s="12"/>
      <c r="CI701" s="12"/>
      <c r="CJ701" s="12"/>
      <c r="CK701" s="12"/>
      <c r="CL701" s="12"/>
      <c r="CM701" s="12"/>
      <c r="CN701" s="12"/>
      <c r="CO701" s="12"/>
      <c r="CP701" s="12"/>
      <c r="CQ701" s="12"/>
      <c r="CR701" s="12"/>
      <c r="CS701" s="12"/>
      <c r="CT701" s="12"/>
      <c r="CU701" s="12"/>
      <c r="CV701" s="12"/>
      <c r="CW701" s="12"/>
      <c r="CX701" s="12"/>
      <c r="CY701" s="12"/>
      <c r="CZ701" s="12"/>
      <c r="DA701" s="12"/>
      <c r="DB701" s="12"/>
      <c r="DC701" s="12"/>
      <c r="DD701" s="12"/>
      <c r="DE701" s="12"/>
      <c r="DF701" s="12"/>
      <c r="DG701" s="12"/>
      <c r="DH701" s="12"/>
      <c r="DI701" s="12"/>
      <c r="DJ701" s="12"/>
      <c r="DK701" s="12"/>
      <c r="DL701" s="12"/>
      <c r="DM701" s="12"/>
      <c r="DN701" s="12"/>
      <c r="DO701" s="12"/>
      <c r="DP701" s="12"/>
      <c r="DQ701" s="12"/>
      <c r="DR701" s="12"/>
      <c r="DS701" s="12"/>
      <c r="DT701" s="12"/>
      <c r="DU701" s="12"/>
      <c r="DV701" s="12"/>
      <c r="DW701" s="12"/>
      <c r="DX701" s="12"/>
      <c r="DY701" s="12"/>
      <c r="DZ701" s="12"/>
      <c r="EA701" s="12"/>
      <c r="EB701" s="12"/>
      <c r="EC701" s="12"/>
      <c r="ED701" s="12"/>
      <c r="EE701" s="12"/>
      <c r="EF701" s="12"/>
      <c r="EG701" s="12"/>
      <c r="EH701" s="12"/>
      <c r="EI701" s="12"/>
      <c r="EJ701" s="12"/>
      <c r="EK701" s="12"/>
      <c r="EL701" s="12"/>
      <c r="EM701" s="12"/>
      <c r="EN701" s="12"/>
      <c r="EO701" s="12"/>
      <c r="EP701" s="12"/>
      <c r="EQ701" s="12"/>
      <c r="ER701" s="12"/>
      <c r="ES701" s="12"/>
      <c r="ET701" s="12"/>
      <c r="EU701" s="12"/>
      <c r="EV701" s="12"/>
      <c r="EW701" s="12"/>
      <c r="EX701" s="12"/>
      <c r="EY701" s="12"/>
      <c r="EZ701" s="12"/>
      <c r="FA701" s="12"/>
      <c r="FB701" s="12"/>
      <c r="FC701" s="12"/>
      <c r="FD701" s="12"/>
      <c r="FE701" s="12"/>
      <c r="FF701" s="12"/>
      <c r="FG701" s="12"/>
      <c r="FH701" s="12"/>
      <c r="FI701" s="12"/>
      <c r="FJ701" s="12"/>
      <c r="FK701" s="12"/>
      <c r="FL701" s="12"/>
      <c r="FM701" s="12"/>
      <c r="FN701" s="12"/>
      <c r="FO701" s="12"/>
      <c r="FP701" s="12"/>
      <c r="FQ701" s="12"/>
      <c r="FR701" s="12"/>
      <c r="FS701" s="12"/>
      <c r="FT701" s="12"/>
      <c r="FU701" s="12"/>
      <c r="FV701" s="12"/>
      <c r="FW701" s="12"/>
      <c r="FX701" s="12"/>
      <c r="FY701" s="12"/>
      <c r="FZ701" s="12"/>
      <c r="GA701" s="12"/>
      <c r="GB701" s="12"/>
      <c r="GC701" s="12"/>
      <c r="GD701" s="12"/>
      <c r="GE701" s="12"/>
      <c r="GF701" s="12"/>
      <c r="GG701" s="12"/>
      <c r="GH701" s="12"/>
      <c r="GI701" s="12"/>
      <c r="GJ701" s="12"/>
      <c r="GK701" s="12"/>
      <c r="GL701" s="12"/>
      <c r="GM701" s="12"/>
      <c r="GN701" s="12"/>
      <c r="GO701" s="12"/>
      <c r="GP701" s="12"/>
      <c r="GQ701" s="12"/>
      <c r="GR701" s="12"/>
      <c r="GS701" s="12"/>
      <c r="GT701" s="12"/>
      <c r="GU701" s="12"/>
      <c r="GV701" s="12"/>
      <c r="GW701" s="12"/>
      <c r="GX701" s="12"/>
      <c r="GY701" s="12"/>
      <c r="GZ701" s="12"/>
      <c r="HA701" s="12"/>
      <c r="HB701" s="12"/>
      <c r="HC701" s="12"/>
      <c r="HD701" s="12"/>
      <c r="HE701" s="12"/>
      <c r="HF701" s="12"/>
      <c r="HG701" s="12"/>
      <c r="HH701" s="12"/>
      <c r="HI701" s="12"/>
      <c r="HJ701" s="12"/>
      <c r="HK701" s="12"/>
      <c r="HL701" s="12"/>
      <c r="HM701" s="12"/>
      <c r="HN701" s="12"/>
      <c r="HO701" s="12"/>
      <c r="HR701" s="12"/>
      <c r="HS701" s="12"/>
      <c r="HT701" s="12"/>
      <c r="HU701" s="12"/>
      <c r="HV701" s="12"/>
      <c r="HW701" s="12"/>
      <c r="HX701" s="12"/>
      <c r="HY701" s="12"/>
      <c r="HZ701" s="12"/>
      <c r="IA701" s="12"/>
      <c r="IE701" s="12"/>
      <c r="IF701" s="12"/>
      <c r="IG701" s="12"/>
      <c r="IH701" s="12"/>
      <c r="IJ701" s="12"/>
      <c r="IK701" s="12"/>
      <c r="IL701" s="12"/>
      <c r="IM701" s="12"/>
      <c r="IN701" s="12"/>
      <c r="IO701" s="12"/>
      <c r="IP701" s="12"/>
      <c r="IQ701" s="12"/>
      <c r="IR701" s="12"/>
      <c r="JB701" s="12"/>
      <c r="JC701" s="12"/>
      <c r="JD701" s="12"/>
      <c r="JE701" s="12"/>
      <c r="JF701" s="12"/>
      <c r="JG701" s="12"/>
      <c r="JH701" s="12"/>
      <c r="JI701" s="12"/>
      <c r="JJ701" s="12"/>
      <c r="JK701" s="12"/>
      <c r="JL701" s="12"/>
      <c r="JM701" s="7"/>
      <c r="JN701" s="12"/>
      <c r="JO701" s="7"/>
      <c r="JP701" s="12"/>
      <c r="JQ701" s="7"/>
      <c r="JR701" s="12"/>
      <c r="JS701" s="12"/>
      <c r="JT701" s="12"/>
      <c r="JU701" s="12"/>
      <c r="JV701" s="12"/>
      <c r="JW701" s="12"/>
      <c r="JX701" s="12"/>
      <c r="JY701" s="12"/>
      <c r="JZ701" s="12"/>
      <c r="KA701" s="12"/>
      <c r="KB701" s="12"/>
      <c r="KC701" s="12"/>
      <c r="KD701" s="12"/>
      <c r="KE701" s="12"/>
      <c r="KF701" s="12"/>
      <c r="KH701" s="197"/>
      <c r="KI701" s="197"/>
      <c r="KJ701" s="197"/>
      <c r="KK701" s="197"/>
      <c r="KL701" s="197"/>
      <c r="KM701" s="12"/>
      <c r="KN701" s="12"/>
      <c r="KO701" s="12"/>
      <c r="KP701" s="12"/>
      <c r="KQ701" s="12"/>
      <c r="KR701" s="12"/>
      <c r="KS701" s="12"/>
      <c r="KT701" s="12"/>
      <c r="KZ701" s="12"/>
      <c r="LA701" s="12"/>
      <c r="LB701" s="12"/>
      <c r="LC701" s="12"/>
      <c r="LN701" s="12"/>
      <c r="LO701" s="12"/>
      <c r="LP701" s="12"/>
      <c r="LQ701" s="12"/>
      <c r="MG701" s="12"/>
      <c r="MK701" s="12"/>
      <c r="ML701" s="12"/>
      <c r="MM701" s="12"/>
      <c r="MN701" s="12"/>
      <c r="MO701" s="12"/>
      <c r="MP701" s="12"/>
      <c r="MS701" s="12"/>
    </row>
    <row r="702" spans="1:359" ht="22.5" customHeight="1">
      <c r="A702" s="57">
        <v>1</v>
      </c>
      <c r="B702" s="58">
        <v>20</v>
      </c>
      <c r="C702" s="62">
        <v>3</v>
      </c>
      <c r="D702" s="201">
        <f t="shared" ref="D702:D710" si="271">SUM((S702*A702)+B702+C702)</f>
        <v>45.203999999999994</v>
      </c>
      <c r="E702" s="226"/>
      <c r="F702" s="59" t="s">
        <v>831</v>
      </c>
      <c r="G702" s="59"/>
      <c r="H702" s="26" t="s">
        <v>327</v>
      </c>
      <c r="I702" s="26" t="s">
        <v>124</v>
      </c>
      <c r="J702" s="26"/>
      <c r="K702" s="26" t="s">
        <v>1537</v>
      </c>
      <c r="L702" s="66">
        <f t="shared" ref="L702:L710" si="272">SUM(D702)</f>
        <v>45.203999999999994</v>
      </c>
      <c r="M702" s="66"/>
      <c r="N702" s="1" t="s">
        <v>369</v>
      </c>
      <c r="O702" s="316" t="s">
        <v>369</v>
      </c>
      <c r="P702" s="317" t="s">
        <v>369</v>
      </c>
      <c r="Q702" s="317">
        <v>2</v>
      </c>
      <c r="R702" s="37">
        <v>18.2</v>
      </c>
      <c r="S702" s="38">
        <f t="shared" ref="S702:S710" si="273">SUM(R702*1.22)</f>
        <v>22.203999999999997</v>
      </c>
      <c r="T702" s="20"/>
      <c r="U702" s="10" t="s">
        <v>782</v>
      </c>
      <c r="V702" s="9"/>
      <c r="HP702" s="8"/>
      <c r="HQ702" s="8"/>
      <c r="HR702" s="8"/>
      <c r="HS702" s="8"/>
      <c r="HV702" s="8"/>
      <c r="HZ702" s="8"/>
      <c r="IA702" s="8"/>
      <c r="IB702" s="8"/>
      <c r="IC702" s="8"/>
      <c r="ID702" s="8"/>
      <c r="IE702" s="8"/>
      <c r="IF702" s="8"/>
      <c r="IG702" s="8"/>
      <c r="IH702" s="8"/>
      <c r="IL702" s="8"/>
      <c r="IM702" s="8"/>
      <c r="IN702" s="8"/>
      <c r="IO702" s="8"/>
      <c r="IP702" s="8"/>
      <c r="IQ702" s="8"/>
      <c r="JB702" s="8"/>
      <c r="JC702" s="8"/>
      <c r="JD702" s="8"/>
      <c r="JE702" s="8"/>
      <c r="JK702" s="8"/>
      <c r="JL702" s="8"/>
      <c r="JM702" s="8"/>
      <c r="JN702" s="8"/>
      <c r="JO702" s="8"/>
      <c r="JP702" s="8"/>
      <c r="JR702" s="8"/>
      <c r="JS702" s="8"/>
      <c r="JT702" s="8"/>
      <c r="JU702" s="8"/>
      <c r="JV702" s="8"/>
      <c r="JW702" s="8"/>
      <c r="JX702" s="8"/>
      <c r="JY702" s="8"/>
      <c r="LN702" s="8"/>
      <c r="LO702" s="8"/>
      <c r="LP702" s="8"/>
      <c r="LQ702" s="8"/>
      <c r="MG702" s="8"/>
      <c r="MR702" s="8"/>
      <c r="MS702" s="8"/>
      <c r="MU702" s="8"/>
    </row>
    <row r="703" spans="1:359" ht="22.5" customHeight="1">
      <c r="A703" s="57">
        <v>2.1</v>
      </c>
      <c r="B703" s="58"/>
      <c r="C703" s="62"/>
      <c r="D703" s="201">
        <f t="shared" si="271"/>
        <v>44.835000000000001</v>
      </c>
      <c r="F703" s="59" t="s">
        <v>807</v>
      </c>
      <c r="G703" s="59"/>
      <c r="H703" s="26" t="s">
        <v>327</v>
      </c>
      <c r="I703" s="26" t="s">
        <v>124</v>
      </c>
      <c r="J703" s="26"/>
      <c r="K703" s="26" t="s">
        <v>125</v>
      </c>
      <c r="L703" s="66">
        <f t="shared" si="272"/>
        <v>44.835000000000001</v>
      </c>
      <c r="M703" s="66"/>
      <c r="N703" s="1" t="s">
        <v>369</v>
      </c>
      <c r="O703" s="316" t="s">
        <v>369</v>
      </c>
      <c r="P703" s="317">
        <v>6</v>
      </c>
      <c r="Q703" s="317" t="s">
        <v>369</v>
      </c>
      <c r="R703" s="37">
        <v>17.5</v>
      </c>
      <c r="S703" s="38">
        <f t="shared" si="273"/>
        <v>21.349999999999998</v>
      </c>
      <c r="T703" s="20"/>
      <c r="U703" s="10" t="s">
        <v>517</v>
      </c>
      <c r="V703" s="9"/>
      <c r="HP703" s="8"/>
      <c r="HQ703" s="8"/>
      <c r="HR703" s="8"/>
      <c r="HS703" s="8"/>
      <c r="HV703" s="8"/>
      <c r="HZ703" s="8"/>
      <c r="IA703" s="8"/>
      <c r="IB703" s="8"/>
      <c r="IC703" s="8"/>
      <c r="ID703" s="8"/>
      <c r="IE703" s="8"/>
      <c r="IF703" s="8"/>
      <c r="IG703" s="8"/>
      <c r="IH703" s="8"/>
      <c r="IL703" s="8"/>
      <c r="IM703" s="8"/>
      <c r="IN703" s="8"/>
      <c r="IO703" s="8"/>
      <c r="IP703" s="8"/>
      <c r="IQ703" s="8"/>
      <c r="JB703" s="8"/>
      <c r="JC703" s="8"/>
      <c r="JD703" s="8"/>
      <c r="JE703" s="8"/>
      <c r="JK703" s="8"/>
      <c r="JL703" s="8"/>
      <c r="JM703" s="8"/>
      <c r="JN703" s="8"/>
      <c r="JO703" s="8"/>
      <c r="JP703" s="8"/>
      <c r="JR703" s="8"/>
      <c r="JS703" s="8"/>
      <c r="JT703" s="8"/>
      <c r="JU703" s="8"/>
      <c r="JV703" s="8"/>
      <c r="JW703" s="8"/>
      <c r="JX703" s="8"/>
      <c r="JY703" s="8"/>
      <c r="KE703" s="8"/>
      <c r="KF703" s="8"/>
      <c r="KG703" s="8"/>
      <c r="KH703" s="8"/>
      <c r="KI703" s="8"/>
      <c r="KJ703" s="8"/>
      <c r="KK703" s="8"/>
      <c r="KL703" s="8"/>
      <c r="KM703" s="8"/>
      <c r="KN703" s="8"/>
      <c r="KO703" s="8"/>
      <c r="KP703" s="8"/>
      <c r="KQ703" s="8"/>
      <c r="KR703" s="8"/>
      <c r="KY703" s="8"/>
      <c r="KZ703" s="8"/>
      <c r="LA703" s="8"/>
      <c r="LB703" s="8"/>
      <c r="LC703" s="8"/>
      <c r="LN703" s="8"/>
      <c r="LO703" s="8"/>
      <c r="LP703" s="8"/>
      <c r="LQ703" s="8"/>
      <c r="MG703" s="8"/>
      <c r="MH703" s="8"/>
      <c r="MI703" s="8"/>
      <c r="MJ703" s="8"/>
      <c r="MR703" s="8"/>
      <c r="MU703" s="8"/>
    </row>
    <row r="704" spans="1:359" s="8" customFormat="1" ht="22.5" customHeight="1">
      <c r="A704" s="57">
        <v>1.9</v>
      </c>
      <c r="B704" s="58"/>
      <c r="C704" s="62"/>
      <c r="D704" s="201">
        <f>SUM((S704*A704)+B704+C704)</f>
        <v>87.968099999999993</v>
      </c>
      <c r="E704" s="226"/>
      <c r="F704" s="59" t="s">
        <v>809</v>
      </c>
      <c r="G704" s="90"/>
      <c r="H704" s="26" t="s">
        <v>327</v>
      </c>
      <c r="I704" s="26" t="s">
        <v>1966</v>
      </c>
      <c r="J704" s="26"/>
      <c r="K704" s="26" t="s">
        <v>1405</v>
      </c>
      <c r="L704" s="66">
        <f>SUM(D704)</f>
        <v>87.968099999999993</v>
      </c>
      <c r="M704" s="66"/>
      <c r="N704" s="1" t="s">
        <v>369</v>
      </c>
      <c r="O704" s="316" t="s">
        <v>369</v>
      </c>
      <c r="P704" s="317">
        <v>5</v>
      </c>
      <c r="Q704" s="317" t="s">
        <v>369</v>
      </c>
      <c r="R704" s="37">
        <v>37.950000000000003</v>
      </c>
      <c r="S704" s="38">
        <f>SUM(R704*1.22)</f>
        <v>46.298999999999999</v>
      </c>
      <c r="T704" s="25">
        <v>0.03</v>
      </c>
      <c r="U704" s="10" t="s">
        <v>2082</v>
      </c>
      <c r="V704" s="9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12"/>
      <c r="DA704" s="12"/>
      <c r="DB704" s="12"/>
      <c r="DC704" s="12"/>
      <c r="DD704" s="12"/>
      <c r="DE704" s="12"/>
      <c r="DF704" s="12"/>
      <c r="DG704" s="12"/>
      <c r="DH704" s="12"/>
      <c r="DI704" s="12"/>
      <c r="DJ704" s="12"/>
      <c r="DK704" s="12"/>
      <c r="DL704" s="12"/>
      <c r="DM704" s="12"/>
      <c r="DN704" s="12"/>
      <c r="DO704" s="12"/>
      <c r="DP704" s="12"/>
      <c r="DQ704" s="12"/>
      <c r="DR704" s="12"/>
      <c r="DS704" s="12"/>
      <c r="DT704" s="12"/>
      <c r="DU704" s="12"/>
      <c r="DV704" s="12"/>
      <c r="DW704" s="12"/>
      <c r="DX704" s="12"/>
      <c r="DY704" s="12"/>
      <c r="DZ704" s="12"/>
      <c r="EA704" s="12"/>
      <c r="EB704" s="12"/>
      <c r="EC704" s="12"/>
      <c r="ED704" s="12"/>
      <c r="EE704" s="12"/>
      <c r="EF704" s="12"/>
      <c r="EG704" s="12"/>
      <c r="EH704" s="12"/>
      <c r="EI704" s="12"/>
      <c r="EJ704" s="12"/>
      <c r="EK704" s="12"/>
      <c r="EL704" s="12"/>
      <c r="EM704" s="12"/>
      <c r="EN704" s="12"/>
      <c r="EO704" s="12"/>
      <c r="EP704" s="12"/>
      <c r="EQ704" s="12"/>
      <c r="ER704" s="12"/>
      <c r="ES704" s="12"/>
      <c r="ET704" s="12"/>
      <c r="EU704" s="12"/>
      <c r="EV704" s="12"/>
      <c r="EW704" s="12"/>
      <c r="EX704" s="12"/>
      <c r="EY704" s="12"/>
      <c r="EZ704" s="12"/>
      <c r="FA704" s="12"/>
      <c r="FB704" s="12"/>
      <c r="FC704" s="12"/>
      <c r="FD704" s="12"/>
      <c r="FE704" s="12"/>
      <c r="FF704" s="12"/>
      <c r="FG704" s="12"/>
      <c r="FH704" s="12"/>
      <c r="FI704" s="12"/>
      <c r="FJ704" s="12"/>
      <c r="FK704" s="12"/>
      <c r="FL704" s="12"/>
      <c r="FM704" s="12"/>
      <c r="FN704" s="12"/>
      <c r="FO704" s="12"/>
      <c r="FP704" s="12"/>
      <c r="FQ704" s="12"/>
      <c r="FR704" s="12"/>
      <c r="FS704" s="12"/>
      <c r="FT704" s="12"/>
      <c r="FU704" s="12"/>
      <c r="FV704" s="12"/>
      <c r="FW704" s="12"/>
      <c r="FX704" s="12"/>
      <c r="FY704" s="12"/>
      <c r="FZ704" s="12"/>
      <c r="GA704" s="12"/>
      <c r="GB704" s="12"/>
      <c r="GC704" s="12"/>
      <c r="GD704" s="12"/>
      <c r="GE704" s="12"/>
      <c r="GF704" s="12"/>
      <c r="GG704" s="12"/>
      <c r="GH704" s="12"/>
      <c r="GI704" s="12"/>
      <c r="GJ704" s="12"/>
      <c r="GK704" s="12"/>
      <c r="GL704" s="12"/>
      <c r="GM704" s="12"/>
      <c r="GN704" s="12"/>
      <c r="GO704" s="12"/>
      <c r="GP704" s="12"/>
      <c r="GQ704" s="12"/>
      <c r="GR704" s="12"/>
      <c r="GS704" s="12"/>
      <c r="GT704" s="12"/>
      <c r="GU704" s="12"/>
      <c r="GV704" s="12"/>
      <c r="GW704" s="12"/>
      <c r="GX704" s="12"/>
      <c r="GY704" s="12"/>
      <c r="GZ704" s="12"/>
      <c r="HA704" s="12"/>
      <c r="HB704" s="12"/>
      <c r="HC704" s="12"/>
      <c r="HD704" s="12"/>
      <c r="HE704" s="12"/>
      <c r="HF704" s="12"/>
      <c r="HG704" s="12"/>
      <c r="HH704" s="12"/>
      <c r="HI704" s="12"/>
      <c r="HJ704" s="12"/>
      <c r="HK704" s="12"/>
      <c r="HL704" s="12"/>
      <c r="HM704" s="12"/>
      <c r="HN704" s="12"/>
      <c r="HO704" s="12"/>
      <c r="HR704" s="12"/>
      <c r="HS704" s="12"/>
      <c r="HT704" s="12"/>
      <c r="HU704" s="12"/>
      <c r="HV704" s="12"/>
      <c r="HW704" s="12"/>
      <c r="HX704" s="12"/>
      <c r="HY704" s="12"/>
      <c r="HZ704" s="12"/>
      <c r="IA704" s="12"/>
      <c r="IE704" s="12"/>
      <c r="IF704" s="12"/>
      <c r="IG704" s="12"/>
      <c r="IH704" s="12"/>
      <c r="IJ704" s="12"/>
      <c r="IK704" s="12"/>
      <c r="IL704" s="12"/>
      <c r="IM704" s="12"/>
      <c r="IN704" s="12"/>
      <c r="IO704" s="12"/>
      <c r="IP704" s="12"/>
      <c r="IQ704" s="12"/>
      <c r="IR704" s="12"/>
      <c r="JB704" s="12"/>
      <c r="JC704" s="12"/>
      <c r="JD704" s="12"/>
      <c r="JE704" s="12"/>
      <c r="JF704" s="12"/>
      <c r="JG704" s="12"/>
      <c r="JH704" s="12"/>
      <c r="JI704" s="12"/>
      <c r="JJ704" s="12"/>
      <c r="JK704" s="12"/>
      <c r="JL704" s="12"/>
      <c r="JM704" s="7"/>
      <c r="JN704" s="12"/>
      <c r="JO704" s="7"/>
      <c r="JP704" s="12"/>
      <c r="JQ704" s="7"/>
      <c r="JR704" s="12"/>
      <c r="JS704" s="12"/>
      <c r="JT704" s="12"/>
      <c r="JU704" s="12"/>
      <c r="JV704" s="12"/>
      <c r="JW704" s="12"/>
      <c r="JX704" s="12"/>
      <c r="JY704" s="12"/>
      <c r="JZ704" s="12"/>
      <c r="KA704" s="12"/>
      <c r="KB704" s="12"/>
      <c r="KC704" s="12"/>
      <c r="KD704" s="12"/>
      <c r="KE704" s="12"/>
      <c r="KF704" s="12"/>
      <c r="KH704"/>
      <c r="KI704"/>
      <c r="KJ704"/>
      <c r="KK704"/>
      <c r="KL704"/>
      <c r="KM704" s="12"/>
      <c r="KN704" s="12"/>
      <c r="KO704" s="12"/>
      <c r="KP704" s="12"/>
      <c r="KQ704" s="12"/>
      <c r="KR704" s="12"/>
      <c r="KS704" s="12"/>
      <c r="KT704" s="12"/>
      <c r="LN704" s="12"/>
      <c r="LO704" s="12"/>
      <c r="LP704" s="12"/>
      <c r="LQ704" s="12"/>
      <c r="MG704" s="12"/>
      <c r="MH704" s="12"/>
      <c r="MI704" s="12"/>
      <c r="MJ704" s="12"/>
      <c r="MK704" s="12"/>
      <c r="ML704" s="12"/>
      <c r="MM704" s="12"/>
      <c r="MN704" s="12"/>
      <c r="MO704" s="12"/>
      <c r="MP704" s="12"/>
      <c r="MQ704" s="12"/>
      <c r="MS704" s="12"/>
    </row>
    <row r="705" spans="1:359" ht="22.5" customHeight="1">
      <c r="A705" s="57">
        <v>1.7</v>
      </c>
      <c r="B705" s="58"/>
      <c r="C705" s="62"/>
      <c r="D705" s="201">
        <f>SUM((S705*A705)+B705+C705)</f>
        <v>131.69899999999998</v>
      </c>
      <c r="E705" s="226"/>
      <c r="F705" s="59" t="s">
        <v>811</v>
      </c>
      <c r="G705" s="90"/>
      <c r="H705" s="26" t="s">
        <v>327</v>
      </c>
      <c r="I705" s="26" t="s">
        <v>1966</v>
      </c>
      <c r="J705" s="26"/>
      <c r="K705" s="26" t="s">
        <v>2101</v>
      </c>
      <c r="L705" s="66">
        <f>SUM(D705)</f>
        <v>131.69899999999998</v>
      </c>
      <c r="M705" s="66"/>
      <c r="N705" s="1" t="s">
        <v>369</v>
      </c>
      <c r="O705" s="316" t="s">
        <v>369</v>
      </c>
      <c r="P705" s="317">
        <v>1</v>
      </c>
      <c r="Q705" s="317" t="s">
        <v>369</v>
      </c>
      <c r="R705" s="37">
        <v>63.5</v>
      </c>
      <c r="S705" s="38">
        <f>SUM(R705*1.22)</f>
        <v>77.47</v>
      </c>
      <c r="T705" s="25">
        <v>0.03</v>
      </c>
      <c r="U705" s="10" t="s">
        <v>2082</v>
      </c>
      <c r="V705" s="9"/>
      <c r="HP705" s="8"/>
      <c r="HQ705" s="8"/>
      <c r="IB705" s="8"/>
      <c r="IC705" s="8"/>
      <c r="ID705" s="8"/>
      <c r="II705" s="8"/>
      <c r="IS705" s="8"/>
      <c r="IT705" s="8"/>
      <c r="IU705" s="8"/>
      <c r="IV705" s="8"/>
      <c r="IW705" s="8"/>
      <c r="IX705" s="8"/>
      <c r="IY705" s="8"/>
      <c r="IZ705" s="8"/>
      <c r="JA705" s="8"/>
      <c r="JM705" s="7"/>
      <c r="JO705" s="7"/>
      <c r="JQ705" s="7"/>
      <c r="KG705" s="8"/>
      <c r="KH705"/>
      <c r="KI705"/>
      <c r="KJ705"/>
      <c r="KK705"/>
      <c r="KL705"/>
      <c r="KU705" s="8"/>
      <c r="KV705" s="8"/>
      <c r="KW705" s="8"/>
      <c r="KX705" s="8"/>
      <c r="KY705" s="8"/>
      <c r="LD705" s="8"/>
      <c r="LE705" s="8"/>
      <c r="LF705" s="8"/>
      <c r="LG705" s="8"/>
      <c r="LH705" s="8"/>
      <c r="LI705" s="8"/>
      <c r="LJ705" s="8"/>
      <c r="LK705" s="8"/>
      <c r="LL705" s="8"/>
      <c r="LM705" s="8"/>
      <c r="LR705" s="8"/>
      <c r="LS705" s="8"/>
      <c r="LT705" s="8"/>
      <c r="LU705" s="8"/>
      <c r="LV705" s="8"/>
      <c r="LW705" s="8"/>
      <c r="LX705" s="8"/>
      <c r="LY705" s="8"/>
      <c r="LZ705" s="8"/>
      <c r="MA705" s="8"/>
      <c r="MB705" s="8"/>
      <c r="MC705" s="8"/>
      <c r="MD705" s="8"/>
      <c r="ME705" s="8"/>
      <c r="MF705" s="8"/>
      <c r="MR705" s="8"/>
      <c r="MU705" s="8"/>
    </row>
    <row r="706" spans="1:359" ht="22.5" customHeight="1">
      <c r="A706" s="57">
        <v>1</v>
      </c>
      <c r="B706" s="58">
        <v>20</v>
      </c>
      <c r="C706" s="62"/>
      <c r="D706" s="201">
        <f>SUM((S706*A706)+B706+C706)</f>
        <v>53.305999999999997</v>
      </c>
      <c r="F706" s="59" t="s">
        <v>831</v>
      </c>
      <c r="G706" s="59"/>
      <c r="H706" s="43" t="s">
        <v>327</v>
      </c>
      <c r="I706" s="43" t="s">
        <v>15</v>
      </c>
      <c r="J706" s="43"/>
      <c r="K706" s="43" t="s">
        <v>890</v>
      </c>
      <c r="L706" s="66">
        <f>SUM(D706)</f>
        <v>53.305999999999997</v>
      </c>
      <c r="M706" s="66"/>
      <c r="N706" s="1" t="s">
        <v>369</v>
      </c>
      <c r="O706" s="316" t="s">
        <v>369</v>
      </c>
      <c r="P706" s="317">
        <v>1</v>
      </c>
      <c r="Q706" s="317" t="s">
        <v>369</v>
      </c>
      <c r="R706" s="37">
        <v>27.3</v>
      </c>
      <c r="S706" s="38">
        <f>SUM(R706*1.22)</f>
        <v>33.305999999999997</v>
      </c>
      <c r="T706" s="20"/>
      <c r="U706" s="10" t="s">
        <v>891</v>
      </c>
      <c r="V706" s="9"/>
      <c r="HR706" s="8"/>
      <c r="HS706" s="8"/>
      <c r="HV706" s="8"/>
      <c r="HY706" s="8"/>
      <c r="HZ706" s="8"/>
      <c r="IA706" s="8"/>
      <c r="IB706" s="8"/>
      <c r="IC706" s="8"/>
      <c r="ID706" s="8"/>
      <c r="II706" s="8"/>
      <c r="IJ706" s="8"/>
      <c r="IK706" s="8"/>
      <c r="IL706" s="8"/>
      <c r="IM706" s="8"/>
      <c r="IN706" s="8"/>
      <c r="IR706" s="8"/>
      <c r="IS706" s="8"/>
      <c r="IT706" s="8"/>
      <c r="IU706" s="8"/>
      <c r="IV706" s="8"/>
      <c r="IW706" s="8"/>
      <c r="IX706" s="8"/>
      <c r="IY706" s="8"/>
      <c r="IZ706" s="8"/>
      <c r="JA706" s="8"/>
      <c r="JM706" s="8"/>
      <c r="JN706" s="8"/>
      <c r="JO706" s="8"/>
      <c r="JQ706" s="8"/>
      <c r="JZ706" s="8"/>
      <c r="KA706" s="8"/>
      <c r="KG706" s="8"/>
      <c r="KH706" s="8"/>
      <c r="KI706" s="8"/>
      <c r="KJ706" s="8"/>
      <c r="KK706" s="8"/>
      <c r="KL706" s="8"/>
      <c r="KS706" s="8"/>
      <c r="KT706" s="8"/>
      <c r="KY706" s="8"/>
      <c r="LN706" s="8"/>
      <c r="LO706" s="8"/>
      <c r="LP706" s="8"/>
      <c r="LQ706" s="8"/>
      <c r="MG706" s="8"/>
      <c r="MK706" s="8"/>
      <c r="ML706" s="8"/>
      <c r="MM706" s="8"/>
      <c r="MN706" s="8"/>
      <c r="MO706" s="8"/>
      <c r="MP706" s="8"/>
      <c r="MR706" s="8"/>
      <c r="MU706" s="8"/>
    </row>
    <row r="707" spans="1:359" ht="22.5" customHeight="1">
      <c r="A707" s="57">
        <v>2</v>
      </c>
      <c r="B707" s="58"/>
      <c r="C707" s="62"/>
      <c r="D707" s="201">
        <f>SUM((R707*A707)+B707+C707)+((2020-2011)*3)</f>
        <v>67.8</v>
      </c>
      <c r="E707" s="226"/>
      <c r="F707" s="198" t="s">
        <v>808</v>
      </c>
      <c r="G707" s="90" t="s">
        <v>1423</v>
      </c>
      <c r="H707" s="83" t="s">
        <v>327</v>
      </c>
      <c r="I707" s="83" t="s">
        <v>15</v>
      </c>
      <c r="J707" s="83"/>
      <c r="K707" s="83" t="s">
        <v>129</v>
      </c>
      <c r="L707" s="66">
        <f>SUM(D707)</f>
        <v>67.8</v>
      </c>
      <c r="M707" s="66"/>
      <c r="N707" s="1" t="s">
        <v>369</v>
      </c>
      <c r="O707" s="316" t="s">
        <v>369</v>
      </c>
      <c r="P707" s="317">
        <v>1</v>
      </c>
      <c r="Q707" s="317" t="s">
        <v>369</v>
      </c>
      <c r="R707" s="37">
        <v>20.399999999999999</v>
      </c>
      <c r="S707" s="38">
        <f>SUM(R707*1.22)</f>
        <v>24.887999999999998</v>
      </c>
      <c r="T707" s="19"/>
      <c r="U707" s="10" t="s">
        <v>487</v>
      </c>
      <c r="V707" s="9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IB707" s="8"/>
      <c r="IC707" s="8"/>
      <c r="ID707" s="8"/>
      <c r="IE707" s="8"/>
      <c r="IF707" s="8"/>
      <c r="IG707" s="8"/>
      <c r="IH707" s="8"/>
      <c r="IL707" s="8"/>
      <c r="IM707" s="8"/>
      <c r="IN707" s="8"/>
      <c r="IO707" s="8"/>
      <c r="IP707" s="8"/>
      <c r="IQ707" s="8"/>
      <c r="JB707" s="8"/>
      <c r="JC707" s="8"/>
      <c r="JD707" s="8"/>
      <c r="JE707" s="8"/>
      <c r="JF707" s="8"/>
      <c r="JG707" s="8"/>
      <c r="JH707" s="8"/>
      <c r="JI707" s="8"/>
      <c r="JJ707" s="8"/>
      <c r="JK707" s="8"/>
      <c r="JM707" s="8"/>
      <c r="JO707" s="8"/>
      <c r="JP707" s="8"/>
      <c r="JQ707" s="8"/>
      <c r="JR707" s="8"/>
      <c r="JS707" s="8"/>
      <c r="JY707" s="8"/>
      <c r="KB707" s="8"/>
      <c r="KC707" s="8"/>
      <c r="KD707" s="8"/>
      <c r="KG707" s="8"/>
      <c r="KH707" s="8"/>
      <c r="KI707" s="8"/>
      <c r="KJ707" s="8"/>
      <c r="KK707" s="8"/>
      <c r="KL707" s="8"/>
      <c r="KS707" s="8"/>
      <c r="KT707" s="8"/>
      <c r="KX707" s="8"/>
      <c r="LD707" s="8"/>
      <c r="LE707" s="8"/>
      <c r="LF707" s="8"/>
      <c r="LG707" s="8"/>
      <c r="LH707" s="8"/>
      <c r="LI707" s="8"/>
      <c r="LJ707" s="8"/>
      <c r="LK707" s="8"/>
      <c r="LL707" s="8"/>
      <c r="LM707" s="8"/>
      <c r="LN707" s="8"/>
      <c r="LO707" s="8"/>
      <c r="LP707" s="8"/>
      <c r="LQ707" s="8"/>
      <c r="LR707" s="8"/>
      <c r="LS707" s="8"/>
      <c r="LT707" s="8"/>
      <c r="LU707" s="8"/>
      <c r="LV707" s="8"/>
      <c r="LW707" s="8"/>
      <c r="LX707" s="8"/>
      <c r="LY707" s="8"/>
      <c r="LZ707" s="8"/>
      <c r="MA707" s="8"/>
      <c r="MB707" s="8"/>
      <c r="MC707" s="8"/>
      <c r="MD707" s="8"/>
      <c r="ME707" s="8"/>
      <c r="MF707" s="8"/>
      <c r="MG707" s="8"/>
      <c r="MR707" s="8"/>
      <c r="MU707" s="8"/>
    </row>
    <row r="708" spans="1:359" s="8" customFormat="1" ht="22.5" customHeight="1">
      <c r="A708" s="57">
        <v>2</v>
      </c>
      <c r="B708" s="58"/>
      <c r="C708" s="62">
        <v>10</v>
      </c>
      <c r="D708" s="201">
        <f>SUM((R708*A708)+B708+C708)+((2020-2012)*3)</f>
        <v>90</v>
      </c>
      <c r="E708" s="226"/>
      <c r="F708" s="198" t="s">
        <v>808</v>
      </c>
      <c r="G708" s="90" t="s">
        <v>1424</v>
      </c>
      <c r="H708" s="83" t="s">
        <v>327</v>
      </c>
      <c r="I708" s="83" t="s">
        <v>15</v>
      </c>
      <c r="J708" s="84"/>
      <c r="K708" s="83" t="s">
        <v>778</v>
      </c>
      <c r="L708" s="66">
        <f>SUM(D708)</f>
        <v>90</v>
      </c>
      <c r="M708" s="66"/>
      <c r="N708" s="1" t="s">
        <v>369</v>
      </c>
      <c r="O708" s="316" t="s">
        <v>369</v>
      </c>
      <c r="P708" s="317">
        <v>1</v>
      </c>
      <c r="Q708" s="317" t="s">
        <v>369</v>
      </c>
      <c r="R708" s="37">
        <v>28</v>
      </c>
      <c r="S708" s="38">
        <f>SUM(R708*1.22)</f>
        <v>34.159999999999997</v>
      </c>
      <c r="T708" s="20"/>
      <c r="U708" s="10" t="s">
        <v>774</v>
      </c>
      <c r="V708" s="9"/>
      <c r="W708" s="12"/>
      <c r="HP708" s="12"/>
      <c r="HQ708" s="12"/>
      <c r="HT708" s="7"/>
      <c r="HU708" s="7"/>
      <c r="HW708" s="7"/>
      <c r="HX708" s="7"/>
      <c r="HZ708" s="12"/>
      <c r="IA708" s="12"/>
      <c r="IB708" s="12"/>
      <c r="IC708" s="12"/>
      <c r="ID708" s="12"/>
      <c r="JL708" s="12"/>
      <c r="KE708" s="12"/>
      <c r="KF708" s="12"/>
      <c r="KM708" s="12"/>
      <c r="KN708" s="12"/>
      <c r="KO708" s="12"/>
      <c r="KP708" s="12"/>
      <c r="KQ708" s="12"/>
      <c r="KR708" s="12"/>
      <c r="KU708" s="12"/>
      <c r="KV708" s="12"/>
      <c r="KW708" s="12"/>
      <c r="KY708" s="12"/>
      <c r="KZ708" s="12"/>
      <c r="LA708" s="12"/>
      <c r="LB708" s="12"/>
      <c r="LC708" s="12"/>
      <c r="LD708" s="12"/>
      <c r="LE708" s="12"/>
      <c r="LF708" s="12"/>
      <c r="LG708" s="12"/>
      <c r="LH708" s="12"/>
      <c r="LI708" s="12"/>
      <c r="LJ708" s="12"/>
      <c r="LK708" s="12"/>
      <c r="LL708" s="12"/>
      <c r="LM708" s="12"/>
      <c r="LR708" s="12"/>
      <c r="LS708" s="12"/>
      <c r="LT708" s="12"/>
      <c r="LU708" s="12"/>
      <c r="LV708" s="12"/>
      <c r="LW708" s="12"/>
      <c r="LX708" s="12"/>
      <c r="LY708" s="12"/>
      <c r="LZ708" s="12"/>
      <c r="MA708" s="12"/>
      <c r="MB708" s="12"/>
      <c r="MC708" s="12"/>
      <c r="MD708" s="12"/>
      <c r="ME708" s="12"/>
      <c r="MF708" s="12"/>
      <c r="MH708" s="12"/>
      <c r="MI708" s="12"/>
      <c r="MJ708" s="12"/>
      <c r="MK708" s="12"/>
      <c r="ML708" s="12"/>
      <c r="MM708" s="12"/>
      <c r="MN708" s="12"/>
      <c r="MO708" s="12"/>
      <c r="MP708" s="12"/>
      <c r="MQ708" s="12"/>
      <c r="MS708" s="12"/>
    </row>
    <row r="709" spans="1:359" ht="22.5" customHeight="1">
      <c r="A709" s="57">
        <v>1</v>
      </c>
      <c r="B709" s="58">
        <v>25</v>
      </c>
      <c r="C709" s="62"/>
      <c r="D709" s="201">
        <f t="shared" si="271"/>
        <v>49.643999999999998</v>
      </c>
      <c r="E709" s="226"/>
      <c r="F709" s="59" t="s">
        <v>832</v>
      </c>
      <c r="G709" s="59"/>
      <c r="H709" s="26" t="s">
        <v>327</v>
      </c>
      <c r="I709" s="26" t="s">
        <v>126</v>
      </c>
      <c r="J709" s="26"/>
      <c r="K709" s="26" t="s">
        <v>1538</v>
      </c>
      <c r="L709" s="66">
        <f t="shared" si="272"/>
        <v>49.643999999999998</v>
      </c>
      <c r="M709" s="66"/>
      <c r="N709" s="1" t="s">
        <v>369</v>
      </c>
      <c r="O709" s="316" t="s">
        <v>369</v>
      </c>
      <c r="P709" s="317" t="s">
        <v>369</v>
      </c>
      <c r="Q709" s="317">
        <v>1</v>
      </c>
      <c r="R709" s="37">
        <v>20.2</v>
      </c>
      <c r="S709" s="38">
        <f t="shared" si="273"/>
        <v>24.643999999999998</v>
      </c>
      <c r="T709" s="20"/>
      <c r="U709" s="10" t="s">
        <v>782</v>
      </c>
      <c r="V709" s="9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S709" s="8"/>
      <c r="IT709" s="8"/>
      <c r="IU709" s="8"/>
      <c r="IV709" s="8"/>
      <c r="IW709" s="8"/>
      <c r="IX709" s="8"/>
      <c r="IY709" s="8"/>
      <c r="IZ709" s="8"/>
      <c r="JA709" s="8"/>
      <c r="JL709" s="8"/>
      <c r="JM709" s="8"/>
      <c r="JN709" s="8"/>
      <c r="JO709" s="8"/>
      <c r="KH709" s="8"/>
      <c r="KI709" s="8"/>
      <c r="KJ709" s="8"/>
      <c r="KK709" s="8"/>
      <c r="KL709" s="8"/>
      <c r="KS709" s="8"/>
      <c r="KT709" s="8"/>
      <c r="KX709" s="8"/>
      <c r="LN709" s="8"/>
      <c r="LO709" s="8"/>
      <c r="LP709" s="8"/>
      <c r="LQ709" s="8"/>
      <c r="MG709" s="8"/>
      <c r="MQ709" s="8"/>
      <c r="MR709" s="8"/>
      <c r="MU709" s="8"/>
    </row>
    <row r="710" spans="1:359" s="8" customFormat="1" ht="22.5" customHeight="1">
      <c r="A710" s="57">
        <v>2.1</v>
      </c>
      <c r="B710" s="58"/>
      <c r="C710" s="62"/>
      <c r="D710" s="201">
        <f t="shared" si="271"/>
        <v>49.959000000000003</v>
      </c>
      <c r="E710" s="226"/>
      <c r="F710" s="59" t="s">
        <v>807</v>
      </c>
      <c r="G710" s="59"/>
      <c r="H710" s="26" t="s">
        <v>327</v>
      </c>
      <c r="I710" s="26" t="s">
        <v>126</v>
      </c>
      <c r="J710" s="9"/>
      <c r="K710" s="26" t="s">
        <v>127</v>
      </c>
      <c r="L710" s="66">
        <f t="shared" si="272"/>
        <v>49.959000000000003</v>
      </c>
      <c r="M710" s="66"/>
      <c r="N710" s="1" t="s">
        <v>369</v>
      </c>
      <c r="O710" s="316" t="s">
        <v>369</v>
      </c>
      <c r="P710" s="317">
        <v>4</v>
      </c>
      <c r="Q710" s="317" t="s">
        <v>369</v>
      </c>
      <c r="R710" s="37">
        <v>19.5</v>
      </c>
      <c r="S710" s="38">
        <f t="shared" si="273"/>
        <v>23.79</v>
      </c>
      <c r="T710" s="20"/>
      <c r="U710" s="10" t="s">
        <v>517</v>
      </c>
      <c r="V710" s="9"/>
      <c r="IR710" s="12"/>
      <c r="JB710" s="12"/>
      <c r="JC710" s="12"/>
      <c r="JD710" s="12"/>
      <c r="JE710" s="12"/>
      <c r="JF710" s="12"/>
      <c r="JG710" s="12"/>
      <c r="JH710" s="12"/>
      <c r="JI710" s="12"/>
      <c r="JJ710" s="12"/>
      <c r="JK710" s="12"/>
      <c r="JP710" s="12"/>
      <c r="JQ710" s="12"/>
      <c r="JR710" s="12"/>
      <c r="JS710" s="12"/>
      <c r="JT710" s="12"/>
      <c r="JU710" s="12"/>
      <c r="JV710" s="12"/>
      <c r="JW710" s="12"/>
      <c r="JX710" s="12"/>
      <c r="JY710" s="12"/>
      <c r="JZ710" s="12"/>
      <c r="KA710" s="12"/>
      <c r="KB710" s="12"/>
      <c r="KC710" s="12"/>
      <c r="KD710" s="12"/>
      <c r="KE710" s="12"/>
      <c r="KF710" s="12"/>
      <c r="KM710" s="12"/>
      <c r="KN710" s="12"/>
      <c r="KO710" s="12"/>
      <c r="KP710" s="12"/>
      <c r="KQ710" s="12"/>
      <c r="KR710" s="12"/>
      <c r="KS710" s="12"/>
      <c r="KT710" s="12"/>
      <c r="KU710" s="12"/>
      <c r="KV710" s="12"/>
      <c r="KW710" s="12"/>
      <c r="KX710" s="12"/>
      <c r="KY710" s="12"/>
      <c r="LD710" s="12"/>
      <c r="LE710" s="12"/>
      <c r="LF710" s="12"/>
      <c r="LG710" s="12"/>
      <c r="LH710" s="12"/>
      <c r="LI710" s="12"/>
      <c r="LJ710" s="12"/>
      <c r="LK710" s="12"/>
      <c r="LL710" s="12"/>
      <c r="LM710" s="12"/>
      <c r="LN710" s="12"/>
      <c r="LO710" s="12"/>
      <c r="LP710" s="12"/>
      <c r="LQ710" s="12"/>
      <c r="LR710" s="12"/>
      <c r="LS710" s="12"/>
      <c r="LT710" s="12"/>
      <c r="LU710" s="12"/>
      <c r="LV710" s="12"/>
      <c r="LW710" s="12"/>
      <c r="LX710" s="12"/>
      <c r="LY710" s="12"/>
      <c r="LZ710" s="12"/>
      <c r="MA710" s="12"/>
      <c r="MB710" s="12"/>
      <c r="MC710" s="12"/>
      <c r="MD710" s="12"/>
      <c r="ME710" s="12"/>
      <c r="MF710" s="12"/>
      <c r="MG710" s="12"/>
      <c r="MH710" s="12"/>
      <c r="MI710" s="12"/>
      <c r="MJ710" s="12"/>
      <c r="MK710" s="12"/>
      <c r="ML710" s="12"/>
      <c r="MM710" s="12"/>
      <c r="MN710" s="12"/>
      <c r="MO710" s="12"/>
      <c r="MP710" s="12"/>
      <c r="MS710" s="12"/>
    </row>
    <row r="711" spans="1:359" s="8" customFormat="1" ht="22.5" customHeight="1">
      <c r="A711" s="56"/>
      <c r="B711" s="55"/>
      <c r="C711" s="63"/>
      <c r="D711" s="201"/>
      <c r="E711" s="225"/>
      <c r="F711" s="60"/>
      <c r="G711" s="60"/>
      <c r="H711" s="26"/>
      <c r="I711" s="26"/>
      <c r="J711" s="9"/>
      <c r="K711" s="26"/>
      <c r="L711" s="66"/>
      <c r="M711" s="66"/>
      <c r="N711" s="17"/>
      <c r="O711" s="318"/>
      <c r="P711" s="318"/>
      <c r="Q711" s="318"/>
      <c r="R711" s="31"/>
      <c r="S711" s="31"/>
      <c r="T711" s="21"/>
      <c r="U711" s="10"/>
      <c r="V711" s="9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  <c r="BZ711" s="12"/>
      <c r="CA711" s="12"/>
      <c r="CB711" s="12"/>
      <c r="CC711" s="12"/>
      <c r="CD711" s="12"/>
      <c r="CE711" s="12"/>
      <c r="CF711" s="12"/>
      <c r="CG711" s="12"/>
      <c r="CH711" s="12"/>
      <c r="CI711" s="12"/>
      <c r="CJ711" s="12"/>
      <c r="CK711" s="12"/>
      <c r="CL711" s="12"/>
      <c r="CM711" s="12"/>
      <c r="CN711" s="12"/>
      <c r="CO711" s="12"/>
      <c r="CP711" s="12"/>
      <c r="CQ711" s="12"/>
      <c r="CR711" s="12"/>
      <c r="CS711" s="12"/>
      <c r="CT711" s="12"/>
      <c r="CU711" s="12"/>
      <c r="CV711" s="12"/>
      <c r="CW711" s="12"/>
      <c r="CX711" s="12"/>
      <c r="CY711" s="12"/>
      <c r="CZ711" s="12"/>
      <c r="DA711" s="12"/>
      <c r="DB711" s="12"/>
      <c r="DC711" s="12"/>
      <c r="DD711" s="12"/>
      <c r="DE711" s="12"/>
      <c r="DF711" s="12"/>
      <c r="DG711" s="12"/>
      <c r="DH711" s="12"/>
      <c r="DI711" s="12"/>
      <c r="DJ711" s="12"/>
      <c r="DK711" s="12"/>
      <c r="DL711" s="12"/>
      <c r="DM711" s="12"/>
      <c r="DN711" s="12"/>
      <c r="DO711" s="12"/>
      <c r="DP711" s="12"/>
      <c r="DQ711" s="12"/>
      <c r="DR711" s="12"/>
      <c r="DS711" s="12"/>
      <c r="DT711" s="12"/>
      <c r="DU711" s="12"/>
      <c r="DV711" s="12"/>
      <c r="DW711" s="12"/>
      <c r="DX711" s="12"/>
      <c r="DY711" s="12"/>
      <c r="DZ711" s="12"/>
      <c r="EA711" s="12"/>
      <c r="EB711" s="12"/>
      <c r="EC711" s="12"/>
      <c r="ED711" s="12"/>
      <c r="EE711" s="12"/>
      <c r="EF711" s="12"/>
      <c r="EG711" s="12"/>
      <c r="EH711" s="12"/>
      <c r="EI711" s="12"/>
      <c r="EJ711" s="12"/>
      <c r="EK711" s="12"/>
      <c r="EL711" s="12"/>
      <c r="EM711" s="12"/>
      <c r="EN711" s="12"/>
      <c r="EO711" s="12"/>
      <c r="EP711" s="12"/>
      <c r="EQ711" s="12"/>
      <c r="ER711" s="12"/>
      <c r="ES711" s="12"/>
      <c r="ET711" s="12"/>
      <c r="EU711" s="12"/>
      <c r="EV711" s="12"/>
      <c r="EW711" s="12"/>
      <c r="EX711" s="12"/>
      <c r="EY711" s="12"/>
      <c r="EZ711" s="12"/>
      <c r="FA711" s="12"/>
      <c r="FB711" s="12"/>
      <c r="FC711" s="12"/>
      <c r="FD711" s="12"/>
      <c r="FE711" s="12"/>
      <c r="FF711" s="12"/>
      <c r="FG711" s="12"/>
      <c r="FH711" s="12"/>
      <c r="FI711" s="12"/>
      <c r="FJ711" s="12"/>
      <c r="FK711" s="12"/>
      <c r="FL711" s="12"/>
      <c r="FM711" s="12"/>
      <c r="FN711" s="12"/>
      <c r="FO711" s="12"/>
      <c r="FP711" s="12"/>
      <c r="FQ711" s="12"/>
      <c r="FR711" s="12"/>
      <c r="FS711" s="12"/>
      <c r="FT711" s="12"/>
      <c r="FU711" s="12"/>
      <c r="FV711" s="12"/>
      <c r="FW711" s="12"/>
      <c r="FX711" s="12"/>
      <c r="FY711" s="12"/>
      <c r="FZ711" s="12"/>
      <c r="GA711" s="12"/>
      <c r="GB711" s="12"/>
      <c r="GC711" s="12"/>
      <c r="GD711" s="12"/>
      <c r="GE711" s="12"/>
      <c r="GF711" s="12"/>
      <c r="GG711" s="12"/>
      <c r="GH711" s="12"/>
      <c r="GI711" s="12"/>
      <c r="GJ711" s="12"/>
      <c r="GK711" s="12"/>
      <c r="GL711" s="12"/>
      <c r="GM711" s="12"/>
      <c r="GN711" s="12"/>
      <c r="GO711" s="12"/>
      <c r="GP711" s="12"/>
      <c r="GQ711" s="12"/>
      <c r="GR711" s="12"/>
      <c r="GS711" s="12"/>
      <c r="GT711" s="12"/>
      <c r="GU711" s="12"/>
      <c r="GV711" s="12"/>
      <c r="GW711" s="12"/>
      <c r="GX711" s="12"/>
      <c r="GY711" s="12"/>
      <c r="GZ711" s="12"/>
      <c r="HA711" s="12"/>
      <c r="HB711" s="12"/>
      <c r="HC711" s="12"/>
      <c r="HD711" s="12"/>
      <c r="HE711" s="12"/>
      <c r="HF711" s="12"/>
      <c r="HG711" s="12"/>
      <c r="HH711" s="12"/>
      <c r="HI711" s="12"/>
      <c r="HJ711" s="12"/>
      <c r="HK711" s="12"/>
      <c r="HL711" s="12"/>
      <c r="HM711" s="12"/>
      <c r="HN711" s="12"/>
      <c r="HO711" s="12"/>
      <c r="HP711" s="12"/>
      <c r="HQ711" s="12"/>
      <c r="HR711" s="12"/>
      <c r="HS711" s="12"/>
      <c r="HT711" s="12"/>
      <c r="HU711" s="12"/>
      <c r="HV711" s="12"/>
      <c r="HW711" s="12"/>
      <c r="HX711" s="12"/>
      <c r="HY711" s="12"/>
      <c r="HZ711" s="12"/>
      <c r="IA711" s="12"/>
      <c r="IB711" s="12"/>
      <c r="IC711" s="12"/>
      <c r="ID711" s="12"/>
      <c r="IE711" s="12"/>
      <c r="IF711" s="12"/>
      <c r="IG711" s="12"/>
      <c r="IH711" s="12"/>
      <c r="II711" s="12"/>
      <c r="IL711" s="12"/>
      <c r="IM711" s="12"/>
      <c r="IN711" s="12"/>
      <c r="IO711" s="12"/>
      <c r="IP711" s="12"/>
      <c r="IQ711" s="12"/>
      <c r="IR711" s="12"/>
      <c r="IS711" s="12"/>
      <c r="IT711" s="12"/>
      <c r="IU711" s="12"/>
      <c r="IV711" s="12"/>
      <c r="IW711" s="12"/>
      <c r="IX711" s="12"/>
      <c r="IY711" s="12"/>
      <c r="IZ711" s="12"/>
      <c r="JA711" s="12"/>
      <c r="JB711" s="12"/>
      <c r="JC711" s="12"/>
      <c r="JD711" s="12"/>
      <c r="JE711" s="12"/>
      <c r="JF711" s="12"/>
      <c r="JG711" s="12"/>
      <c r="JH711" s="12"/>
      <c r="JI711" s="12"/>
      <c r="JJ711" s="12"/>
      <c r="JK711" s="12"/>
      <c r="JP711" s="12"/>
      <c r="JQ711" s="12"/>
      <c r="JR711" s="12"/>
      <c r="JS711" s="12"/>
      <c r="JY711" s="12"/>
      <c r="KB711" s="12"/>
      <c r="KE711" s="12"/>
      <c r="KF711" s="12"/>
      <c r="KG711" s="12"/>
      <c r="KM711" s="12"/>
      <c r="KN711" s="12"/>
      <c r="KO711" s="12"/>
      <c r="KP711" s="12"/>
      <c r="KQ711" s="12"/>
      <c r="KR711" s="12"/>
      <c r="LD711" s="12"/>
      <c r="LE711" s="12"/>
      <c r="LF711" s="12"/>
      <c r="LG711" s="12"/>
      <c r="LH711" s="12"/>
      <c r="LI711" s="12"/>
      <c r="LJ711" s="12"/>
      <c r="LK711" s="12"/>
      <c r="LL711" s="12"/>
      <c r="LM711" s="12"/>
      <c r="LR711" s="12"/>
      <c r="LS711" s="12"/>
      <c r="LT711" s="12"/>
      <c r="LU711" s="12"/>
      <c r="LV711" s="12"/>
      <c r="LW711" s="12"/>
      <c r="LX711" s="12"/>
      <c r="LY711" s="12"/>
      <c r="LZ711" s="12"/>
      <c r="MA711" s="12"/>
      <c r="MB711" s="12"/>
      <c r="MC711" s="12"/>
      <c r="MD711" s="12"/>
      <c r="ME711" s="12"/>
      <c r="MF711" s="12"/>
      <c r="MQ711" s="12"/>
      <c r="MR711" s="12"/>
      <c r="MS711" s="12"/>
    </row>
    <row r="712" spans="1:359" s="8" customFormat="1" ht="22.5" customHeight="1">
      <c r="A712" s="56"/>
      <c r="B712" s="55"/>
      <c r="C712" s="63"/>
      <c r="D712" s="201"/>
      <c r="E712" s="226"/>
      <c r="F712" s="60"/>
      <c r="G712" s="60"/>
      <c r="H712" s="43"/>
      <c r="I712" s="26"/>
      <c r="J712" s="9"/>
      <c r="K712" s="43"/>
      <c r="L712" s="66"/>
      <c r="M712" s="66"/>
      <c r="N712" s="33"/>
      <c r="O712" s="319"/>
      <c r="P712" s="319"/>
      <c r="Q712" s="319"/>
      <c r="R712" s="31"/>
      <c r="S712" s="39"/>
      <c r="T712" s="21"/>
      <c r="U712" s="10"/>
      <c r="V712" s="9"/>
      <c r="HR712" s="12"/>
      <c r="HS712" s="12"/>
      <c r="HV712" s="12"/>
      <c r="HY712" s="12"/>
      <c r="HZ712" s="12"/>
      <c r="IA712" s="12"/>
      <c r="IB712" s="12"/>
      <c r="IC712" s="12"/>
      <c r="ID712" s="12"/>
      <c r="IE712" s="12"/>
      <c r="IF712" s="12"/>
      <c r="IG712" s="12"/>
      <c r="IH712" s="12"/>
      <c r="II712" s="12"/>
      <c r="IJ712" s="12"/>
      <c r="IK712" s="12"/>
      <c r="IL712" s="12"/>
      <c r="IM712" s="12"/>
      <c r="IN712" s="12"/>
      <c r="IO712" s="12"/>
      <c r="IP712" s="12"/>
      <c r="IQ712" s="12"/>
      <c r="JB712" s="12"/>
      <c r="JC712" s="12"/>
      <c r="JD712" s="12"/>
      <c r="JE712" s="12"/>
      <c r="JK712" s="12"/>
      <c r="JP712" s="12"/>
      <c r="JQ712" s="12"/>
      <c r="JR712" s="12"/>
      <c r="JS712" s="12"/>
      <c r="JY712" s="12"/>
      <c r="JZ712" s="12"/>
      <c r="KA712" s="12"/>
      <c r="KB712" s="12"/>
      <c r="KC712" s="12"/>
      <c r="KD712" s="12"/>
      <c r="KE712" s="12"/>
      <c r="KF712" s="12"/>
      <c r="KG712" s="12"/>
      <c r="KH712" s="12"/>
      <c r="KI712" s="12"/>
      <c r="KJ712" s="12"/>
      <c r="KK712" s="12"/>
      <c r="KL712" s="12"/>
      <c r="KM712" s="12"/>
      <c r="KN712" s="12"/>
      <c r="KO712" s="12"/>
      <c r="KP712" s="12"/>
      <c r="KQ712" s="12"/>
      <c r="KR712" s="12"/>
      <c r="KU712" s="12"/>
      <c r="KV712" s="12"/>
      <c r="KW712" s="12"/>
      <c r="LD712" s="12"/>
      <c r="LE712" s="12"/>
      <c r="LF712" s="12"/>
      <c r="LG712" s="12"/>
      <c r="LH712" s="12"/>
      <c r="LI712" s="12"/>
      <c r="LJ712" s="12"/>
      <c r="LK712" s="12"/>
      <c r="LL712" s="12"/>
      <c r="LM712" s="12"/>
      <c r="LR712" s="12"/>
      <c r="LS712" s="12"/>
      <c r="LT712" s="12"/>
      <c r="LU712" s="12"/>
      <c r="LV712" s="12"/>
      <c r="LW712" s="12"/>
      <c r="LX712" s="12"/>
      <c r="LY712" s="12"/>
      <c r="LZ712" s="12"/>
      <c r="MA712" s="12"/>
      <c r="MB712" s="12"/>
      <c r="MC712" s="12"/>
      <c r="MD712" s="12"/>
      <c r="ME712" s="12"/>
      <c r="MF712" s="12"/>
      <c r="MQ712" s="12"/>
      <c r="MR712" s="12"/>
      <c r="MS712" s="12"/>
    </row>
    <row r="713" spans="1:359" s="8" customFormat="1" ht="22.5" customHeight="1">
      <c r="A713" s="56"/>
      <c r="B713" s="55"/>
      <c r="C713" s="63"/>
      <c r="D713" s="201"/>
      <c r="E713" s="226"/>
      <c r="F713" s="60"/>
      <c r="G713" s="60"/>
      <c r="H713" s="26"/>
      <c r="I713" s="26"/>
      <c r="J713" s="28"/>
      <c r="K713" s="26"/>
      <c r="L713" s="66"/>
      <c r="M713" s="66"/>
      <c r="N713" s="33"/>
      <c r="O713" s="319"/>
      <c r="P713" s="319"/>
      <c r="Q713" s="319"/>
      <c r="R713" s="31"/>
      <c r="S713" s="39"/>
      <c r="T713" s="21"/>
      <c r="U713" s="10"/>
      <c r="V713" s="9"/>
      <c r="HP713" s="12"/>
      <c r="HQ713" s="12"/>
      <c r="HR713" s="12"/>
      <c r="HS713" s="12"/>
      <c r="HV713" s="12"/>
      <c r="HZ713" s="12"/>
      <c r="IA713" s="12"/>
      <c r="IB713" s="12"/>
      <c r="IC713" s="12"/>
      <c r="ID713" s="12"/>
      <c r="IE713" s="12"/>
      <c r="IF713" s="12"/>
      <c r="IH713" s="12"/>
      <c r="II713" s="12"/>
      <c r="IJ713" s="12"/>
      <c r="IK713" s="12"/>
      <c r="IO713" s="12"/>
      <c r="IP713" s="12"/>
      <c r="IQ713" s="12"/>
      <c r="IR713" s="12"/>
      <c r="JB713" s="12"/>
      <c r="JC713" s="12"/>
      <c r="JD713" s="12"/>
      <c r="JE713" s="12"/>
      <c r="JK713" s="12"/>
      <c r="JP713" s="12"/>
      <c r="JQ713" s="12"/>
      <c r="JR713" s="12"/>
      <c r="JS713" s="12"/>
      <c r="JY713" s="12"/>
      <c r="JZ713" s="12"/>
      <c r="KA713" s="12"/>
      <c r="KB713" s="7"/>
      <c r="KC713" s="12"/>
      <c r="KD713" s="12"/>
      <c r="KE713" s="12"/>
      <c r="KF713" s="12"/>
      <c r="KG713" s="12"/>
      <c r="KM713" s="12"/>
      <c r="KN713" s="12"/>
      <c r="KO713" s="12"/>
      <c r="KP713" s="12"/>
      <c r="KQ713" s="12"/>
      <c r="KR713" s="12"/>
      <c r="KU713" s="12"/>
      <c r="KV713" s="12"/>
      <c r="KW713" s="12"/>
      <c r="LD713" s="12"/>
      <c r="LE713" s="12"/>
      <c r="LF713" s="12"/>
      <c r="LG713" s="12"/>
      <c r="LH713" s="12"/>
      <c r="LI713" s="12"/>
      <c r="LJ713" s="12"/>
      <c r="LK713" s="12"/>
      <c r="LL713" s="12"/>
      <c r="LM713" s="12"/>
      <c r="LR713" s="12"/>
      <c r="LS713" s="12"/>
      <c r="LT713" s="12"/>
      <c r="LU713" s="12"/>
      <c r="LV713" s="12"/>
      <c r="LW713" s="12"/>
      <c r="LX713" s="12"/>
      <c r="LY713" s="12"/>
      <c r="LZ713" s="12"/>
      <c r="MA713" s="12"/>
      <c r="MB713" s="12"/>
      <c r="MC713" s="12"/>
      <c r="MD713" s="12"/>
      <c r="ME713" s="12"/>
      <c r="MF713" s="12"/>
      <c r="MQ713" s="12"/>
      <c r="MR713" s="12"/>
      <c r="MS713" s="12"/>
      <c r="MU713" s="12"/>
    </row>
    <row r="714" spans="1:359" ht="22.5" customHeight="1">
      <c r="A714" s="56"/>
      <c r="B714" s="55"/>
      <c r="C714" s="63"/>
      <c r="D714" s="201"/>
      <c r="F714" s="60"/>
      <c r="G714" s="60"/>
      <c r="H714" s="26"/>
      <c r="I714" s="26"/>
      <c r="J714" s="28"/>
      <c r="K714" s="26"/>
      <c r="L714" s="66"/>
      <c r="M714" s="66"/>
      <c r="N714" s="33"/>
      <c r="O714" s="319"/>
      <c r="P714" s="319"/>
      <c r="Q714" s="319"/>
      <c r="R714" s="31"/>
      <c r="S714" s="39"/>
      <c r="T714" s="21"/>
      <c r="U714" s="10"/>
      <c r="V714" s="9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T714" s="8"/>
      <c r="HU714" s="8"/>
      <c r="HW714" s="8"/>
      <c r="HX714" s="8"/>
      <c r="HY714" s="8"/>
      <c r="IG714" s="8"/>
      <c r="IL714" s="8"/>
      <c r="IM714" s="8"/>
      <c r="IN714" s="8"/>
      <c r="IR714" s="8"/>
      <c r="IS714" s="8"/>
      <c r="IT714" s="8"/>
      <c r="IU714" s="8"/>
      <c r="IV714" s="8"/>
      <c r="IW714" s="8"/>
      <c r="IX714" s="8"/>
      <c r="IY714" s="8"/>
      <c r="IZ714" s="8"/>
      <c r="JA714" s="8"/>
      <c r="JF714" s="8"/>
      <c r="JG714" s="8"/>
      <c r="JH714" s="8"/>
      <c r="JI714" s="8"/>
      <c r="JJ714" s="8"/>
      <c r="JL714" s="8"/>
      <c r="JT714" s="8"/>
      <c r="JU714" s="8"/>
      <c r="JV714" s="8"/>
      <c r="JW714" s="8"/>
      <c r="JX714" s="8"/>
      <c r="KB714" s="8"/>
      <c r="KC714" s="7"/>
      <c r="KD714" s="7"/>
      <c r="KG714" s="8"/>
      <c r="KH714" s="8"/>
      <c r="KI714" s="8"/>
      <c r="KJ714" s="8"/>
      <c r="KK714" s="8"/>
      <c r="KL714" s="8"/>
      <c r="KS714" s="8"/>
      <c r="KT714" s="8"/>
      <c r="KX714" s="8"/>
      <c r="KY714" s="8"/>
      <c r="KZ714" s="8"/>
      <c r="LA714" s="8"/>
      <c r="LB714" s="8"/>
      <c r="LC714" s="8"/>
      <c r="LN714" s="8"/>
      <c r="LO714" s="8"/>
      <c r="LP714" s="8"/>
      <c r="LQ714" s="8"/>
      <c r="MG714" s="8"/>
      <c r="MH714" s="8"/>
      <c r="MI714" s="8"/>
      <c r="MJ714" s="8"/>
      <c r="MK714" s="8"/>
      <c r="ML714" s="8"/>
      <c r="MM714" s="8"/>
      <c r="MN714" s="8"/>
      <c r="MO714" s="8"/>
      <c r="MP714" s="8"/>
    </row>
    <row r="715" spans="1:359" s="8" customFormat="1" ht="22.5" customHeight="1">
      <c r="A715" s="57">
        <v>1</v>
      </c>
      <c r="B715" s="58">
        <v>12</v>
      </c>
      <c r="C715" s="62">
        <v>5</v>
      </c>
      <c r="D715" s="201">
        <f>SUM((S715*A715)+B715+C715)</f>
        <v>30.298000000000002</v>
      </c>
      <c r="E715" s="226"/>
      <c r="F715" s="59" t="s">
        <v>819</v>
      </c>
      <c r="G715" s="59"/>
      <c r="H715" s="26" t="s">
        <v>328</v>
      </c>
      <c r="I715" s="26" t="s">
        <v>1760</v>
      </c>
      <c r="J715" s="26"/>
      <c r="K715" s="26" t="s">
        <v>1371</v>
      </c>
      <c r="L715" s="66">
        <f>SUM(D715)</f>
        <v>30.298000000000002</v>
      </c>
      <c r="M715" s="66"/>
      <c r="N715" s="1" t="s">
        <v>369</v>
      </c>
      <c r="O715" s="316" t="s">
        <v>369</v>
      </c>
      <c r="P715" s="317">
        <v>1</v>
      </c>
      <c r="Q715" s="317" t="s">
        <v>369</v>
      </c>
      <c r="R715" s="37">
        <v>10.9</v>
      </c>
      <c r="S715" s="38">
        <f>SUM(R715*1.22)</f>
        <v>13.298</v>
      </c>
      <c r="T715" s="20"/>
      <c r="U715" s="10" t="s">
        <v>486</v>
      </c>
      <c r="V715" s="9"/>
      <c r="HT715" s="12"/>
      <c r="HU715" s="12"/>
      <c r="HW715" s="12"/>
      <c r="HX715" s="12"/>
      <c r="HZ715" s="12"/>
      <c r="IA715" s="12"/>
      <c r="IB715" s="12"/>
      <c r="IC715" s="12"/>
      <c r="ID715" s="12"/>
      <c r="IG715" s="12"/>
      <c r="IH715" s="12"/>
      <c r="IJ715" s="12"/>
      <c r="IK715" s="12"/>
      <c r="IL715" s="12"/>
      <c r="IM715" s="12"/>
      <c r="IN715" s="12"/>
      <c r="IR715" s="12"/>
      <c r="IX715" s="7"/>
      <c r="IY715" s="7"/>
      <c r="IZ715" s="7"/>
      <c r="JA715" s="7"/>
      <c r="JT715" s="12"/>
      <c r="JU715" s="12"/>
      <c r="JV715" s="12"/>
      <c r="JW715" s="12"/>
      <c r="JX715" s="12"/>
      <c r="JZ715" s="12"/>
      <c r="KA715" s="12"/>
      <c r="KC715" s="12"/>
      <c r="KD715" s="12"/>
      <c r="KE715" s="12"/>
      <c r="KF715" s="12"/>
      <c r="KM715" s="12"/>
      <c r="KN715" s="12"/>
      <c r="KO715" s="12"/>
      <c r="KP715" s="12"/>
      <c r="KQ715" s="12"/>
      <c r="KR715" s="12"/>
      <c r="KU715" s="12"/>
      <c r="KV715" s="12"/>
      <c r="KW715" s="12"/>
      <c r="KX715" s="12"/>
      <c r="KZ715" s="12"/>
      <c r="LA715" s="12"/>
      <c r="LB715" s="12"/>
      <c r="LC715" s="12"/>
      <c r="LD715" s="12"/>
      <c r="LE715" s="12"/>
      <c r="LF715" s="12"/>
      <c r="LG715" s="12"/>
      <c r="LH715" s="12"/>
      <c r="LI715" s="12"/>
      <c r="LJ715" s="12"/>
      <c r="LK715" s="12"/>
      <c r="LL715" s="12"/>
      <c r="LM715" s="12"/>
      <c r="LN715" s="12"/>
      <c r="LO715" s="12"/>
      <c r="LP715" s="12"/>
      <c r="LQ715" s="12"/>
      <c r="LR715" s="12"/>
      <c r="LS715" s="12"/>
      <c r="LT715" s="12"/>
      <c r="LU715" s="12"/>
      <c r="LV715" s="12"/>
      <c r="LW715" s="12"/>
      <c r="LX715" s="12"/>
      <c r="LY715" s="12"/>
      <c r="LZ715" s="12"/>
      <c r="MA715" s="12"/>
      <c r="MB715" s="12"/>
      <c r="MC715" s="12"/>
      <c r="MD715" s="12"/>
      <c r="ME715" s="12"/>
      <c r="MF715" s="12"/>
      <c r="MG715" s="12"/>
      <c r="MH715" s="12"/>
      <c r="MI715" s="12"/>
      <c r="MJ715" s="12"/>
      <c r="MK715" s="12"/>
      <c r="ML715" s="12"/>
      <c r="MM715" s="12"/>
      <c r="MN715" s="12"/>
      <c r="MO715" s="12"/>
      <c r="MP715" s="12"/>
      <c r="MQ715" s="12"/>
      <c r="MS715" s="12"/>
      <c r="MU715" s="12"/>
    </row>
    <row r="716" spans="1:359" s="8" customFormat="1" ht="22.5" customHeight="1">
      <c r="A716" s="57">
        <v>1</v>
      </c>
      <c r="B716" s="58">
        <v>20</v>
      </c>
      <c r="C716" s="62"/>
      <c r="D716" s="201">
        <f>SUM((R716*A716)+B716+C716)+((2020-2012)*3)</f>
        <v>71.900000000000006</v>
      </c>
      <c r="E716" s="225"/>
      <c r="F716" s="198" t="s">
        <v>821</v>
      </c>
      <c r="G716" s="90" t="s">
        <v>1425</v>
      </c>
      <c r="H716" s="83" t="s">
        <v>328</v>
      </c>
      <c r="I716" s="83" t="s">
        <v>108</v>
      </c>
      <c r="J716" s="84"/>
      <c r="K716" s="83" t="s">
        <v>731</v>
      </c>
      <c r="L716" s="66">
        <f>SUM(D716)</f>
        <v>71.900000000000006</v>
      </c>
      <c r="M716" s="66"/>
      <c r="N716" s="1" t="s">
        <v>369</v>
      </c>
      <c r="O716" s="316" t="s">
        <v>369</v>
      </c>
      <c r="P716" s="317">
        <v>1</v>
      </c>
      <c r="Q716" s="317" t="s">
        <v>369</v>
      </c>
      <c r="R716" s="37">
        <v>27.9</v>
      </c>
      <c r="S716" s="38">
        <f>SUM(R716*1.22)</f>
        <v>34.037999999999997</v>
      </c>
      <c r="T716" s="19"/>
      <c r="U716" s="10" t="s">
        <v>622</v>
      </c>
      <c r="V716" s="9"/>
      <c r="HP716" s="12"/>
      <c r="HQ716" s="12"/>
      <c r="HR716" s="12"/>
      <c r="HS716" s="12"/>
      <c r="HT716" s="12"/>
      <c r="HU716" s="12"/>
      <c r="HW716" s="12"/>
      <c r="HX716" s="12"/>
      <c r="HY716" s="12"/>
      <c r="HZ716" s="12"/>
      <c r="IA716" s="12"/>
      <c r="IB716" s="7"/>
      <c r="IC716" s="7"/>
      <c r="ID716" s="7"/>
      <c r="IG716" s="12"/>
      <c r="IJ716" s="12"/>
      <c r="IK716" s="12"/>
      <c r="IL716" s="12"/>
      <c r="IM716" s="12"/>
      <c r="IN716" s="12"/>
      <c r="IO716" s="12"/>
      <c r="IP716" s="12"/>
      <c r="IQ716" s="12"/>
      <c r="IR716" s="12"/>
      <c r="IS716" s="12"/>
      <c r="IT716" s="12"/>
      <c r="IU716" s="12"/>
      <c r="IV716" s="12"/>
      <c r="IW716" s="12"/>
      <c r="IX716" s="12"/>
      <c r="IY716" s="12"/>
      <c r="IZ716" s="12"/>
      <c r="JA716" s="12"/>
      <c r="JL716" s="12"/>
      <c r="JT716" s="12"/>
      <c r="JU716" s="12"/>
      <c r="JV716" s="12"/>
      <c r="JW716" s="12"/>
      <c r="JX716" s="12"/>
      <c r="KY716" s="12"/>
      <c r="KZ716" s="12"/>
      <c r="LA716" s="12"/>
      <c r="LB716" s="12"/>
      <c r="LC716" s="12"/>
      <c r="LN716" s="12"/>
      <c r="LO716" s="12"/>
      <c r="LP716" s="12"/>
      <c r="LQ716" s="12"/>
      <c r="MG716" s="12"/>
      <c r="MH716" s="12"/>
      <c r="MI716" s="12"/>
      <c r="MJ716" s="12"/>
      <c r="MK716" s="12"/>
      <c r="ML716" s="12"/>
      <c r="MM716" s="12"/>
      <c r="MN716" s="12"/>
      <c r="MO716" s="12"/>
      <c r="MP716" s="12"/>
      <c r="MQ716" s="12"/>
      <c r="MS716" s="12"/>
    </row>
    <row r="717" spans="1:359" s="8" customFormat="1" ht="22.5" customHeight="1">
      <c r="A717" s="57">
        <v>2</v>
      </c>
      <c r="B717" s="58"/>
      <c r="C717" s="62"/>
      <c r="D717" s="201">
        <f>SUM((R717*A717)+B717+C717)+((2020-2004)*3)</f>
        <v>91.2</v>
      </c>
      <c r="E717" s="226"/>
      <c r="F717" s="198" t="s">
        <v>808</v>
      </c>
      <c r="G717" s="90" t="s">
        <v>1426</v>
      </c>
      <c r="H717" s="83" t="s">
        <v>328</v>
      </c>
      <c r="I717" s="83" t="s">
        <v>1032</v>
      </c>
      <c r="J717" s="83"/>
      <c r="K717" s="83" t="s">
        <v>1417</v>
      </c>
      <c r="L717" s="66">
        <f>SUM(D717)</f>
        <v>91.2</v>
      </c>
      <c r="M717" s="66"/>
      <c r="N717" s="1" t="s">
        <v>369</v>
      </c>
      <c r="O717" s="316" t="s">
        <v>369</v>
      </c>
      <c r="P717" s="317">
        <v>1</v>
      </c>
      <c r="Q717" s="317" t="s">
        <v>369</v>
      </c>
      <c r="R717" s="37">
        <v>21.6</v>
      </c>
      <c r="S717" s="38">
        <f>SUM(R717*1.22)</f>
        <v>26.352</v>
      </c>
      <c r="T717" s="19"/>
      <c r="U717" s="10" t="s">
        <v>487</v>
      </c>
      <c r="V717" s="9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  <c r="BZ717" s="12"/>
      <c r="CA717" s="12"/>
      <c r="CB717" s="12"/>
      <c r="CC717" s="12"/>
      <c r="CD717" s="12"/>
      <c r="CE717" s="12"/>
      <c r="CF717" s="12"/>
      <c r="CG717" s="12"/>
      <c r="CH717" s="12"/>
      <c r="CI717" s="12"/>
      <c r="CJ717" s="12"/>
      <c r="CK717" s="12"/>
      <c r="CL717" s="12"/>
      <c r="CM717" s="12"/>
      <c r="CN717" s="12"/>
      <c r="CO717" s="12"/>
      <c r="CP717" s="12"/>
      <c r="CQ717" s="12"/>
      <c r="CR717" s="12"/>
      <c r="CS717" s="12"/>
      <c r="CT717" s="12"/>
      <c r="CU717" s="12"/>
      <c r="CV717" s="12"/>
      <c r="CW717" s="12"/>
      <c r="CX717" s="12"/>
      <c r="CY717" s="12"/>
      <c r="CZ717" s="12"/>
      <c r="DA717" s="12"/>
      <c r="DB717" s="12"/>
      <c r="DC717" s="12"/>
      <c r="DD717" s="12"/>
      <c r="DE717" s="12"/>
      <c r="DF717" s="12"/>
      <c r="DG717" s="12"/>
      <c r="DH717" s="12"/>
      <c r="DI717" s="12"/>
      <c r="DJ717" s="12"/>
      <c r="DK717" s="12"/>
      <c r="DL717" s="12"/>
      <c r="DM717" s="12"/>
      <c r="DN717" s="12"/>
      <c r="DO717" s="12"/>
      <c r="DP717" s="12"/>
      <c r="DQ717" s="12"/>
      <c r="DR717" s="12"/>
      <c r="DS717" s="12"/>
      <c r="DT717" s="12"/>
      <c r="DU717" s="12"/>
      <c r="DV717" s="12"/>
      <c r="DW717" s="12"/>
      <c r="DX717" s="12"/>
      <c r="DY717" s="12"/>
      <c r="DZ717" s="12"/>
      <c r="EA717" s="12"/>
      <c r="EB717" s="12"/>
      <c r="EC717" s="12"/>
      <c r="ED717" s="12"/>
      <c r="EE717" s="12"/>
      <c r="EF717" s="12"/>
      <c r="EG717" s="12"/>
      <c r="EH717" s="12"/>
      <c r="EI717" s="12"/>
      <c r="EJ717" s="12"/>
      <c r="EK717" s="12"/>
      <c r="EL717" s="12"/>
      <c r="EM717" s="12"/>
      <c r="EN717" s="12"/>
      <c r="EO717" s="12"/>
      <c r="EP717" s="12"/>
      <c r="EQ717" s="12"/>
      <c r="ER717" s="12"/>
      <c r="ES717" s="12"/>
      <c r="ET717" s="12"/>
      <c r="EU717" s="12"/>
      <c r="EV717" s="12"/>
      <c r="EW717" s="12"/>
      <c r="EX717" s="12"/>
      <c r="EY717" s="12"/>
      <c r="EZ717" s="12"/>
      <c r="FA717" s="12"/>
      <c r="FB717" s="12"/>
      <c r="FC717" s="12"/>
      <c r="FD717" s="12"/>
      <c r="FE717" s="12"/>
      <c r="FF717" s="12"/>
      <c r="FG717" s="12"/>
      <c r="FH717" s="12"/>
      <c r="FI717" s="12"/>
      <c r="FJ717" s="12"/>
      <c r="FK717" s="12"/>
      <c r="FL717" s="12"/>
      <c r="FM717" s="12"/>
      <c r="FN717" s="12"/>
      <c r="FO717" s="12"/>
      <c r="FP717" s="12"/>
      <c r="FQ717" s="12"/>
      <c r="FR717" s="12"/>
      <c r="FS717" s="12"/>
      <c r="FT717" s="12"/>
      <c r="FU717" s="12"/>
      <c r="FV717" s="12"/>
      <c r="FW717" s="12"/>
      <c r="FX717" s="12"/>
      <c r="FY717" s="12"/>
      <c r="FZ717" s="12"/>
      <c r="GA717" s="12"/>
      <c r="GB717" s="12"/>
      <c r="GC717" s="12"/>
      <c r="GD717" s="12"/>
      <c r="GE717" s="12"/>
      <c r="GF717" s="12"/>
      <c r="GG717" s="12"/>
      <c r="GH717" s="12"/>
      <c r="GI717" s="12"/>
      <c r="GJ717" s="12"/>
      <c r="GK717" s="12"/>
      <c r="GL717" s="12"/>
      <c r="GM717" s="12"/>
      <c r="GN717" s="12"/>
      <c r="GO717" s="12"/>
      <c r="GP717" s="12"/>
      <c r="GQ717" s="12"/>
      <c r="GR717" s="12"/>
      <c r="GS717" s="12"/>
      <c r="GT717" s="12"/>
      <c r="GU717" s="12"/>
      <c r="GV717" s="12"/>
      <c r="GW717" s="12"/>
      <c r="GX717" s="12"/>
      <c r="GY717" s="12"/>
      <c r="GZ717" s="12"/>
      <c r="HA717" s="12"/>
      <c r="HB717" s="12"/>
      <c r="HC717" s="12"/>
      <c r="HD717" s="12"/>
      <c r="HE717" s="12"/>
      <c r="HF717" s="12"/>
      <c r="HG717" s="12"/>
      <c r="HH717" s="12"/>
      <c r="HI717" s="12"/>
      <c r="HJ717" s="12"/>
      <c r="HK717" s="12"/>
      <c r="HL717" s="12"/>
      <c r="HM717" s="12"/>
      <c r="HN717" s="12"/>
      <c r="HO717" s="12"/>
      <c r="HP717" s="7"/>
      <c r="HQ717" s="7"/>
      <c r="HT717" s="12"/>
      <c r="HU717" s="12"/>
      <c r="HW717" s="12"/>
      <c r="HX717" s="12"/>
      <c r="HZ717" s="12"/>
      <c r="IA717" s="12"/>
      <c r="IE717" s="12"/>
      <c r="IF717" s="12"/>
      <c r="IH717" s="12"/>
      <c r="IJ717" s="12"/>
      <c r="IK717" s="12"/>
      <c r="IO717" s="12"/>
      <c r="IP717" s="12"/>
      <c r="IQ717" s="12"/>
      <c r="IR717" s="12"/>
      <c r="JB717" s="12"/>
      <c r="JC717" s="12"/>
      <c r="JD717" s="12"/>
      <c r="JE717" s="12"/>
      <c r="JF717" s="12"/>
      <c r="JG717" s="12"/>
      <c r="JH717" s="12"/>
      <c r="JI717" s="12"/>
      <c r="JJ717" s="12"/>
      <c r="JK717" s="12"/>
      <c r="JL717" s="12"/>
      <c r="JM717" s="12"/>
      <c r="JN717" s="12"/>
      <c r="JO717" s="12"/>
      <c r="JP717" s="12"/>
      <c r="JR717" s="12"/>
      <c r="JS717" s="12"/>
      <c r="JY717" s="12"/>
      <c r="KB717" s="12"/>
      <c r="KC717" s="12"/>
      <c r="KD717" s="12"/>
      <c r="KE717" s="12"/>
      <c r="KF717" s="12"/>
      <c r="KG717" s="12"/>
      <c r="KM717" s="12"/>
      <c r="KN717" s="12"/>
      <c r="KO717" s="12"/>
      <c r="KP717" s="12"/>
      <c r="KQ717" s="12"/>
      <c r="KR717" s="12"/>
      <c r="KS717" s="12"/>
      <c r="KT717" s="12"/>
      <c r="KX717" s="12"/>
      <c r="KY717" s="12"/>
      <c r="KZ717" s="12"/>
      <c r="LA717" s="12"/>
      <c r="LB717" s="12"/>
      <c r="LC717" s="12"/>
      <c r="LN717" s="12"/>
      <c r="LO717" s="12"/>
      <c r="LP717" s="12"/>
      <c r="LQ717" s="12"/>
      <c r="MG717" s="12"/>
      <c r="MH717" s="12"/>
      <c r="MI717" s="12"/>
      <c r="MJ717" s="12"/>
      <c r="MQ717" s="12"/>
      <c r="MS717" s="12"/>
    </row>
    <row r="718" spans="1:359" s="8" customFormat="1" ht="22.5" customHeight="1">
      <c r="A718" s="56"/>
      <c r="B718" s="55"/>
      <c r="C718" s="63"/>
      <c r="D718" s="201"/>
      <c r="E718" s="226"/>
      <c r="F718" s="199"/>
      <c r="G718" s="196"/>
      <c r="H718" s="26"/>
      <c r="I718" s="26"/>
      <c r="J718" s="26"/>
      <c r="K718" s="26"/>
      <c r="L718" s="66"/>
      <c r="M718" s="66"/>
      <c r="N718" s="33"/>
      <c r="O718" s="319"/>
      <c r="P718" s="319"/>
      <c r="Q718" s="319"/>
      <c r="R718" s="31"/>
      <c r="S718" s="39"/>
      <c r="T718" s="22"/>
      <c r="U718" s="10"/>
      <c r="V718" s="9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  <c r="BZ718" s="12"/>
      <c r="CA718" s="12"/>
      <c r="CB718" s="12"/>
      <c r="CC718" s="12"/>
      <c r="CD718" s="12"/>
      <c r="CE718" s="12"/>
      <c r="CF718" s="12"/>
      <c r="CG718" s="12"/>
      <c r="CH718" s="12"/>
      <c r="CI718" s="12"/>
      <c r="CJ718" s="12"/>
      <c r="CK718" s="12"/>
      <c r="CL718" s="12"/>
      <c r="CM718" s="12"/>
      <c r="CN718" s="12"/>
      <c r="CO718" s="12"/>
      <c r="CP718" s="12"/>
      <c r="CQ718" s="12"/>
      <c r="CR718" s="12"/>
      <c r="CS718" s="12"/>
      <c r="CT718" s="12"/>
      <c r="CU718" s="12"/>
      <c r="CV718" s="12"/>
      <c r="CW718" s="12"/>
      <c r="CX718" s="12"/>
      <c r="CY718" s="12"/>
      <c r="CZ718" s="12"/>
      <c r="DA718" s="12"/>
      <c r="DB718" s="12"/>
      <c r="DC718" s="12"/>
      <c r="DD718" s="12"/>
      <c r="DE718" s="12"/>
      <c r="DF718" s="12"/>
      <c r="DG718" s="12"/>
      <c r="DH718" s="12"/>
      <c r="DI718" s="12"/>
      <c r="DJ718" s="12"/>
      <c r="DK718" s="12"/>
      <c r="DL718" s="12"/>
      <c r="DM718" s="12"/>
      <c r="DN718" s="12"/>
      <c r="DO718" s="12"/>
      <c r="DP718" s="12"/>
      <c r="DQ718" s="12"/>
      <c r="DR718" s="12"/>
      <c r="DS718" s="12"/>
      <c r="DT718" s="12"/>
      <c r="DU718" s="12"/>
      <c r="DV718" s="12"/>
      <c r="DW718" s="12"/>
      <c r="DX718" s="12"/>
      <c r="DY718" s="12"/>
      <c r="DZ718" s="12"/>
      <c r="EA718" s="12"/>
      <c r="EB718" s="12"/>
      <c r="EC718" s="12"/>
      <c r="ED718" s="12"/>
      <c r="EE718" s="12"/>
      <c r="EF718" s="12"/>
      <c r="EG718" s="12"/>
      <c r="EH718" s="12"/>
      <c r="EI718" s="12"/>
      <c r="EJ718" s="12"/>
      <c r="EK718" s="12"/>
      <c r="EL718" s="12"/>
      <c r="EM718" s="12"/>
      <c r="EN718" s="12"/>
      <c r="EO718" s="12"/>
      <c r="EP718" s="12"/>
      <c r="EQ718" s="12"/>
      <c r="ER718" s="12"/>
      <c r="ES718" s="12"/>
      <c r="ET718" s="12"/>
      <c r="EU718" s="12"/>
      <c r="EV718" s="12"/>
      <c r="EW718" s="12"/>
      <c r="EX718" s="12"/>
      <c r="EY718" s="12"/>
      <c r="EZ718" s="12"/>
      <c r="FA718" s="12"/>
      <c r="FB718" s="12"/>
      <c r="FC718" s="12"/>
      <c r="FD718" s="12"/>
      <c r="FE718" s="12"/>
      <c r="FF718" s="12"/>
      <c r="FG718" s="12"/>
      <c r="FH718" s="12"/>
      <c r="FI718" s="12"/>
      <c r="FJ718" s="12"/>
      <c r="FK718" s="12"/>
      <c r="FL718" s="12"/>
      <c r="FM718" s="12"/>
      <c r="FN718" s="12"/>
      <c r="FO718" s="12"/>
      <c r="FP718" s="12"/>
      <c r="FQ718" s="12"/>
      <c r="FR718" s="12"/>
      <c r="FS718" s="12"/>
      <c r="FT718" s="12"/>
      <c r="FU718" s="12"/>
      <c r="FV718" s="12"/>
      <c r="FW718" s="12"/>
      <c r="FX718" s="12"/>
      <c r="FY718" s="12"/>
      <c r="FZ718" s="12"/>
      <c r="GA718" s="12"/>
      <c r="GB718" s="12"/>
      <c r="GC718" s="12"/>
      <c r="GD718" s="12"/>
      <c r="GE718" s="12"/>
      <c r="GF718" s="12"/>
      <c r="GG718" s="12"/>
      <c r="GH718" s="12"/>
      <c r="GI718" s="12"/>
      <c r="GJ718" s="12"/>
      <c r="GK718" s="12"/>
      <c r="GL718" s="12"/>
      <c r="GM718" s="12"/>
      <c r="GN718" s="12"/>
      <c r="GO718" s="12"/>
      <c r="GP718" s="12"/>
      <c r="GQ718" s="12"/>
      <c r="GR718" s="12"/>
      <c r="GS718" s="12"/>
      <c r="GT718" s="12"/>
      <c r="GU718" s="12"/>
      <c r="GV718" s="12"/>
      <c r="GW718" s="12"/>
      <c r="GX718" s="12"/>
      <c r="GY718" s="12"/>
      <c r="GZ718" s="12"/>
      <c r="HA718" s="12"/>
      <c r="HB718" s="12"/>
      <c r="HC718" s="12"/>
      <c r="HD718" s="12"/>
      <c r="HE718" s="12"/>
      <c r="HF718" s="12"/>
      <c r="HG718" s="12"/>
      <c r="HH718" s="12"/>
      <c r="HI718" s="12"/>
      <c r="HJ718" s="12"/>
      <c r="HK718" s="12"/>
      <c r="HL718" s="12"/>
      <c r="HM718" s="12"/>
      <c r="HN718" s="12"/>
      <c r="HO718" s="12"/>
      <c r="HP718" s="7"/>
      <c r="HQ718" s="7"/>
      <c r="HT718" s="12"/>
      <c r="HU718" s="12"/>
      <c r="HW718" s="12"/>
      <c r="HX718" s="12"/>
      <c r="HZ718" s="12"/>
      <c r="IA718" s="12"/>
      <c r="IE718" s="12"/>
      <c r="IF718" s="12"/>
      <c r="IH718" s="12"/>
      <c r="IJ718" s="12"/>
      <c r="IK718" s="12"/>
      <c r="IO718" s="12"/>
      <c r="IP718" s="12"/>
      <c r="IQ718" s="12"/>
      <c r="IR718" s="12"/>
      <c r="JB718" s="12"/>
      <c r="JC718" s="12"/>
      <c r="JD718" s="12"/>
      <c r="JE718" s="12"/>
      <c r="JF718" s="12"/>
      <c r="JG718" s="12"/>
      <c r="JH718" s="12"/>
      <c r="JI718" s="12"/>
      <c r="JJ718" s="12"/>
      <c r="JK718" s="12"/>
      <c r="JL718" s="12"/>
      <c r="JM718" s="12"/>
      <c r="JN718" s="12"/>
      <c r="JO718" s="12"/>
      <c r="JP718" s="12"/>
      <c r="JR718" s="12"/>
      <c r="JS718" s="12"/>
      <c r="JY718" s="12"/>
      <c r="KB718" s="12"/>
      <c r="KC718" s="12"/>
      <c r="KD718" s="12"/>
      <c r="KE718" s="12"/>
      <c r="KF718" s="12"/>
      <c r="KG718" s="12"/>
      <c r="KM718" s="12"/>
      <c r="KN718" s="12"/>
      <c r="KO718" s="12"/>
      <c r="KP718" s="12"/>
      <c r="KQ718" s="12"/>
      <c r="KR718" s="12"/>
      <c r="KS718" s="12"/>
      <c r="KT718" s="12"/>
      <c r="KX718" s="12"/>
      <c r="KY718" s="12"/>
      <c r="KZ718" s="12"/>
      <c r="LA718" s="12"/>
      <c r="LB718" s="12"/>
      <c r="LC718" s="12"/>
      <c r="LN718" s="12"/>
      <c r="LO718" s="12"/>
      <c r="LP718" s="12"/>
      <c r="LQ718" s="12"/>
      <c r="MG718" s="12"/>
      <c r="MH718" s="12"/>
      <c r="MI718" s="12"/>
      <c r="MJ718" s="12"/>
      <c r="MQ718" s="12"/>
      <c r="MS718" s="12"/>
    </row>
    <row r="719" spans="1:359" s="8" customFormat="1" ht="22.5" customHeight="1">
      <c r="A719" s="57">
        <v>2.1</v>
      </c>
      <c r="B719" s="58"/>
      <c r="C719" s="62"/>
      <c r="D719" s="201">
        <f t="shared" ref="D719" si="274">SUM((S719*A719)+B719+C719)</f>
        <v>46.116000000000007</v>
      </c>
      <c r="E719" s="226"/>
      <c r="F719" s="59" t="s">
        <v>807</v>
      </c>
      <c r="G719" s="59"/>
      <c r="H719" s="43" t="s">
        <v>328</v>
      </c>
      <c r="I719" s="26" t="s">
        <v>2888</v>
      </c>
      <c r="J719" s="28"/>
      <c r="K719" s="43" t="s">
        <v>1224</v>
      </c>
      <c r="L719" s="66">
        <f t="shared" ref="L719" si="275">SUM(D719)</f>
        <v>46.116000000000007</v>
      </c>
      <c r="M719" s="66"/>
      <c r="N719" s="1" t="s">
        <v>369</v>
      </c>
      <c r="O719" s="316" t="s">
        <v>369</v>
      </c>
      <c r="P719" s="317">
        <v>24</v>
      </c>
      <c r="Q719" s="317">
        <v>6</v>
      </c>
      <c r="R719" s="37">
        <v>18</v>
      </c>
      <c r="S719" s="38">
        <f t="shared" ref="S719" si="276">SUM(R719*1.22)</f>
        <v>21.96</v>
      </c>
      <c r="T719" s="25">
        <v>0.05</v>
      </c>
      <c r="U719" s="10" t="s">
        <v>2890</v>
      </c>
      <c r="V719" s="10" t="s">
        <v>2891</v>
      </c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  <c r="BZ719" s="12"/>
      <c r="CA719" s="12"/>
      <c r="CB719" s="12"/>
      <c r="CC719" s="12"/>
      <c r="CD719" s="12"/>
      <c r="CE719" s="12"/>
      <c r="CF719" s="12"/>
      <c r="CG719" s="12"/>
      <c r="CH719" s="12"/>
      <c r="CI719" s="12"/>
      <c r="CJ719" s="12"/>
      <c r="CK719" s="12"/>
      <c r="CL719" s="12"/>
      <c r="CM719" s="12"/>
      <c r="CN719" s="12"/>
      <c r="CO719" s="12"/>
      <c r="CP719" s="12"/>
      <c r="CQ719" s="12"/>
      <c r="CR719" s="12"/>
      <c r="CS719" s="12"/>
      <c r="CT719" s="12"/>
      <c r="CU719" s="12"/>
      <c r="CV719" s="12"/>
      <c r="CW719" s="12"/>
      <c r="CX719" s="12"/>
      <c r="CY719" s="12"/>
      <c r="CZ719" s="12"/>
      <c r="DA719" s="12"/>
      <c r="DB719" s="12"/>
      <c r="DC719" s="12"/>
      <c r="DD719" s="12"/>
      <c r="DE719" s="12"/>
      <c r="DF719" s="12"/>
      <c r="DG719" s="12"/>
      <c r="DH719" s="12"/>
      <c r="DI719" s="12"/>
      <c r="DJ719" s="12"/>
      <c r="DK719" s="12"/>
      <c r="DL719" s="12"/>
      <c r="DM719" s="12"/>
      <c r="DN719" s="12"/>
      <c r="DO719" s="12"/>
      <c r="DP719" s="12"/>
      <c r="DQ719" s="12"/>
      <c r="DR719" s="12"/>
      <c r="DS719" s="12"/>
      <c r="DT719" s="12"/>
      <c r="DU719" s="12"/>
      <c r="DV719" s="12"/>
      <c r="DW719" s="12"/>
      <c r="DX719" s="12"/>
      <c r="DY719" s="12"/>
      <c r="DZ719" s="12"/>
      <c r="EA719" s="12"/>
      <c r="EB719" s="12"/>
      <c r="EC719" s="12"/>
      <c r="ED719" s="12"/>
      <c r="EE719" s="12"/>
      <c r="EF719" s="12"/>
      <c r="EG719" s="12"/>
      <c r="EH719" s="12"/>
      <c r="EI719" s="12"/>
      <c r="EJ719" s="12"/>
      <c r="EK719" s="12"/>
      <c r="EL719" s="12"/>
      <c r="EM719" s="12"/>
      <c r="EN719" s="12"/>
      <c r="EO719" s="12"/>
      <c r="EP719" s="12"/>
      <c r="EQ719" s="12"/>
      <c r="ER719" s="12"/>
      <c r="ES719" s="12"/>
      <c r="ET719" s="12"/>
      <c r="EU719" s="12"/>
      <c r="EV719" s="12"/>
      <c r="EW719" s="12"/>
      <c r="EX719" s="12"/>
      <c r="EY719" s="12"/>
      <c r="EZ719" s="12"/>
      <c r="FA719" s="12"/>
      <c r="FB719" s="12"/>
      <c r="FC719" s="12"/>
      <c r="FD719" s="12"/>
      <c r="FE719" s="12"/>
      <c r="FF719" s="12"/>
      <c r="FG719" s="12"/>
      <c r="FH719" s="12"/>
      <c r="FI719" s="12"/>
      <c r="FJ719" s="12"/>
      <c r="FK719" s="12"/>
      <c r="FL719" s="12"/>
      <c r="FM719" s="12"/>
      <c r="FN719" s="12"/>
      <c r="FO719" s="12"/>
      <c r="FP719" s="12"/>
      <c r="FQ719" s="12"/>
      <c r="FR719" s="12"/>
      <c r="FS719" s="12"/>
      <c r="FT719" s="12"/>
      <c r="FU719" s="12"/>
      <c r="FV719" s="12"/>
      <c r="FW719" s="12"/>
      <c r="FX719" s="12"/>
      <c r="FY719" s="12"/>
      <c r="FZ719" s="12"/>
      <c r="GA719" s="12"/>
      <c r="GB719" s="12"/>
      <c r="GC719" s="12"/>
      <c r="GD719" s="12"/>
      <c r="GE719" s="12"/>
      <c r="GF719" s="12"/>
      <c r="GG719" s="12"/>
      <c r="GH719" s="12"/>
      <c r="GI719" s="12"/>
      <c r="GJ719" s="12"/>
      <c r="GK719" s="12"/>
      <c r="GL719" s="12"/>
      <c r="GM719" s="12"/>
      <c r="GN719" s="12"/>
      <c r="GO719" s="12"/>
      <c r="GP719" s="12"/>
      <c r="GQ719" s="12"/>
      <c r="GR719" s="12"/>
      <c r="GS719" s="12"/>
      <c r="GT719" s="12"/>
      <c r="GU719" s="12"/>
      <c r="GV719" s="12"/>
      <c r="GW719" s="12"/>
      <c r="GX719" s="12"/>
      <c r="GY719" s="12"/>
      <c r="GZ719" s="12"/>
      <c r="HA719" s="12"/>
      <c r="HB719" s="12"/>
      <c r="HC719" s="12"/>
      <c r="HD719" s="12"/>
      <c r="HE719" s="12"/>
      <c r="HF719" s="12"/>
      <c r="HG719" s="12"/>
      <c r="HH719" s="12"/>
      <c r="HI719" s="12"/>
      <c r="HJ719" s="12"/>
      <c r="HK719" s="12"/>
      <c r="HL719" s="12"/>
      <c r="HM719" s="12"/>
      <c r="HN719" s="12"/>
      <c r="HO719" s="12"/>
      <c r="HP719" s="12"/>
      <c r="HQ719" s="12"/>
      <c r="HR719" s="12"/>
      <c r="HS719" s="12"/>
      <c r="HT719" s="12"/>
      <c r="HU719" s="12"/>
      <c r="HW719" s="12"/>
      <c r="HX719" s="12"/>
      <c r="IJ719" s="12"/>
      <c r="IK719" s="12"/>
      <c r="IL719" s="12"/>
      <c r="IM719" s="12"/>
      <c r="IN719" s="12"/>
      <c r="JF719" s="12"/>
      <c r="JG719" s="12"/>
      <c r="JH719" s="12"/>
      <c r="JI719" s="12"/>
      <c r="JJ719" s="12"/>
      <c r="JL719" s="12"/>
      <c r="JT719" s="12"/>
      <c r="JU719" s="12"/>
      <c r="JV719" s="12"/>
      <c r="JW719" s="12"/>
      <c r="JX719" s="12"/>
      <c r="JZ719" s="7"/>
      <c r="KA719" s="7"/>
      <c r="KB719" s="12"/>
      <c r="KC719" s="12"/>
      <c r="KD719" s="12"/>
      <c r="KG719" s="12"/>
      <c r="KS719" s="12"/>
      <c r="KT719" s="12"/>
      <c r="KY719" s="12"/>
      <c r="KZ719" s="12"/>
      <c r="LA719" s="12"/>
      <c r="LB719" s="12"/>
      <c r="LC719" s="12"/>
      <c r="LD719" s="12"/>
      <c r="LE719" s="12"/>
      <c r="LF719" s="12"/>
      <c r="LG719" s="12"/>
      <c r="LH719" s="12"/>
      <c r="LI719" s="12"/>
      <c r="LJ719" s="12"/>
      <c r="LK719" s="12"/>
      <c r="LL719" s="12"/>
      <c r="LM719" s="12"/>
      <c r="LN719" s="12"/>
      <c r="LO719" s="12"/>
      <c r="LP719" s="12"/>
      <c r="LQ719" s="12"/>
      <c r="LR719" s="12"/>
      <c r="LS719" s="12"/>
      <c r="LT719" s="12"/>
      <c r="LU719" s="12"/>
      <c r="LV719" s="12"/>
      <c r="LW719" s="12"/>
      <c r="LX719" s="12"/>
      <c r="LY719" s="12"/>
      <c r="LZ719" s="12"/>
      <c r="MA719" s="12"/>
      <c r="MB719" s="12"/>
      <c r="MC719" s="12"/>
      <c r="MD719" s="12"/>
      <c r="ME719" s="12"/>
      <c r="MF719" s="12"/>
      <c r="MG719" s="12"/>
      <c r="MH719" s="12"/>
      <c r="MI719" s="12"/>
      <c r="MJ719" s="12"/>
      <c r="MK719" s="12"/>
      <c r="ML719" s="12"/>
      <c r="MM719" s="12"/>
      <c r="MN719" s="12"/>
      <c r="MO719" s="12"/>
      <c r="MP719" s="12"/>
      <c r="MS719" s="12"/>
    </row>
    <row r="720" spans="1:359" ht="22.5" customHeight="1">
      <c r="A720" s="57">
        <v>1</v>
      </c>
      <c r="B720" s="58">
        <v>25</v>
      </c>
      <c r="C720" s="62"/>
      <c r="D720" s="201">
        <f>SUM((S720*A720)+B720+C720)</f>
        <v>60.001800000000003</v>
      </c>
      <c r="E720" s="226"/>
      <c r="F720" s="59" t="s">
        <v>832</v>
      </c>
      <c r="G720" s="59"/>
      <c r="H720" s="43" t="s">
        <v>328</v>
      </c>
      <c r="I720" s="43" t="s">
        <v>780</v>
      </c>
      <c r="J720" s="43"/>
      <c r="K720" s="43" t="s">
        <v>1224</v>
      </c>
      <c r="L720" s="66">
        <f>SUM(D720)</f>
        <v>60.001800000000003</v>
      </c>
      <c r="M720" s="66"/>
      <c r="N720" s="1" t="s">
        <v>369</v>
      </c>
      <c r="O720" s="316" t="s">
        <v>369</v>
      </c>
      <c r="P720" s="317" t="s">
        <v>369</v>
      </c>
      <c r="Q720" s="317">
        <v>1</v>
      </c>
      <c r="R720" s="37">
        <v>28.69</v>
      </c>
      <c r="S720" s="38">
        <f>SUM(R720*1.22)</f>
        <v>35.001800000000003</v>
      </c>
      <c r="T720" s="20"/>
      <c r="U720" s="10" t="s">
        <v>782</v>
      </c>
      <c r="V720" s="9"/>
      <c r="HP720" s="8"/>
      <c r="HQ720" s="8"/>
      <c r="HR720" s="8"/>
      <c r="HS720" s="8"/>
      <c r="HV720" s="8"/>
      <c r="HY720" s="8"/>
      <c r="HZ720" s="8"/>
      <c r="IA720" s="8"/>
      <c r="IB720" s="8"/>
      <c r="IC720" s="8"/>
      <c r="ID720" s="8"/>
      <c r="II720" s="8"/>
      <c r="IJ720" s="8"/>
      <c r="IK720" s="8"/>
      <c r="IL720" s="8"/>
      <c r="IM720" s="8"/>
      <c r="IN720" s="8"/>
      <c r="IR720" s="8"/>
      <c r="IS720" s="8"/>
      <c r="IT720" s="8"/>
      <c r="IU720" s="8"/>
      <c r="IV720" s="8"/>
      <c r="IW720" s="8"/>
      <c r="IX720" s="8"/>
      <c r="IY720" s="8"/>
      <c r="IZ720" s="8"/>
      <c r="JA720" s="8"/>
      <c r="JF720" s="8"/>
      <c r="JG720" s="8"/>
      <c r="JH720" s="8"/>
      <c r="JI720" s="8"/>
      <c r="JJ720" s="8"/>
      <c r="JM720" s="8"/>
      <c r="JO720" s="8"/>
      <c r="JQ720" s="8"/>
      <c r="KC720" s="8"/>
      <c r="KD720" s="8"/>
      <c r="KS720" s="8"/>
      <c r="KT720" s="8"/>
      <c r="KZ720" s="8"/>
      <c r="LA720" s="8"/>
      <c r="LB720" s="8"/>
      <c r="LC720" s="8"/>
      <c r="LN720" s="8"/>
      <c r="LO720" s="8"/>
      <c r="LP720" s="8"/>
      <c r="LQ720" s="8"/>
      <c r="MG720" s="8"/>
      <c r="MH720" s="8"/>
      <c r="MI720" s="8"/>
      <c r="MJ720" s="8"/>
      <c r="MK720" s="8"/>
      <c r="ML720" s="8"/>
      <c r="MM720" s="8"/>
      <c r="MN720" s="8"/>
      <c r="MO720" s="8"/>
      <c r="MP720" s="8"/>
      <c r="MR720" s="8"/>
      <c r="MU720" s="8"/>
    </row>
    <row r="721" spans="1:359" ht="22.5" customHeight="1">
      <c r="A721" s="57">
        <v>2.1</v>
      </c>
      <c r="B721" s="58"/>
      <c r="C721" s="62"/>
      <c r="D721" s="201">
        <f>SUM((R721*A721)+B721+C721)+((2020-2001)*3)</f>
        <v>94.800000000000011</v>
      </c>
      <c r="F721" s="198" t="s">
        <v>807</v>
      </c>
      <c r="G721" s="90" t="s">
        <v>1416</v>
      </c>
      <c r="H721" s="83" t="s">
        <v>328</v>
      </c>
      <c r="I721" s="83" t="s">
        <v>131</v>
      </c>
      <c r="J721" s="83"/>
      <c r="K721" s="83" t="s">
        <v>132</v>
      </c>
      <c r="L721" s="66">
        <f>SUM(D721)</f>
        <v>94.800000000000011</v>
      </c>
      <c r="M721" s="66"/>
      <c r="N721" s="1" t="s">
        <v>369</v>
      </c>
      <c r="O721" s="316" t="s">
        <v>369</v>
      </c>
      <c r="P721" s="317">
        <v>1</v>
      </c>
      <c r="Q721" s="317" t="s">
        <v>369</v>
      </c>
      <c r="R721" s="37">
        <v>18</v>
      </c>
      <c r="S721" s="38">
        <f>SUM(R721*1.22)</f>
        <v>21.96</v>
      </c>
      <c r="T721" s="20"/>
      <c r="U721" s="10" t="s">
        <v>487</v>
      </c>
      <c r="V721" s="9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JM721" s="8"/>
      <c r="JO721" s="8"/>
      <c r="JQ721" s="8"/>
      <c r="JZ721" s="8"/>
      <c r="KA721" s="8"/>
      <c r="KB721" s="8"/>
      <c r="KC721" s="8"/>
      <c r="KD721" s="8"/>
      <c r="KH721" s="8"/>
      <c r="KI721" s="8"/>
      <c r="KJ721" s="8"/>
      <c r="KK721" s="8"/>
      <c r="KL721" s="8"/>
      <c r="KS721" s="8"/>
      <c r="KT721" s="8"/>
      <c r="MH721" s="8"/>
      <c r="MI721" s="8"/>
      <c r="MJ721" s="8"/>
      <c r="MR721" s="8"/>
      <c r="MU721" s="8"/>
    </row>
    <row r="722" spans="1:359" ht="22.5" customHeight="1">
      <c r="A722" s="56"/>
      <c r="B722" s="55"/>
      <c r="C722" s="63"/>
      <c r="D722" s="201"/>
      <c r="E722" s="226"/>
      <c r="F722" s="199"/>
      <c r="G722" s="196"/>
      <c r="H722" s="26"/>
      <c r="I722" s="26"/>
      <c r="J722" s="26"/>
      <c r="K722" s="26"/>
      <c r="L722" s="66"/>
      <c r="M722" s="66"/>
      <c r="N722" s="33"/>
      <c r="O722" s="319"/>
      <c r="P722" s="319"/>
      <c r="Q722" s="319"/>
      <c r="R722" s="31"/>
      <c r="S722" s="39"/>
      <c r="T722" s="21"/>
      <c r="U722" s="10"/>
      <c r="V722" s="9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JM722" s="8"/>
      <c r="JO722" s="8"/>
      <c r="JQ722" s="8"/>
      <c r="JZ722" s="8"/>
      <c r="KA722" s="8"/>
      <c r="KB722" s="8"/>
      <c r="KC722" s="8"/>
      <c r="KD722" s="8"/>
      <c r="KH722" s="8"/>
      <c r="KI722" s="8"/>
      <c r="KJ722" s="8"/>
      <c r="KK722" s="8"/>
      <c r="KL722" s="8"/>
      <c r="KS722" s="8"/>
      <c r="KT722" s="8"/>
      <c r="KX722" s="8"/>
      <c r="KY722" s="8"/>
      <c r="KZ722" s="8"/>
      <c r="LA722" s="8"/>
      <c r="LB722" s="8"/>
      <c r="LC722" s="8"/>
      <c r="LN722" s="8"/>
      <c r="LO722" s="8"/>
      <c r="LP722" s="8"/>
      <c r="LQ722" s="8"/>
      <c r="MG722" s="8"/>
      <c r="MH722" s="8"/>
      <c r="MI722" s="8"/>
      <c r="MJ722" s="8"/>
      <c r="MK722" s="8"/>
      <c r="ML722" s="8"/>
      <c r="MM722" s="8"/>
      <c r="MN722" s="8"/>
      <c r="MO722" s="8"/>
      <c r="MP722" s="8"/>
      <c r="MQ722" s="8"/>
    </row>
    <row r="723" spans="1:359" ht="22.5" customHeight="1">
      <c r="A723" s="56"/>
      <c r="B723" s="55"/>
      <c r="C723" s="63"/>
      <c r="D723" s="201"/>
      <c r="E723" s="226"/>
      <c r="F723" s="199"/>
      <c r="G723" s="196"/>
      <c r="H723" s="26"/>
      <c r="I723" s="26"/>
      <c r="J723" s="26"/>
      <c r="K723" s="26"/>
      <c r="L723" s="66"/>
      <c r="M723" s="66"/>
      <c r="N723" s="33"/>
      <c r="O723" s="319"/>
      <c r="P723" s="319"/>
      <c r="Q723" s="319"/>
      <c r="R723" s="31"/>
      <c r="S723" s="39"/>
      <c r="T723" s="21"/>
      <c r="U723" s="10"/>
      <c r="V723" s="9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JM723" s="8"/>
      <c r="JO723" s="8"/>
      <c r="JQ723" s="8"/>
      <c r="JZ723" s="8"/>
      <c r="KA723" s="8"/>
      <c r="KB723" s="8"/>
      <c r="KC723" s="8"/>
      <c r="KD723" s="8"/>
      <c r="KH723" s="8"/>
      <c r="KI723" s="8"/>
      <c r="KJ723" s="8"/>
      <c r="KK723" s="8"/>
      <c r="KL723" s="8"/>
      <c r="KS723" s="8"/>
      <c r="KT723" s="8"/>
      <c r="KX723" s="8"/>
      <c r="KZ723"/>
      <c r="LA723"/>
      <c r="LB723"/>
      <c r="LC723"/>
      <c r="LN723"/>
      <c r="LO723"/>
      <c r="LP723"/>
      <c r="LQ723"/>
      <c r="MG723"/>
      <c r="MH723"/>
      <c r="MI723"/>
      <c r="MJ723"/>
      <c r="MK723"/>
      <c r="ML723"/>
      <c r="MM723"/>
      <c r="MN723"/>
      <c r="MO723"/>
      <c r="MP723"/>
    </row>
    <row r="724" spans="1:359" s="7" customFormat="1" ht="22.5" customHeight="1">
      <c r="A724" s="56"/>
      <c r="B724" s="55"/>
      <c r="C724" s="63"/>
      <c r="D724" s="201"/>
      <c r="E724" s="225"/>
      <c r="F724" s="199"/>
      <c r="G724" s="196"/>
      <c r="H724" s="26"/>
      <c r="I724" s="26"/>
      <c r="J724" s="26"/>
      <c r="K724" s="26"/>
      <c r="L724" s="66"/>
      <c r="M724" s="66"/>
      <c r="N724" s="33"/>
      <c r="O724" s="319"/>
      <c r="P724" s="319"/>
      <c r="Q724" s="319"/>
      <c r="R724" s="31"/>
      <c r="S724" s="39"/>
      <c r="T724" s="21"/>
      <c r="U724" s="10"/>
      <c r="V724" s="9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12"/>
      <c r="IA724" s="12"/>
      <c r="IB724" s="12"/>
      <c r="IC724" s="12"/>
      <c r="ID724" s="12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12"/>
      <c r="IT724" s="12"/>
      <c r="IU724" s="12"/>
      <c r="IV724" s="12"/>
      <c r="IW724" s="12"/>
      <c r="IX724" s="12"/>
      <c r="IY724" s="12"/>
      <c r="IZ724" s="12"/>
      <c r="JA724" s="12"/>
      <c r="JB724" s="12"/>
      <c r="JC724" s="12"/>
      <c r="JD724" s="12"/>
      <c r="JE724" s="12"/>
      <c r="JF724" s="12"/>
      <c r="JG724" s="12"/>
      <c r="JH724" s="12"/>
      <c r="JI724" s="12"/>
      <c r="JJ724" s="12"/>
      <c r="JK724" s="12"/>
      <c r="JL724" s="12"/>
      <c r="JM724" s="8"/>
      <c r="JN724" s="12"/>
      <c r="JO724" s="8"/>
      <c r="JP724" s="12"/>
      <c r="JQ724" s="8"/>
      <c r="JR724" s="12"/>
      <c r="JS724" s="12"/>
      <c r="JT724" s="12"/>
      <c r="JU724" s="12"/>
      <c r="JV724" s="12"/>
      <c r="JW724" s="12"/>
      <c r="JX724" s="12"/>
      <c r="JY724" s="12"/>
      <c r="JZ724" s="8"/>
      <c r="KA724" s="8"/>
      <c r="KB724" s="8"/>
      <c r="KC724" s="8"/>
      <c r="KD724" s="8"/>
      <c r="KE724" s="12"/>
      <c r="KF724" s="12"/>
      <c r="KG724" s="12"/>
      <c r="KH724" s="8"/>
      <c r="KI724" s="8"/>
      <c r="KJ724" s="8"/>
      <c r="KK724" s="8"/>
      <c r="KL724" s="8"/>
      <c r="KM724" s="12"/>
      <c r="KN724" s="12"/>
      <c r="KO724" s="12"/>
      <c r="KP724" s="12"/>
      <c r="KQ724" s="12"/>
      <c r="KR724" s="12"/>
      <c r="KS724" s="8"/>
      <c r="KT724" s="8"/>
      <c r="KU724" s="12"/>
      <c r="KV724" s="12"/>
      <c r="KW724" s="12"/>
      <c r="KX724" s="8"/>
      <c r="KY724" s="12"/>
      <c r="KZ724" s="8"/>
      <c r="LA724" s="8"/>
      <c r="LB724" s="8"/>
      <c r="LC724" s="8"/>
      <c r="LD724" s="12"/>
      <c r="LE724" s="12"/>
      <c r="LF724" s="12"/>
      <c r="LG724" s="12"/>
      <c r="LH724" s="12"/>
      <c r="LI724" s="12"/>
      <c r="LJ724" s="12"/>
      <c r="LK724" s="12"/>
      <c r="LL724" s="12"/>
      <c r="LM724" s="12"/>
      <c r="LN724" s="8"/>
      <c r="LO724" s="8"/>
      <c r="LP724" s="8"/>
      <c r="LQ724" s="8"/>
      <c r="LR724" s="12"/>
      <c r="LS724" s="12"/>
      <c r="LT724" s="12"/>
      <c r="LU724" s="12"/>
      <c r="LV724" s="12"/>
      <c r="LW724" s="12"/>
      <c r="LX724" s="12"/>
      <c r="LY724" s="12"/>
      <c r="LZ724" s="12"/>
      <c r="MA724" s="12"/>
      <c r="MB724" s="12"/>
      <c r="MC724" s="12"/>
      <c r="MD724" s="12"/>
      <c r="ME724" s="12"/>
      <c r="MF724" s="12"/>
      <c r="MG724" s="8"/>
      <c r="MH724" s="8"/>
      <c r="MI724" s="8"/>
      <c r="MJ724" s="8"/>
      <c r="MK724" s="8"/>
      <c r="ML724" s="8"/>
      <c r="MM724" s="8"/>
      <c r="MN724" s="8"/>
      <c r="MO724" s="8"/>
      <c r="MP724" s="8"/>
      <c r="MQ724" s="12"/>
      <c r="MR724" s="12"/>
      <c r="MS724" s="8"/>
      <c r="MU724" s="12"/>
    </row>
    <row r="725" spans="1:359" s="8" customFormat="1" ht="22.5" customHeight="1">
      <c r="A725" s="56"/>
      <c r="B725" s="55"/>
      <c r="C725" s="63"/>
      <c r="D725" s="201"/>
      <c r="E725" s="226"/>
      <c r="F725" s="60"/>
      <c r="G725" s="60"/>
      <c r="H725" s="26"/>
      <c r="I725" s="67"/>
      <c r="J725" s="14"/>
      <c r="K725" s="26"/>
      <c r="L725" s="66"/>
      <c r="M725" s="66"/>
      <c r="N725" s="17"/>
      <c r="O725" s="318"/>
      <c r="P725" s="318"/>
      <c r="Q725" s="318"/>
      <c r="R725" s="31"/>
      <c r="S725" s="31"/>
      <c r="T725" s="21"/>
      <c r="U725" s="10"/>
      <c r="V725" s="9"/>
      <c r="HP725" s="12"/>
      <c r="HQ725" s="12"/>
      <c r="HR725" s="12"/>
      <c r="HS725" s="12"/>
      <c r="HT725" s="12"/>
      <c r="HU725" s="12"/>
      <c r="HV725" s="12"/>
      <c r="HW725" s="12"/>
      <c r="HX725" s="12"/>
      <c r="HY725" s="12"/>
      <c r="HZ725" s="12"/>
      <c r="IA725" s="12"/>
      <c r="IB725" s="12"/>
      <c r="IC725" s="12"/>
      <c r="ID725" s="12"/>
      <c r="IE725" s="12"/>
      <c r="IF725" s="12"/>
      <c r="IG725" s="12"/>
      <c r="IH725" s="12"/>
      <c r="II725" s="12"/>
      <c r="IJ725" s="12"/>
      <c r="IK725" s="12"/>
      <c r="IO725" s="12"/>
      <c r="IP725" s="12"/>
      <c r="IQ725" s="12"/>
      <c r="JB725" s="12"/>
      <c r="JC725" s="12"/>
      <c r="JD725" s="12"/>
      <c r="JE725" s="12"/>
      <c r="JK725" s="12"/>
      <c r="JP725" s="12"/>
      <c r="JR725" s="12"/>
      <c r="JS725" s="12"/>
      <c r="JT725" s="12"/>
      <c r="JU725" s="12"/>
      <c r="JV725" s="12"/>
      <c r="JW725" s="12"/>
      <c r="JX725" s="12"/>
      <c r="JY725" s="12"/>
      <c r="JZ725" s="12"/>
      <c r="KA725" s="12"/>
      <c r="KB725" s="12"/>
      <c r="KC725" s="12"/>
      <c r="KD725" s="12"/>
      <c r="KE725" s="12"/>
      <c r="KF725" s="12"/>
      <c r="KM725" s="12"/>
      <c r="KN725" s="12"/>
      <c r="KO725" s="12"/>
      <c r="KP725" s="12"/>
      <c r="KQ725" s="12"/>
      <c r="KR725" s="12"/>
      <c r="KU725" s="12"/>
      <c r="KV725" s="12"/>
      <c r="KW725" s="12"/>
      <c r="KX725" s="12"/>
      <c r="KY725" s="12"/>
      <c r="LD725" s="12"/>
      <c r="LE725" s="12"/>
      <c r="LF725" s="12"/>
      <c r="LG725" s="12"/>
      <c r="LH725" s="12"/>
      <c r="LI725" s="12"/>
      <c r="LJ725" s="12"/>
      <c r="LK725" s="12"/>
      <c r="LL725" s="12"/>
      <c r="LM725" s="12"/>
      <c r="LR725" s="12"/>
      <c r="LS725" s="12"/>
      <c r="LT725" s="12"/>
      <c r="LU725" s="12"/>
      <c r="LV725" s="12"/>
      <c r="LW725" s="12"/>
      <c r="LX725" s="12"/>
      <c r="LY725" s="12"/>
      <c r="LZ725" s="12"/>
      <c r="MA725" s="12"/>
      <c r="MB725" s="12"/>
      <c r="MC725" s="12"/>
      <c r="MD725" s="12"/>
      <c r="ME725" s="12"/>
      <c r="MF725" s="12"/>
      <c r="MQ725" s="12"/>
      <c r="MR725" s="12"/>
    </row>
    <row r="726" spans="1:359" ht="22.5" customHeight="1">
      <c r="A726" s="57">
        <v>1</v>
      </c>
      <c r="B726" s="58">
        <v>20</v>
      </c>
      <c r="C726" s="62"/>
      <c r="D726" s="201">
        <f>SUM((S726*A726)+B726+C726)</f>
        <v>40.532600000000002</v>
      </c>
      <c r="E726" s="226"/>
      <c r="F726" s="59" t="s">
        <v>831</v>
      </c>
      <c r="G726" s="59"/>
      <c r="H726" s="26" t="s">
        <v>1206</v>
      </c>
      <c r="I726" s="367" t="s">
        <v>1362</v>
      </c>
      <c r="J726" s="367" t="s">
        <v>500</v>
      </c>
      <c r="K726" s="367" t="s">
        <v>783</v>
      </c>
      <c r="L726" s="66">
        <f>SUM(D726)</f>
        <v>40.532600000000002</v>
      </c>
      <c r="M726" s="66"/>
      <c r="N726" s="1" t="s">
        <v>369</v>
      </c>
      <c r="O726" s="316" t="s">
        <v>369</v>
      </c>
      <c r="P726" s="317" t="s">
        <v>369</v>
      </c>
      <c r="Q726" s="317">
        <v>1</v>
      </c>
      <c r="R726" s="37">
        <v>16.829999999999998</v>
      </c>
      <c r="S726" s="38">
        <f>SUM(R726*1.22)</f>
        <v>20.532599999999999</v>
      </c>
      <c r="T726" s="25">
        <v>0.1</v>
      </c>
      <c r="U726" s="10" t="s">
        <v>891</v>
      </c>
      <c r="V726" s="9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7"/>
      <c r="HQ726" s="7"/>
      <c r="HR726" s="8"/>
      <c r="HS726" s="8"/>
      <c r="HT726" s="8"/>
      <c r="HU726" s="8"/>
      <c r="HV726" s="8"/>
      <c r="HW726" s="8"/>
      <c r="HX726" s="8"/>
      <c r="HY726" s="8"/>
      <c r="IB726" s="8"/>
      <c r="IC726" s="8"/>
      <c r="ID726" s="8"/>
      <c r="IE726" s="8"/>
      <c r="IF726" s="8"/>
      <c r="IG726" s="8"/>
      <c r="IH726" s="8"/>
      <c r="IL726" s="8"/>
      <c r="IM726" s="8"/>
      <c r="IN726" s="8"/>
      <c r="IO726" s="8"/>
      <c r="IP726" s="8"/>
      <c r="IQ726" s="8"/>
      <c r="IS726" s="7"/>
      <c r="IT726" s="7"/>
      <c r="IU726" s="7"/>
      <c r="IV726" s="7"/>
      <c r="IW726" s="7"/>
      <c r="IX726" s="7"/>
      <c r="IY726" s="7"/>
      <c r="IZ726" s="7"/>
      <c r="JA726" s="7"/>
      <c r="JL726" s="8"/>
      <c r="KC726" s="8"/>
      <c r="KD726" s="8"/>
      <c r="KS726" s="8"/>
      <c r="KT726" s="8"/>
      <c r="KX726" s="8"/>
      <c r="LN726" s="8"/>
      <c r="LO726" s="8"/>
      <c r="LP726" s="8"/>
      <c r="LQ726" s="8"/>
      <c r="MG726" s="8"/>
      <c r="MR726" s="8"/>
      <c r="MU726" s="8"/>
    </row>
    <row r="727" spans="1:359" s="8" customFormat="1" ht="22.5" customHeight="1">
      <c r="A727" s="57">
        <v>2.2000000000000002</v>
      </c>
      <c r="B727" s="58"/>
      <c r="C727" s="62"/>
      <c r="D727" s="201">
        <f>SUM((S727*A727)+B727+C727)</f>
        <v>38.649600000000007</v>
      </c>
      <c r="E727" s="226"/>
      <c r="F727" s="59" t="s">
        <v>806</v>
      </c>
      <c r="G727" s="59"/>
      <c r="H727" s="26" t="s">
        <v>1206</v>
      </c>
      <c r="I727" s="367" t="s">
        <v>1207</v>
      </c>
      <c r="J727" s="367"/>
      <c r="K727" s="367" t="s">
        <v>1221</v>
      </c>
      <c r="L727" s="66">
        <f>SUM(D727)</f>
        <v>38.649600000000007</v>
      </c>
      <c r="M727" s="66"/>
      <c r="N727" s="1" t="s">
        <v>369</v>
      </c>
      <c r="O727" s="316" t="s">
        <v>369</v>
      </c>
      <c r="P727" s="317">
        <v>5</v>
      </c>
      <c r="Q727" s="317" t="s">
        <v>369</v>
      </c>
      <c r="R727" s="37">
        <v>14.4</v>
      </c>
      <c r="S727" s="38">
        <f>SUM(R727*1.22)</f>
        <v>17.568000000000001</v>
      </c>
      <c r="T727" s="25">
        <v>0.2</v>
      </c>
      <c r="U727" s="10" t="s">
        <v>1203</v>
      </c>
      <c r="V727" s="9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  <c r="BZ727" s="12"/>
      <c r="CA727" s="12"/>
      <c r="CB727" s="12"/>
      <c r="CC727" s="12"/>
      <c r="CD727" s="12"/>
      <c r="CE727" s="12"/>
      <c r="CF727" s="12"/>
      <c r="CG727" s="12"/>
      <c r="CH727" s="12"/>
      <c r="CI727" s="12"/>
      <c r="CJ727" s="12"/>
      <c r="CK727" s="12"/>
      <c r="CL727" s="12"/>
      <c r="CM727" s="12"/>
      <c r="CN727" s="12"/>
      <c r="CO727" s="12"/>
      <c r="CP727" s="12"/>
      <c r="CQ727" s="12"/>
      <c r="CR727" s="12"/>
      <c r="CS727" s="12"/>
      <c r="CT727" s="12"/>
      <c r="CU727" s="12"/>
      <c r="CV727" s="12"/>
      <c r="CW727" s="12"/>
      <c r="CX727" s="12"/>
      <c r="CY727" s="12"/>
      <c r="CZ727" s="12"/>
      <c r="DA727" s="12"/>
      <c r="DB727" s="12"/>
      <c r="DC727" s="12"/>
      <c r="DD727" s="12"/>
      <c r="DE727" s="12"/>
      <c r="DF727" s="12"/>
      <c r="DG727" s="12"/>
      <c r="DH727" s="12"/>
      <c r="DI727" s="12"/>
      <c r="DJ727" s="12"/>
      <c r="DK727" s="12"/>
      <c r="DL727" s="12"/>
      <c r="DM727" s="12"/>
      <c r="DN727" s="12"/>
      <c r="DO727" s="12"/>
      <c r="DP727" s="12"/>
      <c r="DQ727" s="12"/>
      <c r="DR727" s="12"/>
      <c r="DS727" s="12"/>
      <c r="DT727" s="12"/>
      <c r="DU727" s="12"/>
      <c r="DV727" s="12"/>
      <c r="DW727" s="12"/>
      <c r="DX727" s="12"/>
      <c r="DY727" s="12"/>
      <c r="DZ727" s="12"/>
      <c r="EA727" s="12"/>
      <c r="EB727" s="12"/>
      <c r="EC727" s="12"/>
      <c r="ED727" s="12"/>
      <c r="EE727" s="12"/>
      <c r="EF727" s="12"/>
      <c r="EG727" s="12"/>
      <c r="EH727" s="12"/>
      <c r="EI727" s="12"/>
      <c r="EJ727" s="12"/>
      <c r="EK727" s="12"/>
      <c r="EL727" s="12"/>
      <c r="EM727" s="12"/>
      <c r="EN727" s="12"/>
      <c r="EO727" s="12"/>
      <c r="EP727" s="12"/>
      <c r="EQ727" s="12"/>
      <c r="ER727" s="12"/>
      <c r="ES727" s="12"/>
      <c r="ET727" s="12"/>
      <c r="EU727" s="12"/>
      <c r="EV727" s="12"/>
      <c r="EW727" s="12"/>
      <c r="EX727" s="12"/>
      <c r="EY727" s="12"/>
      <c r="EZ727" s="12"/>
      <c r="FA727" s="12"/>
      <c r="FB727" s="12"/>
      <c r="FC727" s="12"/>
      <c r="FD727" s="12"/>
      <c r="FE727" s="12"/>
      <c r="FF727" s="12"/>
      <c r="FG727" s="12"/>
      <c r="FH727" s="12"/>
      <c r="FI727" s="12"/>
      <c r="FJ727" s="12"/>
      <c r="FK727" s="12"/>
      <c r="FL727" s="12"/>
      <c r="FM727" s="12"/>
      <c r="FN727" s="12"/>
      <c r="FO727" s="12"/>
      <c r="FP727" s="12"/>
      <c r="FQ727" s="12"/>
      <c r="FR727" s="12"/>
      <c r="FS727" s="12"/>
      <c r="FT727" s="12"/>
      <c r="FU727" s="12"/>
      <c r="FV727" s="12"/>
      <c r="FW727" s="12"/>
      <c r="FX727" s="12"/>
      <c r="FY727" s="12"/>
      <c r="FZ727" s="12"/>
      <c r="GA727" s="12"/>
      <c r="GB727" s="12"/>
      <c r="GC727" s="12"/>
      <c r="GD727" s="12"/>
      <c r="GE727" s="12"/>
      <c r="GF727" s="12"/>
      <c r="GG727" s="12"/>
      <c r="GH727" s="12"/>
      <c r="GI727" s="12"/>
      <c r="GJ727" s="12"/>
      <c r="GK727" s="12"/>
      <c r="GL727" s="12"/>
      <c r="GM727" s="12"/>
      <c r="GN727" s="12"/>
      <c r="GO727" s="12"/>
      <c r="GP727" s="12"/>
      <c r="GQ727" s="12"/>
      <c r="GR727" s="12"/>
      <c r="GS727" s="12"/>
      <c r="GT727" s="12"/>
      <c r="GU727" s="12"/>
      <c r="GV727" s="12"/>
      <c r="GW727" s="12"/>
      <c r="GX727" s="12"/>
      <c r="GY727" s="12"/>
      <c r="GZ727" s="12"/>
      <c r="HA727" s="12"/>
      <c r="HB727" s="12"/>
      <c r="HC727" s="12"/>
      <c r="HD727" s="12"/>
      <c r="HE727" s="12"/>
      <c r="HF727" s="12"/>
      <c r="HG727" s="12"/>
      <c r="HH727" s="12"/>
      <c r="HI727" s="12"/>
      <c r="HJ727" s="12"/>
      <c r="HK727" s="12"/>
      <c r="HL727" s="12"/>
      <c r="HM727" s="12"/>
      <c r="HN727" s="12"/>
      <c r="HO727" s="12"/>
      <c r="HP727" s="12"/>
      <c r="HQ727" s="12"/>
      <c r="HT727" s="12"/>
      <c r="HU727" s="12"/>
      <c r="HW727" s="12"/>
      <c r="HX727" s="12"/>
      <c r="IE727" s="12"/>
      <c r="IF727" s="12"/>
      <c r="IG727" s="12"/>
      <c r="IH727" s="12"/>
      <c r="IO727" s="12"/>
      <c r="IP727" s="12"/>
      <c r="IQ727" s="12"/>
      <c r="JB727" s="12"/>
      <c r="JC727" s="12"/>
      <c r="JD727" s="12"/>
      <c r="JE727" s="12"/>
      <c r="JF727" s="12"/>
      <c r="JG727" s="12"/>
      <c r="JH727" s="12"/>
      <c r="JI727" s="12"/>
      <c r="JJ727" s="12"/>
      <c r="JK727" s="12"/>
      <c r="JL727" s="12"/>
      <c r="JN727" s="12"/>
      <c r="JP727" s="12"/>
      <c r="JR727" s="12"/>
      <c r="JS727" s="12"/>
      <c r="JY727" s="12"/>
      <c r="JZ727" s="12"/>
      <c r="KA727" s="12"/>
      <c r="KB727" s="12"/>
      <c r="KC727" s="12"/>
      <c r="KD727" s="12"/>
      <c r="KE727" s="12"/>
      <c r="KF727" s="12"/>
      <c r="KM727" s="12"/>
      <c r="KN727" s="12"/>
      <c r="KO727" s="12"/>
      <c r="KP727" s="12"/>
      <c r="KQ727" s="12"/>
      <c r="KR727" s="12"/>
      <c r="KS727" s="12"/>
      <c r="KT727" s="12"/>
      <c r="KU727" s="12"/>
      <c r="KV727" s="12"/>
      <c r="KW727" s="12"/>
      <c r="LD727" s="12"/>
      <c r="LE727" s="12"/>
      <c r="LF727" s="12"/>
      <c r="LG727" s="12"/>
      <c r="LH727" s="12"/>
      <c r="LI727" s="12"/>
      <c r="LJ727" s="12"/>
      <c r="LK727" s="12"/>
      <c r="LL727" s="12"/>
      <c r="LM727" s="12"/>
      <c r="LN727" s="12"/>
      <c r="LO727" s="12"/>
      <c r="LP727" s="12"/>
      <c r="LQ727" s="12"/>
      <c r="LR727" s="12"/>
      <c r="LS727" s="12"/>
      <c r="LT727" s="12"/>
      <c r="LU727" s="12"/>
      <c r="LV727" s="12"/>
      <c r="LW727" s="12"/>
      <c r="LX727" s="12"/>
      <c r="LY727" s="12"/>
      <c r="LZ727" s="12"/>
      <c r="MA727" s="12"/>
      <c r="MB727" s="12"/>
      <c r="MC727" s="12"/>
      <c r="MD727" s="12"/>
      <c r="ME727" s="12"/>
      <c r="MF727" s="12"/>
      <c r="MG727" s="12"/>
      <c r="MH727" s="12"/>
      <c r="MI727" s="12"/>
      <c r="MJ727" s="12"/>
      <c r="MK727" s="12"/>
      <c r="ML727" s="12"/>
      <c r="MM727" s="12"/>
      <c r="MN727" s="12"/>
      <c r="MO727" s="12"/>
      <c r="MP727" s="12"/>
      <c r="MQ727" s="12"/>
    </row>
    <row r="728" spans="1:359" ht="22.5" customHeight="1">
      <c r="A728" s="57">
        <v>1</v>
      </c>
      <c r="B728" s="58">
        <v>10</v>
      </c>
      <c r="C728" s="62">
        <v>5</v>
      </c>
      <c r="D728" s="201">
        <f>SUM((S728*A728)+B728+C728)</f>
        <v>25.900700000000001</v>
      </c>
      <c r="F728" s="59" t="s">
        <v>818</v>
      </c>
      <c r="G728" s="59"/>
      <c r="H728" s="26" t="s">
        <v>1206</v>
      </c>
      <c r="I728" s="26" t="s">
        <v>1764</v>
      </c>
      <c r="J728" s="26"/>
      <c r="K728" s="26" t="s">
        <v>783</v>
      </c>
      <c r="L728" s="66">
        <f>SUM(D728)</f>
        <v>25.900700000000001</v>
      </c>
      <c r="M728" s="66"/>
      <c r="N728" s="1" t="s">
        <v>369</v>
      </c>
      <c r="O728" s="316" t="s">
        <v>369</v>
      </c>
      <c r="P728" s="317">
        <v>1</v>
      </c>
      <c r="Q728" s="317" t="s">
        <v>369</v>
      </c>
      <c r="R728" s="37">
        <v>8.9350000000000005</v>
      </c>
      <c r="S728" s="38">
        <f>SUM(R728*1.22)</f>
        <v>10.900700000000001</v>
      </c>
      <c r="T728" s="20"/>
      <c r="U728" s="10" t="s">
        <v>486</v>
      </c>
      <c r="V728" s="9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V728" s="8"/>
      <c r="HY728" s="8"/>
      <c r="IE728" s="8"/>
      <c r="IF728" s="8"/>
      <c r="II728" s="8"/>
      <c r="IO728" s="8"/>
      <c r="IP728" s="8"/>
      <c r="IQ728" s="8"/>
      <c r="IS728" s="8"/>
      <c r="IT728" s="8"/>
      <c r="IU728" s="8"/>
      <c r="IV728" s="8"/>
      <c r="IW728" s="8"/>
      <c r="IX728" s="7"/>
      <c r="IY728" s="7"/>
      <c r="IZ728" s="7"/>
      <c r="JA728" s="7"/>
      <c r="JB728" s="8"/>
      <c r="JC728" s="8"/>
      <c r="JD728" s="8"/>
      <c r="JE728" s="8"/>
      <c r="JF728" s="8"/>
      <c r="JG728" s="8"/>
      <c r="JH728" s="8"/>
      <c r="JI728" s="8"/>
      <c r="JJ728" s="8"/>
      <c r="JK728" s="8"/>
      <c r="JL728" s="8"/>
      <c r="JM728" s="8"/>
      <c r="JN728" s="8"/>
      <c r="JO728" s="8"/>
      <c r="JP728" s="8"/>
      <c r="JQ728" s="8"/>
      <c r="JR728" s="8"/>
      <c r="JS728" s="8"/>
      <c r="JY728" s="8"/>
      <c r="KB728" s="8"/>
      <c r="KG728" s="8"/>
      <c r="KH728" s="8"/>
      <c r="KI728" s="8"/>
      <c r="KJ728" s="8"/>
      <c r="KK728" s="8"/>
      <c r="KL728" s="8"/>
      <c r="KS728" s="8"/>
      <c r="KT728" s="8"/>
      <c r="LN728" s="8"/>
      <c r="LO728" s="8"/>
      <c r="LP728" s="8"/>
      <c r="LQ728" s="8"/>
      <c r="MG728" s="8"/>
      <c r="MR728" s="8"/>
      <c r="MU728" s="8"/>
    </row>
    <row r="729" spans="1:359" ht="22.5" customHeight="1">
      <c r="A729" s="56"/>
      <c r="B729" s="55"/>
      <c r="C729" s="63"/>
      <c r="D729" s="201"/>
      <c r="E729" s="226"/>
      <c r="F729" s="60"/>
      <c r="G729" s="60"/>
      <c r="H729" s="26"/>
      <c r="I729" s="26"/>
      <c r="J729" s="26"/>
      <c r="K729" s="26"/>
      <c r="L729" s="66"/>
      <c r="M729" s="66"/>
      <c r="N729" s="33"/>
      <c r="O729" s="319"/>
      <c r="P729" s="319"/>
      <c r="Q729" s="319"/>
      <c r="R729" s="31"/>
      <c r="S729" s="39"/>
      <c r="T729" s="21"/>
      <c r="U729" s="10"/>
      <c r="V729" s="9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V729" s="8"/>
      <c r="HY729" s="8"/>
      <c r="IE729" s="8"/>
      <c r="IF729" s="8"/>
      <c r="II729" s="8"/>
      <c r="IO729" s="8"/>
      <c r="IP729" s="8"/>
      <c r="IQ729" s="8"/>
      <c r="IS729" s="8"/>
      <c r="IT729" s="8"/>
      <c r="IU729" s="8"/>
      <c r="IV729" s="8"/>
      <c r="IW729" s="8"/>
      <c r="IX729" s="7"/>
      <c r="IY729" s="7"/>
      <c r="IZ729" s="7"/>
      <c r="JA729" s="7"/>
      <c r="JB729" s="8"/>
      <c r="JC729" s="8"/>
      <c r="JD729" s="8"/>
      <c r="JE729" s="8"/>
      <c r="JF729" s="8"/>
      <c r="JG729" s="8"/>
      <c r="JH729" s="8"/>
      <c r="JI729" s="8"/>
      <c r="JJ729" s="8"/>
      <c r="JK729" s="8"/>
      <c r="JL729" s="8"/>
      <c r="JM729" s="8"/>
      <c r="JN729" s="8"/>
      <c r="JO729" s="8"/>
      <c r="JP729" s="8"/>
      <c r="JQ729" s="8"/>
      <c r="JR729" s="8"/>
      <c r="JS729" s="8"/>
      <c r="JY729" s="8"/>
      <c r="KB729" s="8"/>
      <c r="KG729" s="8"/>
      <c r="KH729" s="8"/>
      <c r="KI729" s="8"/>
      <c r="KJ729" s="8"/>
      <c r="KK729" s="8"/>
      <c r="KL729" s="8"/>
      <c r="KS729" s="8"/>
      <c r="KT729" s="8"/>
      <c r="MS729" s="8"/>
    </row>
    <row r="730" spans="1:359" ht="22.5" customHeight="1">
      <c r="A730" s="56"/>
      <c r="B730" s="55"/>
      <c r="C730" s="63"/>
      <c r="D730" s="201"/>
      <c r="E730" s="226"/>
      <c r="F730" s="60"/>
      <c r="G730" s="60"/>
      <c r="H730" s="76"/>
      <c r="I730" s="76"/>
      <c r="J730" s="76"/>
      <c r="K730" s="76"/>
      <c r="L730" s="66"/>
      <c r="M730" s="66"/>
      <c r="N730" s="33"/>
      <c r="O730" s="319"/>
      <c r="P730" s="319"/>
      <c r="Q730" s="319"/>
      <c r="R730" s="31"/>
      <c r="S730" s="39"/>
      <c r="T730" s="21"/>
      <c r="U730" s="10"/>
      <c r="V730" s="9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V730" s="8"/>
      <c r="HY730" s="8"/>
      <c r="IE730" s="8"/>
      <c r="IF730" s="8"/>
      <c r="II730" s="8"/>
      <c r="IO730" s="8"/>
      <c r="IP730" s="8"/>
      <c r="IQ730" s="8"/>
      <c r="IS730" s="8"/>
      <c r="IT730" s="8"/>
      <c r="IU730" s="8"/>
      <c r="IV730" s="8"/>
      <c r="IW730" s="8"/>
      <c r="IX730" s="7"/>
      <c r="IY730" s="7"/>
      <c r="IZ730" s="7"/>
      <c r="JA730" s="7"/>
      <c r="JB730" s="8"/>
      <c r="JC730" s="8"/>
      <c r="JD730" s="8"/>
      <c r="JE730" s="8"/>
      <c r="JF730" s="8"/>
      <c r="JG730" s="8"/>
      <c r="JH730" s="8"/>
      <c r="JI730" s="8"/>
      <c r="JJ730" s="8"/>
      <c r="JK730" s="8"/>
      <c r="JL730" s="8"/>
      <c r="JM730" s="8"/>
      <c r="JN730" s="8"/>
      <c r="JO730" s="8"/>
      <c r="JP730" s="8"/>
      <c r="JQ730" s="8"/>
      <c r="JR730" s="8"/>
      <c r="JS730" s="8"/>
      <c r="JY730" s="8"/>
      <c r="KB730" s="8"/>
      <c r="KG730" s="8"/>
      <c r="KH730" s="8"/>
      <c r="KI730" s="8"/>
      <c r="KJ730" s="8"/>
      <c r="KK730" s="8"/>
      <c r="KL730" s="8"/>
      <c r="KS730" s="8"/>
      <c r="KT730" s="8"/>
      <c r="KZ730" s="8"/>
      <c r="LA730" s="8"/>
      <c r="LB730" s="8"/>
      <c r="LC730" s="8"/>
      <c r="LN730" s="8"/>
      <c r="LO730" s="8"/>
      <c r="LP730" s="8"/>
      <c r="LQ730" s="8"/>
      <c r="MG730" s="8"/>
      <c r="MH730" s="8"/>
      <c r="MI730" s="8"/>
      <c r="MJ730" s="8"/>
      <c r="MK730" s="8"/>
      <c r="ML730" s="8"/>
      <c r="MM730" s="8"/>
      <c r="MN730" s="8"/>
      <c r="MO730" s="8"/>
      <c r="MP730" s="8"/>
      <c r="MS730" s="8"/>
    </row>
    <row r="731" spans="1:359" s="8" customFormat="1" ht="22.5" customHeight="1">
      <c r="A731" s="56"/>
      <c r="B731" s="55"/>
      <c r="C731" s="63"/>
      <c r="D731" s="201"/>
      <c r="E731" s="225"/>
      <c r="F731" s="60"/>
      <c r="G731" s="60"/>
      <c r="H731" s="76"/>
      <c r="I731" s="76"/>
      <c r="J731" s="76"/>
      <c r="K731" s="76"/>
      <c r="L731" s="66"/>
      <c r="M731" s="66"/>
      <c r="N731" s="33"/>
      <c r="O731" s="319"/>
      <c r="P731" s="319"/>
      <c r="Q731" s="319"/>
      <c r="R731" s="31"/>
      <c r="S731" s="39"/>
      <c r="T731" s="21"/>
      <c r="U731" s="10"/>
      <c r="V731" s="9"/>
      <c r="HT731" s="12"/>
      <c r="HU731" s="12"/>
      <c r="HW731" s="12"/>
      <c r="HX731" s="12"/>
      <c r="HZ731" s="12"/>
      <c r="IA731" s="12"/>
      <c r="IB731" s="12"/>
      <c r="IC731" s="12"/>
      <c r="ID731" s="12"/>
      <c r="IG731" s="12"/>
      <c r="IH731" s="12"/>
      <c r="IJ731" s="12"/>
      <c r="IK731" s="12"/>
      <c r="IL731" s="12"/>
      <c r="IM731" s="12"/>
      <c r="IN731" s="12"/>
      <c r="IR731" s="12"/>
      <c r="IX731" s="7"/>
      <c r="IY731" s="7"/>
      <c r="IZ731" s="7"/>
      <c r="JA731" s="7"/>
      <c r="JT731" s="12"/>
      <c r="JU731" s="12"/>
      <c r="JV731" s="12"/>
      <c r="JW731" s="12"/>
      <c r="JX731" s="12"/>
      <c r="JZ731" s="12"/>
      <c r="KA731" s="12"/>
      <c r="KC731" s="12"/>
      <c r="KD731" s="12"/>
      <c r="KE731" s="12"/>
      <c r="KF731" s="12"/>
      <c r="KM731" s="12"/>
      <c r="KN731" s="12"/>
      <c r="KO731" s="12"/>
      <c r="KP731" s="12"/>
      <c r="KQ731" s="12"/>
      <c r="KR731" s="12"/>
      <c r="KU731" s="12"/>
      <c r="KV731" s="12"/>
      <c r="KW731" s="12"/>
      <c r="KY731" s="12"/>
      <c r="LD731" s="12"/>
      <c r="LE731" s="12"/>
      <c r="LF731" s="12"/>
      <c r="LG731" s="12"/>
      <c r="LH731" s="12"/>
      <c r="LI731" s="12"/>
      <c r="LJ731" s="12"/>
      <c r="LK731" s="12"/>
      <c r="LL731" s="12"/>
      <c r="LM731" s="12"/>
      <c r="LR731" s="12"/>
      <c r="LS731" s="12"/>
      <c r="LT731" s="12"/>
      <c r="LU731" s="12"/>
      <c r="LV731" s="12"/>
      <c r="LW731" s="12"/>
      <c r="LX731" s="12"/>
      <c r="LY731" s="12"/>
      <c r="LZ731" s="12"/>
      <c r="MA731" s="12"/>
      <c r="MB731" s="12"/>
      <c r="MC731" s="12"/>
      <c r="MD731" s="12"/>
      <c r="ME731" s="12"/>
      <c r="MF731" s="12"/>
      <c r="MR731" s="12"/>
      <c r="MU731" s="12"/>
    </row>
    <row r="732" spans="1:359" s="7" customFormat="1" ht="22.5" customHeight="1">
      <c r="A732" s="56"/>
      <c r="B732" s="55"/>
      <c r="C732" s="63"/>
      <c r="D732" s="201"/>
      <c r="E732" s="226"/>
      <c r="F732" s="60"/>
      <c r="G732" s="60"/>
      <c r="H732" s="76"/>
      <c r="I732" s="76"/>
      <c r="J732" s="76"/>
      <c r="K732" s="76"/>
      <c r="L732" s="66"/>
      <c r="M732" s="66"/>
      <c r="N732" s="33"/>
      <c r="O732" s="319"/>
      <c r="P732" s="319"/>
      <c r="Q732" s="319"/>
      <c r="R732" s="31"/>
      <c r="S732" s="39"/>
      <c r="T732" s="21"/>
      <c r="U732" s="10"/>
      <c r="V732" s="9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12"/>
      <c r="HU732" s="12"/>
      <c r="HV732" s="8"/>
      <c r="HW732" s="12"/>
      <c r="HX732" s="12"/>
      <c r="HY732" s="8"/>
      <c r="HZ732" s="12"/>
      <c r="IA732" s="12"/>
      <c r="IB732" s="12"/>
      <c r="IC732" s="12"/>
      <c r="ID732" s="12"/>
      <c r="IE732" s="8"/>
      <c r="IF732" s="8"/>
      <c r="IG732" s="12"/>
      <c r="IH732" s="12"/>
      <c r="II732" s="8"/>
      <c r="IJ732" s="12"/>
      <c r="IK732" s="12"/>
      <c r="IL732" s="12"/>
      <c r="IM732" s="12"/>
      <c r="IN732" s="12"/>
      <c r="IO732" s="8"/>
      <c r="IP732" s="8"/>
      <c r="IQ732" s="8"/>
      <c r="IR732" s="12"/>
      <c r="IS732" s="8"/>
      <c r="IT732" s="8"/>
      <c r="IU732" s="8"/>
      <c r="IV732" s="8"/>
      <c r="IW732" s="8"/>
      <c r="JB732" s="8"/>
      <c r="JC732" s="8"/>
      <c r="JD732" s="8"/>
      <c r="JE732" s="8"/>
      <c r="JF732" s="8"/>
      <c r="JG732" s="8"/>
      <c r="JH732" s="8"/>
      <c r="JI732" s="8"/>
      <c r="JJ732" s="8"/>
      <c r="JK732" s="8"/>
      <c r="JL732" s="8"/>
      <c r="JM732" s="8"/>
      <c r="JN732" s="8"/>
      <c r="JO732" s="8"/>
      <c r="JP732" s="8"/>
      <c r="JQ732" s="8"/>
      <c r="JR732" s="8"/>
      <c r="JS732" s="8"/>
      <c r="JT732" s="12"/>
      <c r="JU732" s="12"/>
      <c r="JV732" s="12"/>
      <c r="JW732" s="12"/>
      <c r="JX732" s="12"/>
      <c r="JY732" s="8"/>
      <c r="JZ732" s="12"/>
      <c r="KA732" s="12"/>
      <c r="KB732" s="8"/>
      <c r="KC732" s="12"/>
      <c r="KD732" s="12"/>
      <c r="KE732" s="12"/>
      <c r="KF732" s="12"/>
      <c r="KG732" s="8"/>
      <c r="KH732" s="8"/>
      <c r="KI732" s="8"/>
      <c r="KJ732" s="8"/>
      <c r="KK732" s="8"/>
      <c r="KL732" s="8"/>
      <c r="KM732" s="12"/>
      <c r="KN732" s="12"/>
      <c r="KO732" s="12"/>
      <c r="KP732" s="12"/>
      <c r="KQ732" s="12"/>
      <c r="KR732" s="12"/>
      <c r="KS732" s="8"/>
      <c r="KT732" s="8"/>
      <c r="KU732" s="12"/>
      <c r="KV732" s="12"/>
      <c r="KW732" s="12"/>
      <c r="KX732" s="8"/>
      <c r="KY732" s="12"/>
      <c r="KZ732" s="8"/>
      <c r="LA732" s="8"/>
      <c r="LB732" s="8"/>
      <c r="LC732" s="8"/>
      <c r="LD732" s="12"/>
      <c r="LE732" s="12"/>
      <c r="LF732" s="12"/>
      <c r="LG732" s="12"/>
      <c r="LH732" s="12"/>
      <c r="LI732" s="12"/>
      <c r="LJ732" s="12"/>
      <c r="LK732" s="12"/>
      <c r="LL732" s="12"/>
      <c r="LM732" s="12"/>
      <c r="LN732" s="8"/>
      <c r="LO732" s="8"/>
      <c r="LP732" s="8"/>
      <c r="LQ732" s="8"/>
      <c r="LR732" s="12"/>
      <c r="LS732" s="12"/>
      <c r="LT732" s="12"/>
      <c r="LU732" s="12"/>
      <c r="LV732" s="12"/>
      <c r="LW732" s="12"/>
      <c r="LX732" s="12"/>
      <c r="LY732" s="12"/>
      <c r="LZ732" s="12"/>
      <c r="MA732" s="12"/>
      <c r="MB732" s="12"/>
      <c r="MC732" s="12"/>
      <c r="MD732" s="12"/>
      <c r="ME732" s="12"/>
      <c r="MF732" s="12"/>
      <c r="MG732" s="8"/>
      <c r="MH732" s="8"/>
      <c r="MI732" s="8"/>
      <c r="MJ732" s="8"/>
      <c r="MK732" s="8"/>
      <c r="ML732" s="8"/>
      <c r="MM732" s="8"/>
      <c r="MN732" s="8"/>
      <c r="MO732" s="8"/>
      <c r="MP732" s="8"/>
      <c r="MQ732" s="12"/>
      <c r="MR732" s="12"/>
      <c r="MS732" s="8"/>
      <c r="MU732" s="12"/>
    </row>
    <row r="733" spans="1:359" s="8" customFormat="1" ht="22.5" customHeight="1">
      <c r="A733" s="57">
        <v>1</v>
      </c>
      <c r="B733" s="58">
        <v>12</v>
      </c>
      <c r="C733" s="62">
        <v>5</v>
      </c>
      <c r="D733" s="201">
        <f>SUM((S733*A733)+B733+C733)</f>
        <v>30.895800000000001</v>
      </c>
      <c r="E733" s="226"/>
      <c r="F733" s="59" t="s">
        <v>819</v>
      </c>
      <c r="G733" s="59"/>
      <c r="H733" s="26" t="s">
        <v>341</v>
      </c>
      <c r="I733" s="26" t="s">
        <v>1761</v>
      </c>
      <c r="J733" s="26"/>
      <c r="K733" s="26" t="s">
        <v>996</v>
      </c>
      <c r="L733" s="66">
        <f>SUM(D733)</f>
        <v>30.895800000000001</v>
      </c>
      <c r="M733" s="66"/>
      <c r="N733" s="1" t="s">
        <v>369</v>
      </c>
      <c r="O733" s="316" t="s">
        <v>369</v>
      </c>
      <c r="P733" s="317">
        <v>1</v>
      </c>
      <c r="Q733" s="317" t="s">
        <v>369</v>
      </c>
      <c r="R733" s="37">
        <v>11.39</v>
      </c>
      <c r="S733" s="38">
        <f>SUM(R733*1.22)</f>
        <v>13.895800000000001</v>
      </c>
      <c r="T733" s="20"/>
      <c r="U733" s="10" t="s">
        <v>486</v>
      </c>
      <c r="V733" s="9"/>
      <c r="HT733" s="12"/>
      <c r="HU733" s="12"/>
      <c r="HW733" s="12"/>
      <c r="HX733" s="12"/>
      <c r="HZ733" s="12"/>
      <c r="IA733" s="12"/>
      <c r="IB733" s="12"/>
      <c r="IC733" s="12"/>
      <c r="ID733" s="12"/>
      <c r="IG733" s="12"/>
      <c r="IH733" s="12"/>
      <c r="IJ733" s="12"/>
      <c r="IK733" s="12"/>
      <c r="IL733" s="12"/>
      <c r="IM733" s="12"/>
      <c r="IN733" s="12"/>
      <c r="IR733" s="12"/>
      <c r="IX733" s="7"/>
      <c r="IY733" s="7"/>
      <c r="IZ733" s="7"/>
      <c r="JA733" s="7"/>
      <c r="JT733" s="12"/>
      <c r="JU733" s="12"/>
      <c r="JV733" s="12"/>
      <c r="JW733" s="12"/>
      <c r="JX733" s="12"/>
      <c r="JZ733" s="12"/>
      <c r="KA733" s="12"/>
      <c r="KC733" s="12"/>
      <c r="KD733" s="12"/>
      <c r="KE733" s="12"/>
      <c r="KF733" s="12"/>
      <c r="KM733" s="12"/>
      <c r="KN733" s="12"/>
      <c r="KO733" s="12"/>
      <c r="KP733" s="12"/>
      <c r="KQ733" s="12"/>
      <c r="KR733" s="12"/>
      <c r="KU733" s="12"/>
      <c r="KV733" s="12"/>
      <c r="KW733" s="12"/>
      <c r="KX733" s="12"/>
      <c r="KY733" s="12"/>
      <c r="LD733" s="12"/>
      <c r="LE733" s="12"/>
      <c r="LF733" s="12"/>
      <c r="LG733" s="12"/>
      <c r="LH733" s="12"/>
      <c r="LI733" s="12"/>
      <c r="LJ733" s="12"/>
      <c r="LK733" s="12"/>
      <c r="LL733" s="12"/>
      <c r="LM733" s="12"/>
      <c r="LN733" s="12"/>
      <c r="LO733" s="12"/>
      <c r="LP733" s="12"/>
      <c r="LQ733" s="12"/>
      <c r="LR733" s="12"/>
      <c r="LS733" s="12"/>
      <c r="LT733" s="12"/>
      <c r="LU733" s="12"/>
      <c r="LV733" s="12"/>
      <c r="LW733" s="12"/>
      <c r="LX733" s="12"/>
      <c r="LY733" s="12"/>
      <c r="LZ733" s="12"/>
      <c r="MA733" s="12"/>
      <c r="MB733" s="12"/>
      <c r="MC733" s="12"/>
      <c r="MD733" s="12"/>
      <c r="ME733" s="12"/>
      <c r="MF733" s="12"/>
      <c r="MG733" s="12"/>
      <c r="MH733" s="12"/>
      <c r="MI733" s="12"/>
      <c r="MJ733" s="12"/>
      <c r="MK733" s="12"/>
      <c r="ML733" s="12"/>
      <c r="MM733" s="12"/>
      <c r="MN733" s="12"/>
      <c r="MO733" s="12"/>
      <c r="MP733" s="12"/>
    </row>
    <row r="734" spans="1:359" s="8" customFormat="1" ht="22.5" customHeight="1">
      <c r="A734" s="57">
        <v>1.9</v>
      </c>
      <c r="B734" s="58"/>
      <c r="C734" s="62"/>
      <c r="D734" s="201">
        <f>SUM((R734*A734)+B734+C734)+((2020-2003)*3)</f>
        <v>117.11999999999999</v>
      </c>
      <c r="E734" s="226"/>
      <c r="F734" s="198" t="s">
        <v>809</v>
      </c>
      <c r="G734" s="90" t="s">
        <v>1532</v>
      </c>
      <c r="H734" s="83" t="s">
        <v>341</v>
      </c>
      <c r="I734" s="83" t="s">
        <v>139</v>
      </c>
      <c r="J734" s="84"/>
      <c r="K734" s="83" t="s">
        <v>140</v>
      </c>
      <c r="L734" s="66">
        <f>SUM(D734)</f>
        <v>117.11999999999999</v>
      </c>
      <c r="M734" s="66"/>
      <c r="N734" s="1" t="s">
        <v>369</v>
      </c>
      <c r="O734" s="316" t="s">
        <v>369</v>
      </c>
      <c r="P734" s="317">
        <v>2</v>
      </c>
      <c r="Q734" s="317" t="s">
        <v>369</v>
      </c>
      <c r="R734" s="37">
        <v>34.799999999999997</v>
      </c>
      <c r="S734" s="38">
        <f>SUM(R734*1.22)</f>
        <v>42.455999999999996</v>
      </c>
      <c r="T734" s="19"/>
      <c r="U734" s="10" t="s">
        <v>487</v>
      </c>
      <c r="V734" s="9"/>
      <c r="W734" s="12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  <c r="HJ734" s="7"/>
      <c r="HK734" s="7"/>
      <c r="HL734" s="7"/>
      <c r="HM734" s="7"/>
      <c r="HN734" s="7"/>
      <c r="HO734" s="7"/>
      <c r="HP734" s="12"/>
      <c r="HQ734" s="12"/>
      <c r="HZ734" s="12"/>
      <c r="IA734" s="12"/>
      <c r="IB734" s="12"/>
      <c r="IC734" s="12"/>
      <c r="ID734" s="12"/>
      <c r="IG734" s="12"/>
      <c r="IJ734" s="12"/>
      <c r="IK734" s="12"/>
      <c r="IO734" s="12"/>
      <c r="IP734" s="12"/>
      <c r="IQ734" s="12"/>
      <c r="IR734" s="12"/>
      <c r="JB734" s="12"/>
      <c r="JC734" s="12"/>
      <c r="JD734" s="12"/>
      <c r="JE734" s="12"/>
      <c r="JK734" s="12"/>
      <c r="JL734" s="12"/>
      <c r="JP734" s="12"/>
      <c r="JR734" s="12"/>
      <c r="JS734" s="12"/>
      <c r="JT734" s="12"/>
      <c r="JU734" s="12"/>
      <c r="JV734" s="12"/>
      <c r="JW734" s="12"/>
      <c r="JX734" s="12"/>
      <c r="JY734" s="12"/>
      <c r="KE734" s="12"/>
      <c r="KF734" s="12"/>
      <c r="KM734" s="12"/>
      <c r="KN734" s="12"/>
      <c r="KO734" s="12"/>
      <c r="KP734" s="12"/>
      <c r="KQ734" s="12"/>
      <c r="KR734" s="12"/>
      <c r="KU734" s="12"/>
      <c r="KV734" s="12"/>
      <c r="KW734" s="12"/>
      <c r="KX734" s="12"/>
      <c r="KY734" s="12"/>
      <c r="KZ734" s="12"/>
      <c r="LA734" s="12"/>
      <c r="LB734" s="12"/>
      <c r="LC734" s="12"/>
      <c r="LD734" s="12"/>
      <c r="LE734" s="12"/>
      <c r="LF734" s="12"/>
      <c r="LG734" s="12"/>
      <c r="LH734" s="12"/>
      <c r="LI734" s="12"/>
      <c r="LJ734" s="12"/>
      <c r="LK734" s="12"/>
      <c r="LL734" s="12"/>
      <c r="LM734" s="12"/>
      <c r="LN734" s="12"/>
      <c r="LO734" s="12"/>
      <c r="LP734" s="12"/>
      <c r="LQ734" s="12"/>
      <c r="LR734" s="12"/>
      <c r="LS734" s="12"/>
      <c r="LT734" s="12"/>
      <c r="LU734" s="12"/>
      <c r="LV734" s="12"/>
      <c r="LW734" s="12"/>
      <c r="LX734" s="12"/>
      <c r="LY734" s="12"/>
      <c r="LZ734" s="12"/>
      <c r="MA734" s="12"/>
      <c r="MB734" s="12"/>
      <c r="MC734" s="12"/>
      <c r="MD734" s="12"/>
      <c r="ME734" s="12"/>
      <c r="MF734" s="12"/>
      <c r="MG734" s="12"/>
      <c r="MH734" s="12"/>
      <c r="MI734" s="12"/>
      <c r="MJ734" s="12"/>
      <c r="MK734" s="12"/>
      <c r="ML734" s="12"/>
      <c r="MM734" s="12"/>
      <c r="MN734" s="12"/>
      <c r="MO734" s="12"/>
      <c r="MP734" s="12"/>
      <c r="MQ734" s="12"/>
      <c r="MS734" s="12"/>
    </row>
    <row r="735" spans="1:359" s="8" customFormat="1" ht="22.5" customHeight="1">
      <c r="A735" s="56"/>
      <c r="B735" s="55"/>
      <c r="C735" s="63"/>
      <c r="D735" s="201"/>
      <c r="E735" s="225"/>
      <c r="F735" s="199"/>
      <c r="G735" s="196"/>
      <c r="H735" s="26"/>
      <c r="I735" s="26"/>
      <c r="J735" s="9"/>
      <c r="K735" s="26"/>
      <c r="L735" s="66"/>
      <c r="M735" s="66"/>
      <c r="N735" s="33"/>
      <c r="O735" s="319"/>
      <c r="P735" s="319"/>
      <c r="Q735" s="319"/>
      <c r="R735" s="31"/>
      <c r="S735" s="39"/>
      <c r="T735" s="22"/>
      <c r="U735" s="10"/>
      <c r="V735" s="9"/>
      <c r="W735" s="12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  <c r="HJ735" s="7"/>
      <c r="HK735" s="7"/>
      <c r="HL735" s="7"/>
      <c r="HM735" s="7"/>
      <c r="HN735" s="7"/>
      <c r="HO735" s="7"/>
      <c r="HP735" s="12"/>
      <c r="HQ735" s="12"/>
      <c r="HZ735" s="12"/>
      <c r="IA735" s="12"/>
      <c r="IB735" s="12"/>
      <c r="IC735" s="12"/>
      <c r="ID735" s="12"/>
      <c r="IG735" s="12"/>
      <c r="IJ735" s="12"/>
      <c r="IK735" s="12"/>
      <c r="IO735" s="12"/>
      <c r="IP735" s="12"/>
      <c r="IQ735" s="12"/>
      <c r="IR735" s="12"/>
      <c r="JB735" s="12"/>
      <c r="JC735" s="12"/>
      <c r="JD735" s="12"/>
      <c r="JE735" s="12"/>
      <c r="JK735" s="12"/>
      <c r="JL735" s="12"/>
      <c r="JP735" s="12"/>
      <c r="JR735" s="12"/>
      <c r="JS735" s="12"/>
      <c r="JT735" s="12"/>
      <c r="JU735" s="12"/>
      <c r="JV735" s="12"/>
      <c r="JW735" s="12"/>
      <c r="JX735" s="12"/>
      <c r="JY735" s="12"/>
      <c r="KE735" s="12"/>
      <c r="KF735" s="12"/>
      <c r="KM735" s="12"/>
      <c r="KN735" s="12"/>
      <c r="KO735" s="12"/>
      <c r="KP735" s="12"/>
      <c r="KQ735" s="12"/>
      <c r="KR735" s="12"/>
      <c r="KU735" s="12"/>
      <c r="KV735" s="12"/>
      <c r="KW735" s="12"/>
      <c r="KX735" s="12"/>
      <c r="KY735" s="12"/>
      <c r="KZ735" s="12"/>
      <c r="LA735" s="12"/>
      <c r="LB735" s="12"/>
      <c r="LC735" s="12"/>
      <c r="LD735" s="12"/>
      <c r="LE735" s="12"/>
      <c r="LF735" s="12"/>
      <c r="LG735" s="12"/>
      <c r="LH735" s="12"/>
      <c r="LI735" s="12"/>
      <c r="LJ735" s="12"/>
      <c r="LK735" s="12"/>
      <c r="LL735" s="12"/>
      <c r="LM735" s="12"/>
      <c r="LN735" s="12"/>
      <c r="LO735" s="12"/>
      <c r="LP735" s="12"/>
      <c r="LQ735" s="12"/>
      <c r="LR735" s="12"/>
      <c r="LS735" s="12"/>
      <c r="LT735" s="12"/>
      <c r="LU735" s="12"/>
      <c r="LV735" s="12"/>
      <c r="LW735" s="12"/>
      <c r="LX735" s="12"/>
      <c r="LY735" s="12"/>
      <c r="LZ735" s="12"/>
      <c r="MA735" s="12"/>
      <c r="MB735" s="12"/>
      <c r="MC735" s="12"/>
      <c r="MD735" s="12"/>
      <c r="ME735" s="12"/>
      <c r="MF735" s="12"/>
      <c r="MG735" s="12"/>
      <c r="MH735" s="12"/>
      <c r="MI735" s="12"/>
      <c r="MJ735" s="12"/>
      <c r="MK735" s="12"/>
      <c r="ML735" s="12"/>
      <c r="MM735" s="12"/>
      <c r="MN735" s="12"/>
      <c r="MO735" s="12"/>
      <c r="MP735" s="12"/>
      <c r="MQ735" s="12"/>
      <c r="MS735" s="12"/>
    </row>
    <row r="736" spans="1:359" s="8" customFormat="1" ht="22.5" customHeight="1">
      <c r="A736" s="57">
        <v>2.2000000000000002</v>
      </c>
      <c r="B736" s="58"/>
      <c r="C736" s="62">
        <v>2</v>
      </c>
      <c r="D736" s="201">
        <f>SUM((S736*A736)+B736+C736)</f>
        <v>28.303200000000004</v>
      </c>
      <c r="E736" s="225"/>
      <c r="F736" s="59" t="s">
        <v>806</v>
      </c>
      <c r="G736" s="59"/>
      <c r="H736" s="26" t="s">
        <v>341</v>
      </c>
      <c r="I736" s="26" t="s">
        <v>137</v>
      </c>
      <c r="J736" s="26"/>
      <c r="K736" s="26" t="s">
        <v>1663</v>
      </c>
      <c r="L736" s="66">
        <f>SUM(D736)</f>
        <v>28.303200000000004</v>
      </c>
      <c r="M736" s="66"/>
      <c r="N736" s="1" t="s">
        <v>369</v>
      </c>
      <c r="O736" s="316" t="s">
        <v>369</v>
      </c>
      <c r="P736" s="317" t="s">
        <v>369</v>
      </c>
      <c r="Q736" s="317">
        <v>1</v>
      </c>
      <c r="R736" s="37">
        <v>9.8000000000000007</v>
      </c>
      <c r="S736" s="38">
        <f>SUM(R736*1.22)</f>
        <v>11.956000000000001</v>
      </c>
      <c r="T736" s="25">
        <v>0.22</v>
      </c>
      <c r="U736" s="10" t="s">
        <v>517</v>
      </c>
      <c r="V736" s="9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  <c r="BZ736" s="12"/>
      <c r="CA736" s="12"/>
      <c r="CB736" s="12"/>
      <c r="CC736" s="12"/>
      <c r="CD736" s="12"/>
      <c r="CE736" s="12"/>
      <c r="CF736" s="12"/>
      <c r="CG736" s="12"/>
      <c r="CH736" s="12"/>
      <c r="CI736" s="12"/>
      <c r="CJ736" s="12"/>
      <c r="CK736" s="12"/>
      <c r="CL736" s="12"/>
      <c r="CM736" s="12"/>
      <c r="CN736" s="12"/>
      <c r="CO736" s="12"/>
      <c r="CP736" s="12"/>
      <c r="CQ736" s="12"/>
      <c r="CR736" s="12"/>
      <c r="CS736" s="12"/>
      <c r="CT736" s="12"/>
      <c r="CU736" s="12"/>
      <c r="CV736" s="12"/>
      <c r="CW736" s="12"/>
      <c r="CX736" s="12"/>
      <c r="CY736" s="12"/>
      <c r="CZ736" s="12"/>
      <c r="DA736" s="12"/>
      <c r="DB736" s="12"/>
      <c r="DC736" s="12"/>
      <c r="DD736" s="12"/>
      <c r="DE736" s="12"/>
      <c r="DF736" s="12"/>
      <c r="DG736" s="12"/>
      <c r="DH736" s="12"/>
      <c r="DI736" s="12"/>
      <c r="DJ736" s="12"/>
      <c r="DK736" s="12"/>
      <c r="DL736" s="12"/>
      <c r="DM736" s="12"/>
      <c r="DN736" s="12"/>
      <c r="DO736" s="12"/>
      <c r="DP736" s="12"/>
      <c r="DQ736" s="12"/>
      <c r="DR736" s="12"/>
      <c r="DS736" s="12"/>
      <c r="DT736" s="12"/>
      <c r="DU736" s="12"/>
      <c r="DV736" s="12"/>
      <c r="DW736" s="12"/>
      <c r="DX736" s="12"/>
      <c r="DY736" s="12"/>
      <c r="DZ736" s="12"/>
      <c r="EA736" s="12"/>
      <c r="EB736" s="12"/>
      <c r="EC736" s="12"/>
      <c r="ED736" s="12"/>
      <c r="EE736" s="12"/>
      <c r="EF736" s="12"/>
      <c r="EG736" s="12"/>
      <c r="EH736" s="12"/>
      <c r="EI736" s="12"/>
      <c r="EJ736" s="12"/>
      <c r="EK736" s="12"/>
      <c r="EL736" s="12"/>
      <c r="EM736" s="12"/>
      <c r="EN736" s="12"/>
      <c r="EO736" s="12"/>
      <c r="EP736" s="12"/>
      <c r="EQ736" s="12"/>
      <c r="ER736" s="12"/>
      <c r="ES736" s="12"/>
      <c r="ET736" s="12"/>
      <c r="EU736" s="12"/>
      <c r="EV736" s="12"/>
      <c r="EW736" s="12"/>
      <c r="EX736" s="12"/>
      <c r="EY736" s="12"/>
      <c r="EZ736" s="12"/>
      <c r="FA736" s="12"/>
      <c r="FB736" s="12"/>
      <c r="FC736" s="12"/>
      <c r="FD736" s="12"/>
      <c r="FE736" s="12"/>
      <c r="FF736" s="12"/>
      <c r="FG736" s="12"/>
      <c r="FH736" s="12"/>
      <c r="FI736" s="12"/>
      <c r="FJ736" s="12"/>
      <c r="FK736" s="12"/>
      <c r="FL736" s="12"/>
      <c r="FM736" s="12"/>
      <c r="FN736" s="12"/>
      <c r="FO736" s="12"/>
      <c r="FP736" s="12"/>
      <c r="FQ736" s="12"/>
      <c r="FR736" s="12"/>
      <c r="FS736" s="12"/>
      <c r="FT736" s="12"/>
      <c r="FU736" s="12"/>
      <c r="FV736" s="12"/>
      <c r="FW736" s="12"/>
      <c r="FX736" s="12"/>
      <c r="FY736" s="12"/>
      <c r="FZ736" s="12"/>
      <c r="GA736" s="12"/>
      <c r="GB736" s="12"/>
      <c r="GC736" s="12"/>
      <c r="GD736" s="12"/>
      <c r="GE736" s="12"/>
      <c r="GF736" s="12"/>
      <c r="GG736" s="12"/>
      <c r="GH736" s="12"/>
      <c r="GI736" s="12"/>
      <c r="GJ736" s="12"/>
      <c r="GK736" s="12"/>
      <c r="GL736" s="12"/>
      <c r="GM736" s="12"/>
      <c r="GN736" s="12"/>
      <c r="GO736" s="12"/>
      <c r="GP736" s="12"/>
      <c r="GQ736" s="12"/>
      <c r="GR736" s="12"/>
      <c r="GS736" s="12"/>
      <c r="GT736" s="12"/>
      <c r="GU736" s="12"/>
      <c r="GV736" s="12"/>
      <c r="GW736" s="12"/>
      <c r="GX736" s="12"/>
      <c r="GY736" s="12"/>
      <c r="GZ736" s="12"/>
      <c r="HA736" s="12"/>
      <c r="HB736" s="12"/>
      <c r="HC736" s="12"/>
      <c r="HD736" s="12"/>
      <c r="HE736" s="12"/>
      <c r="HF736" s="12"/>
      <c r="HG736" s="12"/>
      <c r="HH736" s="12"/>
      <c r="HI736" s="12"/>
      <c r="HJ736" s="12"/>
      <c r="HK736" s="12"/>
      <c r="HL736" s="12"/>
      <c r="HM736" s="12"/>
      <c r="HN736" s="12"/>
      <c r="HO736" s="12"/>
      <c r="HT736" s="12"/>
      <c r="HU736" s="12"/>
      <c r="HW736" s="12"/>
      <c r="HX736" s="12"/>
      <c r="HY736" s="12"/>
      <c r="II736" s="12"/>
      <c r="IJ736" s="12"/>
      <c r="IK736" s="12"/>
      <c r="IO736" s="7"/>
      <c r="IP736" s="7"/>
      <c r="IQ736" s="7"/>
      <c r="IX736" s="7"/>
      <c r="IY736" s="7"/>
      <c r="IZ736" s="7"/>
      <c r="JA736" s="7"/>
      <c r="JL736" s="12"/>
      <c r="JM736" s="12"/>
      <c r="JT736" s="12"/>
      <c r="JU736" s="12"/>
      <c r="JV736" s="12"/>
      <c r="JW736" s="12"/>
      <c r="JX736" s="12"/>
      <c r="JY736" s="12"/>
      <c r="KC736" s="12"/>
      <c r="KD736" s="12"/>
      <c r="KE736" s="12"/>
      <c r="KF736" s="12"/>
      <c r="KM736" s="12"/>
      <c r="KN736" s="12"/>
      <c r="KO736" s="12"/>
      <c r="KP736" s="12"/>
      <c r="KQ736" s="12"/>
      <c r="KR736" s="12"/>
      <c r="KS736" s="12"/>
      <c r="KT736" s="12"/>
      <c r="KU736" s="12"/>
      <c r="KV736" s="12"/>
      <c r="KW736" s="12"/>
      <c r="KX736" s="12"/>
      <c r="KY736" s="12"/>
      <c r="KZ736" s="12"/>
      <c r="LA736" s="12"/>
      <c r="LB736" s="12"/>
      <c r="LC736" s="12"/>
      <c r="LD736" s="12"/>
      <c r="LE736" s="12"/>
      <c r="LF736" s="12"/>
      <c r="LG736" s="12"/>
      <c r="LH736" s="12"/>
      <c r="LI736" s="12"/>
      <c r="LJ736" s="12"/>
      <c r="LK736" s="12"/>
      <c r="LL736" s="12"/>
      <c r="LM736" s="12"/>
      <c r="LN736" s="12"/>
      <c r="LO736" s="12"/>
      <c r="LP736" s="12"/>
      <c r="LQ736" s="12"/>
      <c r="LR736" s="12"/>
      <c r="LS736" s="12"/>
      <c r="LT736" s="12"/>
      <c r="LU736" s="12"/>
      <c r="LV736" s="12"/>
      <c r="LW736" s="12"/>
      <c r="LX736" s="12"/>
      <c r="LY736" s="12"/>
      <c r="LZ736" s="12"/>
      <c r="MA736" s="12"/>
      <c r="MB736" s="12"/>
      <c r="MC736" s="12"/>
      <c r="MD736" s="12"/>
      <c r="ME736" s="12"/>
      <c r="MF736" s="12"/>
      <c r="MG736" s="12"/>
      <c r="MH736" s="12"/>
      <c r="MI736" s="12"/>
      <c r="MJ736" s="12"/>
      <c r="MK736" s="12"/>
      <c r="ML736" s="12"/>
      <c r="MM736" s="12"/>
      <c r="MN736" s="12"/>
      <c r="MO736" s="12"/>
      <c r="MP736" s="12"/>
      <c r="MU736" s="12"/>
    </row>
    <row r="737" spans="1:359" s="8" customFormat="1" ht="22.5" customHeight="1">
      <c r="A737" s="57">
        <v>2.2000000000000002</v>
      </c>
      <c r="B737" s="58"/>
      <c r="C737" s="62"/>
      <c r="D737" s="201">
        <f>SUM((S737*A737)+B737+C737)</f>
        <v>36.905000000000001</v>
      </c>
      <c r="E737" s="226"/>
      <c r="F737" s="59" t="s">
        <v>806</v>
      </c>
      <c r="G737" s="59"/>
      <c r="H737" s="26" t="s">
        <v>341</v>
      </c>
      <c r="I737" s="26" t="s">
        <v>135</v>
      </c>
      <c r="J737" s="26"/>
      <c r="K737" s="26" t="s">
        <v>1661</v>
      </c>
      <c r="L737" s="66">
        <f t="shared" ref="L737:L740" si="277">SUM(D737)</f>
        <v>36.905000000000001</v>
      </c>
      <c r="M737" s="66"/>
      <c r="N737" s="1" t="s">
        <v>369</v>
      </c>
      <c r="O737" s="316" t="s">
        <v>369</v>
      </c>
      <c r="P737" s="317" t="s">
        <v>369</v>
      </c>
      <c r="Q737" s="317">
        <v>4</v>
      </c>
      <c r="R737" s="37">
        <v>13.75</v>
      </c>
      <c r="S737" s="38">
        <f t="shared" ref="S737:S740" si="278">SUM(R737*1.22)</f>
        <v>16.774999999999999</v>
      </c>
      <c r="T737" s="25">
        <v>0.22</v>
      </c>
      <c r="U737" s="10" t="s">
        <v>517</v>
      </c>
      <c r="V737" s="9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  <c r="BZ737" s="12"/>
      <c r="CA737" s="12"/>
      <c r="CB737" s="12"/>
      <c r="CC737" s="12"/>
      <c r="CD737" s="12"/>
      <c r="CE737" s="12"/>
      <c r="CF737" s="12"/>
      <c r="CG737" s="12"/>
      <c r="CH737" s="12"/>
      <c r="CI737" s="12"/>
      <c r="CJ737" s="12"/>
      <c r="CK737" s="12"/>
      <c r="CL737" s="12"/>
      <c r="CM737" s="12"/>
      <c r="CN737" s="12"/>
      <c r="CO737" s="12"/>
      <c r="CP737" s="12"/>
      <c r="CQ737" s="12"/>
      <c r="CR737" s="12"/>
      <c r="CS737" s="12"/>
      <c r="CT737" s="12"/>
      <c r="CU737" s="12"/>
      <c r="CV737" s="12"/>
      <c r="CW737" s="12"/>
      <c r="CX737" s="12"/>
      <c r="CY737" s="12"/>
      <c r="CZ737" s="12"/>
      <c r="DA737" s="12"/>
      <c r="DB737" s="12"/>
      <c r="DC737" s="12"/>
      <c r="DD737" s="12"/>
      <c r="DE737" s="12"/>
      <c r="DF737" s="12"/>
      <c r="DG737" s="12"/>
      <c r="DH737" s="12"/>
      <c r="DI737" s="12"/>
      <c r="DJ737" s="12"/>
      <c r="DK737" s="12"/>
      <c r="DL737" s="12"/>
      <c r="DM737" s="12"/>
      <c r="DN737" s="12"/>
      <c r="DO737" s="12"/>
      <c r="DP737" s="12"/>
      <c r="DQ737" s="12"/>
      <c r="DR737" s="12"/>
      <c r="DS737" s="12"/>
      <c r="DT737" s="12"/>
      <c r="DU737" s="12"/>
      <c r="DV737" s="12"/>
      <c r="DW737" s="12"/>
      <c r="DX737" s="12"/>
      <c r="DY737" s="12"/>
      <c r="DZ737" s="12"/>
      <c r="EA737" s="12"/>
      <c r="EB737" s="12"/>
      <c r="EC737" s="12"/>
      <c r="ED737" s="12"/>
      <c r="EE737" s="12"/>
      <c r="EF737" s="12"/>
      <c r="EG737" s="12"/>
      <c r="EH737" s="12"/>
      <c r="EI737" s="12"/>
      <c r="EJ737" s="12"/>
      <c r="EK737" s="12"/>
      <c r="EL737" s="12"/>
      <c r="EM737" s="12"/>
      <c r="EN737" s="12"/>
      <c r="EO737" s="12"/>
      <c r="EP737" s="12"/>
      <c r="EQ737" s="12"/>
      <c r="ER737" s="12"/>
      <c r="ES737" s="12"/>
      <c r="ET737" s="12"/>
      <c r="EU737" s="12"/>
      <c r="EV737" s="12"/>
      <c r="EW737" s="12"/>
      <c r="EX737" s="12"/>
      <c r="EY737" s="12"/>
      <c r="EZ737" s="12"/>
      <c r="FA737" s="12"/>
      <c r="FB737" s="12"/>
      <c r="FC737" s="12"/>
      <c r="FD737" s="12"/>
      <c r="FE737" s="12"/>
      <c r="FF737" s="12"/>
      <c r="FG737" s="12"/>
      <c r="FH737" s="12"/>
      <c r="FI737" s="12"/>
      <c r="FJ737" s="12"/>
      <c r="FK737" s="12"/>
      <c r="FL737" s="12"/>
      <c r="FM737" s="12"/>
      <c r="FN737" s="12"/>
      <c r="FO737" s="12"/>
      <c r="FP737" s="12"/>
      <c r="FQ737" s="12"/>
      <c r="FR737" s="12"/>
      <c r="FS737" s="12"/>
      <c r="FT737" s="12"/>
      <c r="FU737" s="12"/>
      <c r="FV737" s="12"/>
      <c r="FW737" s="12"/>
      <c r="FX737" s="12"/>
      <c r="FY737" s="12"/>
      <c r="FZ737" s="12"/>
      <c r="GA737" s="12"/>
      <c r="GB737" s="12"/>
      <c r="GC737" s="12"/>
      <c r="GD737" s="12"/>
      <c r="GE737" s="12"/>
      <c r="GF737" s="12"/>
      <c r="GG737" s="12"/>
      <c r="GH737" s="12"/>
      <c r="GI737" s="12"/>
      <c r="GJ737" s="12"/>
      <c r="GK737" s="12"/>
      <c r="GL737" s="12"/>
      <c r="GM737" s="12"/>
      <c r="GN737" s="12"/>
      <c r="GO737" s="12"/>
      <c r="GP737" s="12"/>
      <c r="GQ737" s="12"/>
      <c r="GR737" s="12"/>
      <c r="GS737" s="12"/>
      <c r="GT737" s="12"/>
      <c r="GU737" s="12"/>
      <c r="GV737" s="12"/>
      <c r="GW737" s="12"/>
      <c r="GX737" s="12"/>
      <c r="GY737" s="12"/>
      <c r="GZ737" s="12"/>
      <c r="HA737" s="12"/>
      <c r="HB737" s="12"/>
      <c r="HC737" s="12"/>
      <c r="HD737" s="12"/>
      <c r="HE737" s="12"/>
      <c r="HF737" s="12"/>
      <c r="HG737" s="12"/>
      <c r="HH737" s="12"/>
      <c r="HI737" s="12"/>
      <c r="HJ737" s="12"/>
      <c r="HK737" s="12"/>
      <c r="HL737" s="12"/>
      <c r="HM737" s="12"/>
      <c r="HN737" s="12"/>
      <c r="HO737" s="12"/>
      <c r="HR737" s="12"/>
      <c r="HS737" s="12"/>
      <c r="HV737" s="12"/>
      <c r="HY737" s="12"/>
      <c r="IB737" s="12"/>
      <c r="IC737" s="12"/>
      <c r="ID737" s="12"/>
      <c r="II737" s="12"/>
      <c r="IJ737" s="12"/>
      <c r="IK737" s="12"/>
      <c r="IR737" s="12"/>
      <c r="JQ737" s="12"/>
      <c r="JZ737" s="7"/>
      <c r="KA737" s="7"/>
      <c r="KB737" s="12"/>
      <c r="KC737" s="12"/>
      <c r="KD737" s="12"/>
      <c r="KE737" s="12"/>
      <c r="KF737" s="12"/>
      <c r="KM737" s="12"/>
      <c r="KN737" s="12"/>
      <c r="KO737" s="12"/>
      <c r="KP737" s="12"/>
      <c r="KQ737" s="12"/>
      <c r="KR737" s="12"/>
      <c r="KS737" s="12"/>
      <c r="KT737" s="12"/>
      <c r="KU737" s="12"/>
      <c r="KV737" s="12"/>
      <c r="KW737" s="12"/>
      <c r="KY737" s="12"/>
      <c r="KZ737" s="12"/>
      <c r="LA737" s="12"/>
      <c r="LB737" s="12"/>
      <c r="LC737" s="12"/>
      <c r="LD737" s="12"/>
      <c r="LE737" s="12"/>
      <c r="LF737" s="12"/>
      <c r="LG737" s="12"/>
      <c r="LH737" s="12"/>
      <c r="LI737" s="12"/>
      <c r="LJ737" s="12"/>
      <c r="LK737" s="12"/>
      <c r="LL737" s="12"/>
      <c r="LM737" s="12"/>
      <c r="LR737" s="12"/>
      <c r="LS737" s="12"/>
      <c r="LT737" s="12"/>
      <c r="LU737" s="12"/>
      <c r="LV737" s="12"/>
      <c r="LW737" s="12"/>
      <c r="LX737" s="12"/>
      <c r="LY737" s="12"/>
      <c r="LZ737" s="12"/>
      <c r="MA737" s="12"/>
      <c r="MB737" s="12"/>
      <c r="MC737" s="12"/>
      <c r="MD737" s="12"/>
      <c r="ME737" s="12"/>
      <c r="MF737" s="12"/>
    </row>
    <row r="738" spans="1:359" s="8" customFormat="1" ht="22.5" customHeight="1">
      <c r="A738" s="57">
        <v>2.2000000000000002</v>
      </c>
      <c r="B738" s="58"/>
      <c r="C738" s="62"/>
      <c r="D738" s="201">
        <f>SUM((S738*A738)+B738+C738)+((2020-2019)*3)</f>
        <v>39.905000000000001</v>
      </c>
      <c r="E738" s="225"/>
      <c r="F738" s="200" t="s">
        <v>806</v>
      </c>
      <c r="G738" s="90" t="s">
        <v>1531</v>
      </c>
      <c r="H738" s="87" t="s">
        <v>341</v>
      </c>
      <c r="I738" s="87" t="s">
        <v>135</v>
      </c>
      <c r="J738" s="87"/>
      <c r="K738" s="87" t="s">
        <v>1661</v>
      </c>
      <c r="L738" s="66">
        <f t="shared" si="277"/>
        <v>39.905000000000001</v>
      </c>
      <c r="M738" s="66"/>
      <c r="N738" s="1" t="s">
        <v>369</v>
      </c>
      <c r="O738" s="316" t="s">
        <v>369</v>
      </c>
      <c r="P738" s="317" t="s">
        <v>369</v>
      </c>
      <c r="Q738" s="317">
        <v>1</v>
      </c>
      <c r="R738" s="37">
        <v>13.75</v>
      </c>
      <c r="S738" s="38">
        <f t="shared" si="278"/>
        <v>16.774999999999999</v>
      </c>
      <c r="T738" s="25">
        <v>0.22</v>
      </c>
      <c r="U738" s="10" t="s">
        <v>517</v>
      </c>
      <c r="V738" s="9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  <c r="BT738" s="12"/>
      <c r="BU738" s="12"/>
      <c r="BV738" s="12"/>
      <c r="BW738" s="12"/>
      <c r="BX738" s="12"/>
      <c r="BY738" s="12"/>
      <c r="BZ738" s="12"/>
      <c r="CA738" s="12"/>
      <c r="CB738" s="12"/>
      <c r="CC738" s="12"/>
      <c r="CD738" s="12"/>
      <c r="CE738" s="12"/>
      <c r="CF738" s="12"/>
      <c r="CG738" s="12"/>
      <c r="CH738" s="12"/>
      <c r="CI738" s="12"/>
      <c r="CJ738" s="12"/>
      <c r="CK738" s="12"/>
      <c r="CL738" s="12"/>
      <c r="CM738" s="12"/>
      <c r="CN738" s="12"/>
      <c r="CO738" s="12"/>
      <c r="CP738" s="12"/>
      <c r="CQ738" s="12"/>
      <c r="CR738" s="12"/>
      <c r="CS738" s="12"/>
      <c r="CT738" s="12"/>
      <c r="CU738" s="12"/>
      <c r="CV738" s="12"/>
      <c r="CW738" s="12"/>
      <c r="CX738" s="12"/>
      <c r="CY738" s="12"/>
      <c r="CZ738" s="12"/>
      <c r="DA738" s="12"/>
      <c r="DB738" s="12"/>
      <c r="DC738" s="12"/>
      <c r="DD738" s="12"/>
      <c r="DE738" s="12"/>
      <c r="DF738" s="12"/>
      <c r="DG738" s="12"/>
      <c r="DH738" s="12"/>
      <c r="DI738" s="12"/>
      <c r="DJ738" s="12"/>
      <c r="DK738" s="12"/>
      <c r="DL738" s="12"/>
      <c r="DM738" s="12"/>
      <c r="DN738" s="12"/>
      <c r="DO738" s="12"/>
      <c r="DP738" s="12"/>
      <c r="DQ738" s="12"/>
      <c r="DR738" s="12"/>
      <c r="DS738" s="12"/>
      <c r="DT738" s="12"/>
      <c r="DU738" s="12"/>
      <c r="DV738" s="12"/>
      <c r="DW738" s="12"/>
      <c r="DX738" s="12"/>
      <c r="DY738" s="12"/>
      <c r="DZ738" s="12"/>
      <c r="EA738" s="12"/>
      <c r="EB738" s="12"/>
      <c r="EC738" s="12"/>
      <c r="ED738" s="12"/>
      <c r="EE738" s="12"/>
      <c r="EF738" s="12"/>
      <c r="EG738" s="12"/>
      <c r="EH738" s="12"/>
      <c r="EI738" s="12"/>
      <c r="EJ738" s="12"/>
      <c r="EK738" s="12"/>
      <c r="EL738" s="12"/>
      <c r="EM738" s="12"/>
      <c r="EN738" s="12"/>
      <c r="EO738" s="12"/>
      <c r="EP738" s="12"/>
      <c r="EQ738" s="12"/>
      <c r="ER738" s="12"/>
      <c r="ES738" s="12"/>
      <c r="ET738" s="12"/>
      <c r="EU738" s="12"/>
      <c r="EV738" s="12"/>
      <c r="EW738" s="12"/>
      <c r="EX738" s="12"/>
      <c r="EY738" s="12"/>
      <c r="EZ738" s="12"/>
      <c r="FA738" s="12"/>
      <c r="FB738" s="12"/>
      <c r="FC738" s="12"/>
      <c r="FD738" s="12"/>
      <c r="FE738" s="12"/>
      <c r="FF738" s="12"/>
      <c r="FG738" s="12"/>
      <c r="FH738" s="12"/>
      <c r="FI738" s="12"/>
      <c r="FJ738" s="12"/>
      <c r="FK738" s="12"/>
      <c r="FL738" s="12"/>
      <c r="FM738" s="12"/>
      <c r="FN738" s="12"/>
      <c r="FO738" s="12"/>
      <c r="FP738" s="12"/>
      <c r="FQ738" s="12"/>
      <c r="FR738" s="12"/>
      <c r="FS738" s="12"/>
      <c r="FT738" s="12"/>
      <c r="FU738" s="12"/>
      <c r="FV738" s="12"/>
      <c r="FW738" s="12"/>
      <c r="FX738" s="12"/>
      <c r="FY738" s="12"/>
      <c r="FZ738" s="12"/>
      <c r="GA738" s="12"/>
      <c r="GB738" s="12"/>
      <c r="GC738" s="12"/>
      <c r="GD738" s="12"/>
      <c r="GE738" s="12"/>
      <c r="GF738" s="12"/>
      <c r="GG738" s="12"/>
      <c r="GH738" s="12"/>
      <c r="GI738" s="12"/>
      <c r="GJ738" s="12"/>
      <c r="GK738" s="12"/>
      <c r="GL738" s="12"/>
      <c r="GM738" s="12"/>
      <c r="GN738" s="12"/>
      <c r="GO738" s="12"/>
      <c r="GP738" s="12"/>
      <c r="GQ738" s="12"/>
      <c r="GR738" s="12"/>
      <c r="GS738" s="12"/>
      <c r="GT738" s="12"/>
      <c r="GU738" s="12"/>
      <c r="GV738" s="12"/>
      <c r="GW738" s="12"/>
      <c r="GX738" s="12"/>
      <c r="GY738" s="12"/>
      <c r="GZ738" s="12"/>
      <c r="HA738" s="12"/>
      <c r="HB738" s="12"/>
      <c r="HC738" s="12"/>
      <c r="HD738" s="12"/>
      <c r="HE738" s="12"/>
      <c r="HF738" s="12"/>
      <c r="HG738" s="12"/>
      <c r="HH738" s="12"/>
      <c r="HI738" s="12"/>
      <c r="HJ738" s="12"/>
      <c r="HK738" s="12"/>
      <c r="HL738" s="12"/>
      <c r="HM738" s="12"/>
      <c r="HN738" s="12"/>
      <c r="HO738" s="12"/>
      <c r="HR738" s="12"/>
      <c r="HS738" s="12"/>
      <c r="HV738" s="12"/>
      <c r="HY738" s="12"/>
      <c r="IB738" s="12"/>
      <c r="IC738" s="12"/>
      <c r="ID738" s="12"/>
      <c r="II738" s="12"/>
      <c r="IJ738" s="12"/>
      <c r="IK738" s="12"/>
      <c r="IR738" s="12"/>
      <c r="JQ738" s="12"/>
      <c r="JZ738" s="7"/>
      <c r="KA738" s="7"/>
      <c r="KB738" s="12"/>
      <c r="KC738" s="12"/>
      <c r="KD738" s="12"/>
      <c r="KE738" s="12"/>
      <c r="KF738" s="12"/>
      <c r="KM738" s="12"/>
      <c r="KN738" s="12"/>
      <c r="KO738" s="12"/>
      <c r="KP738" s="12"/>
      <c r="KQ738" s="12"/>
      <c r="KR738" s="12"/>
      <c r="KS738" s="12"/>
      <c r="KT738" s="12"/>
      <c r="KU738" s="12"/>
      <c r="KV738" s="12"/>
      <c r="KW738" s="12"/>
      <c r="KX738" s="12"/>
      <c r="KY738" s="12"/>
      <c r="KZ738" s="12"/>
      <c r="LA738" s="12"/>
      <c r="LB738" s="12"/>
      <c r="LC738" s="12"/>
      <c r="LD738" s="12"/>
      <c r="LE738" s="12"/>
      <c r="LF738" s="12"/>
      <c r="LG738" s="12"/>
      <c r="LH738" s="12"/>
      <c r="LI738" s="12"/>
      <c r="LJ738" s="12"/>
      <c r="LK738" s="12"/>
      <c r="LL738" s="12"/>
      <c r="LM738" s="12"/>
      <c r="LR738" s="12"/>
      <c r="LS738" s="12"/>
      <c r="LT738" s="12"/>
      <c r="LU738" s="12"/>
      <c r="LV738" s="12"/>
      <c r="LW738" s="12"/>
      <c r="LX738" s="12"/>
      <c r="LY738" s="12"/>
      <c r="LZ738" s="12"/>
      <c r="MA738" s="12"/>
      <c r="MB738" s="12"/>
      <c r="MC738" s="12"/>
      <c r="MD738" s="12"/>
      <c r="ME738" s="12"/>
      <c r="MF738" s="12"/>
      <c r="MH738" s="12"/>
      <c r="MI738" s="12"/>
      <c r="MJ738" s="12"/>
      <c r="MK738" s="12"/>
      <c r="ML738" s="12"/>
      <c r="MM738" s="12"/>
      <c r="MN738" s="12"/>
      <c r="MO738" s="12"/>
      <c r="MP738" s="12"/>
      <c r="MQ738" s="12"/>
      <c r="MS738" s="12"/>
    </row>
    <row r="739" spans="1:359" ht="22.5" customHeight="1">
      <c r="A739" s="57">
        <v>2.2000000000000002</v>
      </c>
      <c r="B739" s="58"/>
      <c r="C739" s="62"/>
      <c r="D739" s="201">
        <f>SUM((S739*A739)+B739+C739)+((2020-2017)*3)</f>
        <v>45.905000000000001</v>
      </c>
      <c r="E739" s="226"/>
      <c r="F739" s="200" t="s">
        <v>806</v>
      </c>
      <c r="G739" s="90" t="s">
        <v>1531</v>
      </c>
      <c r="H739" s="87" t="s">
        <v>341</v>
      </c>
      <c r="I739" s="87" t="s">
        <v>135</v>
      </c>
      <c r="J739" s="87"/>
      <c r="K739" s="87" t="s">
        <v>1662</v>
      </c>
      <c r="L739" s="66">
        <f t="shared" si="277"/>
        <v>45.905000000000001</v>
      </c>
      <c r="M739" s="66"/>
      <c r="N739" s="1" t="s">
        <v>369</v>
      </c>
      <c r="O739" s="316" t="s">
        <v>369</v>
      </c>
      <c r="P739" s="317" t="s">
        <v>369</v>
      </c>
      <c r="Q739" s="317">
        <v>1</v>
      </c>
      <c r="R739" s="37">
        <v>13.75</v>
      </c>
      <c r="S739" s="38">
        <f t="shared" si="278"/>
        <v>16.774999999999999</v>
      </c>
      <c r="T739" s="25">
        <v>0.22</v>
      </c>
      <c r="U739" s="10" t="s">
        <v>517</v>
      </c>
      <c r="V739" s="9"/>
      <c r="HP739" s="8"/>
      <c r="HQ739" s="8"/>
      <c r="HT739" s="8"/>
      <c r="HU739" s="8"/>
      <c r="HW739" s="8"/>
      <c r="HX739" s="8"/>
      <c r="HZ739" s="8"/>
      <c r="IA739" s="8"/>
      <c r="IE739" s="8"/>
      <c r="IF739" s="8"/>
      <c r="IG739" s="8"/>
      <c r="IH739" s="8"/>
      <c r="IL739" s="8"/>
      <c r="IM739" s="8"/>
      <c r="IN739" s="8"/>
      <c r="IO739" s="8"/>
      <c r="IP739" s="8"/>
      <c r="IQ739" s="8"/>
      <c r="IS739" s="8"/>
      <c r="IT739" s="8"/>
      <c r="IU739" s="8"/>
      <c r="IV739" s="8"/>
      <c r="IW739" s="8"/>
      <c r="IX739" s="8"/>
      <c r="IY739" s="8"/>
      <c r="IZ739" s="8"/>
      <c r="JA739" s="8"/>
      <c r="JB739" s="8"/>
      <c r="JC739" s="8"/>
      <c r="JD739" s="8"/>
      <c r="JE739" s="8"/>
      <c r="JF739" s="8"/>
      <c r="JG739" s="8"/>
      <c r="JH739" s="8"/>
      <c r="JI739" s="8"/>
      <c r="JJ739" s="8"/>
      <c r="JK739" s="8"/>
      <c r="JL739" s="8"/>
      <c r="JM739" s="8"/>
      <c r="JN739" s="8"/>
      <c r="JO739" s="8"/>
      <c r="JP739" s="8"/>
      <c r="JR739" s="8"/>
      <c r="JS739" s="8"/>
      <c r="JT739" s="8"/>
      <c r="JU739" s="8"/>
      <c r="JV739" s="8"/>
      <c r="JW739" s="8"/>
      <c r="JX739" s="8"/>
      <c r="JY739" s="8"/>
      <c r="JZ739" s="7"/>
      <c r="KA739" s="7"/>
      <c r="KG739" s="8"/>
      <c r="KH739" s="8"/>
      <c r="KI739" s="8"/>
      <c r="KJ739" s="8"/>
      <c r="KK739" s="8"/>
      <c r="KL739" s="8"/>
      <c r="MR739" s="8"/>
      <c r="MU739" s="8"/>
    </row>
    <row r="740" spans="1:359" ht="22.5" customHeight="1">
      <c r="A740" s="57">
        <v>2.2000000000000002</v>
      </c>
      <c r="B740" s="58"/>
      <c r="C740" s="62"/>
      <c r="D740" s="201">
        <f>SUM((S740*A740)+B740+C740)+((2020-2016)*3)</f>
        <v>48.905000000000001</v>
      </c>
      <c r="E740" s="226"/>
      <c r="F740" s="200" t="s">
        <v>806</v>
      </c>
      <c r="G740" s="90" t="s">
        <v>1531</v>
      </c>
      <c r="H740" s="87" t="s">
        <v>341</v>
      </c>
      <c r="I740" s="87" t="s">
        <v>135</v>
      </c>
      <c r="J740" s="87"/>
      <c r="K740" s="87" t="s">
        <v>136</v>
      </c>
      <c r="L740" s="66">
        <f t="shared" si="277"/>
        <v>48.905000000000001</v>
      </c>
      <c r="M740" s="66"/>
      <c r="N740" s="1" t="s">
        <v>369</v>
      </c>
      <c r="O740" s="316" t="s">
        <v>369</v>
      </c>
      <c r="P740" s="317">
        <v>1</v>
      </c>
      <c r="Q740" s="317" t="s">
        <v>369</v>
      </c>
      <c r="R740" s="37">
        <v>13.75</v>
      </c>
      <c r="S740" s="38">
        <f t="shared" si="278"/>
        <v>16.774999999999999</v>
      </c>
      <c r="T740" s="20"/>
      <c r="U740" s="10" t="s">
        <v>517</v>
      </c>
      <c r="V740" s="9"/>
      <c r="HP740" s="8"/>
      <c r="HQ740" s="8"/>
      <c r="HT740" s="8"/>
      <c r="HU740" s="8"/>
      <c r="HW740" s="8"/>
      <c r="HX740" s="8"/>
      <c r="HZ740" s="8"/>
      <c r="IA740" s="8"/>
      <c r="IE740" s="8"/>
      <c r="IF740" s="8"/>
      <c r="IG740" s="8"/>
      <c r="IH740" s="8"/>
      <c r="IL740" s="8"/>
      <c r="IM740" s="8"/>
      <c r="IN740" s="8"/>
      <c r="IO740" s="8"/>
      <c r="IP740" s="8"/>
      <c r="IQ740" s="8"/>
      <c r="IS740" s="8"/>
      <c r="IT740" s="8"/>
      <c r="IU740" s="8"/>
      <c r="IV740" s="8"/>
      <c r="IW740" s="8"/>
      <c r="IX740" s="8"/>
      <c r="IY740" s="8"/>
      <c r="IZ740" s="8"/>
      <c r="JA740" s="8"/>
      <c r="JB740" s="8"/>
      <c r="JC740" s="8"/>
      <c r="JD740" s="8"/>
      <c r="JE740" s="8"/>
      <c r="JF740" s="8"/>
      <c r="JG740" s="8"/>
      <c r="JH740" s="8"/>
      <c r="JI740" s="8"/>
      <c r="JJ740" s="8"/>
      <c r="JK740" s="8"/>
      <c r="JL740" s="8"/>
      <c r="JM740" s="8"/>
      <c r="JN740" s="8"/>
      <c r="JO740" s="8"/>
      <c r="JP740" s="8"/>
      <c r="JR740" s="8"/>
      <c r="JS740" s="8"/>
      <c r="JT740" s="8"/>
      <c r="JU740" s="8"/>
      <c r="JV740" s="8"/>
      <c r="JW740" s="8"/>
      <c r="JX740" s="8"/>
      <c r="JY740" s="8"/>
      <c r="JZ740" s="7"/>
      <c r="KA740" s="7"/>
      <c r="KG740" s="8"/>
      <c r="KH740" s="8"/>
      <c r="KI740" s="8"/>
      <c r="KJ740" s="8"/>
      <c r="KK740" s="8"/>
      <c r="KL740" s="8"/>
      <c r="MR740" s="8"/>
      <c r="MU740" s="8"/>
    </row>
    <row r="741" spans="1:359" ht="22.5" customHeight="1">
      <c r="A741" s="56"/>
      <c r="B741" s="55"/>
      <c r="C741" s="63"/>
      <c r="D741" s="201"/>
      <c r="F741" s="60"/>
      <c r="G741" s="60"/>
      <c r="H741" s="76"/>
      <c r="I741" s="76"/>
      <c r="J741" s="76"/>
      <c r="K741" s="76"/>
      <c r="L741" s="66"/>
      <c r="M741" s="66"/>
      <c r="N741" s="33"/>
      <c r="O741" s="319"/>
      <c r="P741" s="319"/>
      <c r="Q741" s="319"/>
      <c r="R741" s="31"/>
      <c r="S741" s="39"/>
      <c r="T741" s="21"/>
      <c r="U741" s="10"/>
      <c r="V741" s="9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V741" s="8"/>
      <c r="HY741" s="8"/>
      <c r="IE741" s="8"/>
      <c r="IF741" s="8"/>
      <c r="II741" s="8"/>
      <c r="IO741" s="8"/>
      <c r="IP741" s="8"/>
      <c r="IQ741" s="8"/>
      <c r="IS741" s="8"/>
      <c r="IT741" s="8"/>
      <c r="IU741" s="8"/>
      <c r="IV741" s="8"/>
      <c r="IW741" s="8"/>
      <c r="IX741" s="7"/>
      <c r="IY741" s="7"/>
      <c r="IZ741" s="7"/>
      <c r="JA741" s="7"/>
      <c r="JB741" s="8"/>
      <c r="JC741" s="8"/>
      <c r="JD741" s="8"/>
      <c r="JE741" s="8"/>
      <c r="JF741" s="8"/>
      <c r="JG741" s="8"/>
      <c r="JH741" s="8"/>
      <c r="JI741" s="8"/>
      <c r="JJ741" s="8"/>
      <c r="JK741" s="8"/>
      <c r="JL741" s="8"/>
      <c r="JM741" s="8"/>
      <c r="JN741" s="8"/>
      <c r="JO741" s="8"/>
      <c r="JP741" s="8"/>
      <c r="JQ741" s="8"/>
      <c r="JR741" s="8"/>
      <c r="JS741" s="8"/>
      <c r="JY741" s="8"/>
      <c r="KB741" s="8"/>
      <c r="KG741" s="8"/>
      <c r="KH741" s="8"/>
      <c r="KI741" s="8"/>
      <c r="KJ741" s="8"/>
      <c r="KK741" s="8"/>
      <c r="KL741" s="8"/>
      <c r="KS741" s="8"/>
      <c r="KT741" s="8"/>
      <c r="KX741" s="8"/>
      <c r="KZ741" s="8"/>
      <c r="LA741" s="8"/>
      <c r="LB741" s="8"/>
      <c r="LC741" s="8"/>
      <c r="LN741" s="8"/>
      <c r="LO741" s="8"/>
      <c r="LP741" s="8"/>
      <c r="LQ741" s="8"/>
      <c r="MG741" s="8"/>
      <c r="MH741" s="8"/>
      <c r="MI741" s="8"/>
      <c r="MJ741" s="8"/>
      <c r="MK741" s="8"/>
      <c r="ML741" s="8"/>
      <c r="MM741" s="8"/>
      <c r="MN741" s="8"/>
      <c r="MO741" s="8"/>
      <c r="MP741" s="8"/>
      <c r="MQ741" s="8"/>
      <c r="MR741" s="8"/>
      <c r="MS741" s="8"/>
    </row>
    <row r="742" spans="1:359" ht="22.5" customHeight="1">
      <c r="A742" s="56"/>
      <c r="B742" s="55"/>
      <c r="C742" s="63"/>
      <c r="D742" s="201"/>
      <c r="E742" s="226"/>
      <c r="F742" s="60"/>
      <c r="G742" s="60"/>
      <c r="H742" s="76"/>
      <c r="I742" s="76"/>
      <c r="J742" s="76"/>
      <c r="K742" s="76"/>
      <c r="L742" s="66"/>
      <c r="M742" s="66"/>
      <c r="N742" s="33"/>
      <c r="O742" s="319"/>
      <c r="P742" s="319"/>
      <c r="Q742" s="319"/>
      <c r="R742" s="31"/>
      <c r="S742" s="39"/>
      <c r="T742" s="21"/>
      <c r="U742" s="10"/>
      <c r="V742" s="9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V742" s="8"/>
      <c r="HY742" s="8"/>
      <c r="IE742" s="8"/>
      <c r="IF742" s="8"/>
      <c r="II742" s="8"/>
      <c r="IO742" s="8"/>
      <c r="IP742" s="8"/>
      <c r="IQ742" s="8"/>
      <c r="IS742" s="8"/>
      <c r="IT742" s="8"/>
      <c r="IU742" s="8"/>
      <c r="IV742" s="8"/>
      <c r="IW742" s="8"/>
      <c r="IX742" s="7"/>
      <c r="IY742" s="7"/>
      <c r="IZ742" s="7"/>
      <c r="JA742" s="7"/>
      <c r="JB742" s="8"/>
      <c r="JC742" s="8"/>
      <c r="JD742" s="8"/>
      <c r="JE742" s="8"/>
      <c r="JF742" s="8"/>
      <c r="JG742" s="8"/>
      <c r="JH742" s="8"/>
      <c r="JI742" s="8"/>
      <c r="JJ742" s="8"/>
      <c r="JK742" s="8"/>
      <c r="JL742" s="8"/>
      <c r="JM742" s="8"/>
      <c r="JN742" s="8"/>
      <c r="JO742" s="8"/>
      <c r="JP742" s="8"/>
      <c r="JQ742" s="8"/>
      <c r="JR742" s="8"/>
      <c r="JS742" s="8"/>
      <c r="JY742" s="8"/>
      <c r="KB742" s="8"/>
      <c r="KG742" s="8"/>
      <c r="KH742" s="8"/>
      <c r="KI742" s="8"/>
      <c r="KJ742" s="8"/>
      <c r="KK742" s="8"/>
      <c r="KL742" s="8"/>
      <c r="KS742" s="8"/>
      <c r="KT742" s="8"/>
      <c r="KZ742" s="8"/>
      <c r="LA742" s="8"/>
      <c r="LB742" s="8"/>
      <c r="LC742" s="8"/>
      <c r="LN742" s="8"/>
      <c r="LO742" s="8"/>
      <c r="LP742" s="8"/>
      <c r="LQ742" s="8"/>
      <c r="MG742" s="8"/>
      <c r="MH742" s="8"/>
      <c r="MI742" s="8"/>
      <c r="MJ742" s="8"/>
      <c r="MK742" s="8"/>
      <c r="ML742" s="8"/>
      <c r="MM742" s="8"/>
      <c r="MN742" s="8"/>
      <c r="MO742" s="8"/>
      <c r="MP742" s="8"/>
      <c r="MQ742" s="8"/>
      <c r="MS742" s="8"/>
    </row>
    <row r="743" spans="1:359" ht="22.5" customHeight="1">
      <c r="A743" s="56"/>
      <c r="B743" s="55"/>
      <c r="C743" s="63"/>
      <c r="D743" s="201"/>
      <c r="E743" s="226"/>
      <c r="F743" s="60"/>
      <c r="G743" s="60"/>
      <c r="H743" s="76"/>
      <c r="I743" s="76"/>
      <c r="J743" s="76"/>
      <c r="K743" s="76"/>
      <c r="L743" s="66"/>
      <c r="M743" s="66"/>
      <c r="N743" s="33"/>
      <c r="O743" s="319"/>
      <c r="P743" s="319"/>
      <c r="Q743" s="319"/>
      <c r="R743" s="31"/>
      <c r="S743" s="39"/>
      <c r="T743" s="21"/>
      <c r="U743" s="10"/>
      <c r="V743" s="9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V743" s="8"/>
      <c r="HY743" s="8"/>
      <c r="IE743" s="8"/>
      <c r="IF743" s="8"/>
      <c r="II743" s="8"/>
      <c r="IO743" s="8"/>
      <c r="IP743" s="8"/>
      <c r="IQ743" s="8"/>
      <c r="IS743" s="8"/>
      <c r="IT743" s="8"/>
      <c r="IU743" s="8"/>
      <c r="IV743" s="8"/>
      <c r="IW743" s="8"/>
      <c r="IX743" s="7"/>
      <c r="IY743" s="7"/>
      <c r="IZ743" s="7"/>
      <c r="JA743" s="7"/>
      <c r="JB743" s="8"/>
      <c r="JC743" s="8"/>
      <c r="JD743" s="8"/>
      <c r="JE743" s="8"/>
      <c r="JF743" s="8"/>
      <c r="JG743" s="8"/>
      <c r="JH743" s="8"/>
      <c r="JI743" s="8"/>
      <c r="JJ743" s="8"/>
      <c r="JK743" s="8"/>
      <c r="JL743" s="8"/>
      <c r="JM743" s="8"/>
      <c r="JN743" s="8"/>
      <c r="JO743" s="8"/>
      <c r="JP743" s="8"/>
      <c r="JQ743" s="8"/>
      <c r="JR743" s="8"/>
      <c r="JS743" s="8"/>
      <c r="JY743" s="8"/>
      <c r="KB743" s="8"/>
      <c r="KG743" s="8"/>
      <c r="KH743" s="8"/>
      <c r="KI743" s="8"/>
      <c r="KJ743" s="8"/>
      <c r="KK743" s="8"/>
      <c r="KL743" s="8"/>
      <c r="KS743" s="8"/>
      <c r="KT743" s="8"/>
      <c r="KX743" s="8"/>
      <c r="KZ743" s="8"/>
      <c r="LA743" s="8"/>
      <c r="LB743" s="8"/>
      <c r="LC743" s="8"/>
      <c r="LN743" s="8"/>
      <c r="LO743" s="8"/>
      <c r="LP743" s="8"/>
      <c r="LQ743" s="8"/>
      <c r="MG743" s="8"/>
      <c r="MH743" s="8"/>
      <c r="MI743" s="8"/>
      <c r="MJ743" s="8"/>
      <c r="MK743" s="8"/>
      <c r="ML743" s="8"/>
      <c r="MM743" s="8"/>
      <c r="MN743" s="8"/>
      <c r="MO743" s="8"/>
      <c r="MP743" s="8"/>
      <c r="MQ743" s="8"/>
      <c r="MS743" s="8"/>
    </row>
    <row r="744" spans="1:359" ht="22.5" customHeight="1">
      <c r="A744" s="56"/>
      <c r="B744" s="55"/>
      <c r="C744" s="63"/>
      <c r="D744" s="201"/>
      <c r="F744" s="60"/>
      <c r="G744" s="60"/>
      <c r="H744" s="76"/>
      <c r="I744" s="76"/>
      <c r="J744" s="76"/>
      <c r="K744" s="76"/>
      <c r="L744" s="66"/>
      <c r="M744" s="66"/>
      <c r="N744" s="33"/>
      <c r="O744" s="319"/>
      <c r="P744" s="319"/>
      <c r="Q744" s="319"/>
      <c r="R744" s="31"/>
      <c r="S744" s="39"/>
      <c r="T744" s="21"/>
      <c r="U744" s="10"/>
      <c r="V744" s="9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V744" s="8"/>
      <c r="HY744" s="8"/>
      <c r="IE744" s="8"/>
      <c r="IF744" s="8"/>
      <c r="II744" s="8"/>
      <c r="IO744" s="8"/>
      <c r="IP744" s="8"/>
      <c r="IQ744" s="8"/>
      <c r="IS744" s="8"/>
      <c r="IT744" s="8"/>
      <c r="IU744" s="8"/>
      <c r="IV744" s="8"/>
      <c r="IW744" s="8"/>
      <c r="IX744" s="7"/>
      <c r="IY744" s="7"/>
      <c r="IZ744" s="7"/>
      <c r="JA744" s="7"/>
      <c r="JB744" s="8"/>
      <c r="JC744" s="8"/>
      <c r="JD744" s="8"/>
      <c r="JE744" s="8"/>
      <c r="JF744" s="8"/>
      <c r="JG744" s="8"/>
      <c r="JH744" s="8"/>
      <c r="JI744" s="8"/>
      <c r="JJ744" s="8"/>
      <c r="JK744" s="8"/>
      <c r="JL744" s="8"/>
      <c r="JM744" s="8"/>
      <c r="JN744" s="8"/>
      <c r="JO744" s="8"/>
      <c r="JP744" s="8"/>
      <c r="JQ744" s="8"/>
      <c r="JR744" s="8"/>
      <c r="JS744" s="8"/>
      <c r="JY744" s="8"/>
      <c r="KB744" s="8"/>
      <c r="KG744" s="8"/>
      <c r="KH744" s="8"/>
      <c r="KI744" s="8"/>
      <c r="KJ744" s="8"/>
      <c r="KK744" s="8"/>
      <c r="KL744" s="8"/>
      <c r="KS744" s="8"/>
      <c r="KT744" s="8"/>
      <c r="KX744" s="8"/>
      <c r="KZ744" s="8"/>
      <c r="LA744" s="8"/>
      <c r="LB744" s="8"/>
      <c r="LC744" s="8"/>
      <c r="LN744" s="8"/>
      <c r="LO744" s="8"/>
      <c r="LP744" s="8"/>
      <c r="LQ744" s="8"/>
      <c r="MG744" s="8"/>
      <c r="MH744" s="8"/>
      <c r="MI744" s="8"/>
      <c r="MJ744" s="8"/>
      <c r="MK744" s="8"/>
      <c r="ML744" s="8"/>
      <c r="MM744" s="8"/>
      <c r="MN744" s="8"/>
      <c r="MO744" s="8"/>
      <c r="MP744" s="8"/>
      <c r="MQ744" s="8"/>
      <c r="MR744" s="8"/>
      <c r="MS744" s="8"/>
    </row>
    <row r="745" spans="1:359" ht="22.5" customHeight="1">
      <c r="A745" s="57">
        <v>2</v>
      </c>
      <c r="B745" s="58"/>
      <c r="C745" s="62"/>
      <c r="D745" s="201">
        <f>SUM((S745*A745)+B745+C745)</f>
        <v>31.72</v>
      </c>
      <c r="F745" s="59" t="s">
        <v>808</v>
      </c>
      <c r="G745" s="59"/>
      <c r="H745" s="26" t="s">
        <v>340</v>
      </c>
      <c r="I745" s="26" t="s">
        <v>999</v>
      </c>
      <c r="J745" s="26"/>
      <c r="K745" s="26" t="s">
        <v>1371</v>
      </c>
      <c r="L745" s="66">
        <f>SUM(D745)</f>
        <v>31.72</v>
      </c>
      <c r="M745" s="66"/>
      <c r="N745" s="1" t="s">
        <v>369</v>
      </c>
      <c r="O745" s="316" t="s">
        <v>369</v>
      </c>
      <c r="P745" s="317">
        <v>5</v>
      </c>
      <c r="Q745" s="317" t="s">
        <v>369</v>
      </c>
      <c r="R745" s="37">
        <v>13</v>
      </c>
      <c r="S745" s="38">
        <f>SUM(R745*1.22)</f>
        <v>15.86</v>
      </c>
      <c r="T745" s="25">
        <v>0.05</v>
      </c>
      <c r="U745" s="10" t="s">
        <v>518</v>
      </c>
      <c r="V745" s="9"/>
      <c r="W745" s="8"/>
      <c r="HR745" s="8"/>
      <c r="HS745" s="8"/>
      <c r="HT745" s="8"/>
      <c r="HU745" s="8"/>
      <c r="HV745" s="8"/>
      <c r="HW745" s="8"/>
      <c r="HX745" s="8"/>
      <c r="HY745" s="8"/>
      <c r="IE745" s="8"/>
      <c r="IF745" s="8"/>
      <c r="IH745" s="8"/>
      <c r="II745" s="8"/>
      <c r="IS745" s="8"/>
      <c r="IT745" s="8"/>
      <c r="IU745" s="8"/>
      <c r="IV745" s="8"/>
      <c r="IW745" s="8"/>
      <c r="IX745" s="8"/>
      <c r="IY745" s="8"/>
      <c r="IZ745" s="8"/>
      <c r="JA745" s="8"/>
      <c r="JB745" s="8"/>
      <c r="JC745" s="8"/>
      <c r="JD745" s="8"/>
      <c r="JE745" s="8"/>
      <c r="JK745" s="8"/>
      <c r="JM745" s="8"/>
      <c r="JP745" s="8"/>
      <c r="JQ745" s="8"/>
      <c r="JR745" s="8"/>
      <c r="JS745" s="8"/>
      <c r="JY745" s="8"/>
      <c r="JZ745" s="8"/>
      <c r="KA745" s="8"/>
      <c r="KB745" s="8"/>
      <c r="KC745" s="8"/>
      <c r="KD745" s="8"/>
      <c r="KE745" s="8"/>
      <c r="KF745" s="8"/>
      <c r="KM745" s="8"/>
      <c r="KN745" s="8"/>
      <c r="KO745" s="8"/>
      <c r="KP745" s="8"/>
      <c r="KQ745" s="8"/>
      <c r="KR745" s="8"/>
      <c r="KZ745" s="8"/>
      <c r="LA745" s="8"/>
      <c r="LB745" s="8"/>
      <c r="LC745" s="8"/>
      <c r="MH745" s="8"/>
      <c r="MI745" s="8"/>
      <c r="MJ745" s="8"/>
      <c r="MK745" s="8"/>
      <c r="ML745" s="8"/>
      <c r="MM745" s="8"/>
      <c r="MN745" s="8"/>
      <c r="MO745" s="8"/>
      <c r="MP745" s="8"/>
      <c r="MQ745" s="8"/>
      <c r="MR745" s="8"/>
      <c r="MU745" s="8"/>
    </row>
    <row r="746" spans="1:359" ht="22.5" customHeight="1">
      <c r="A746" s="57">
        <v>1</v>
      </c>
      <c r="B746" s="58">
        <v>12</v>
      </c>
      <c r="C746" s="62">
        <v>3</v>
      </c>
      <c r="D746" s="201">
        <f>SUM((S746*A746)+B746+C746)</f>
        <v>27.748999999999999</v>
      </c>
      <c r="E746" s="226"/>
      <c r="F746" s="59" t="s">
        <v>819</v>
      </c>
      <c r="G746" s="59"/>
      <c r="H746" s="26" t="s">
        <v>340</v>
      </c>
      <c r="I746" s="26" t="s">
        <v>1001</v>
      </c>
      <c r="J746" s="26"/>
      <c r="K746" s="26" t="s">
        <v>118</v>
      </c>
      <c r="L746" s="66">
        <f>SUM(D746)</f>
        <v>27.748999999999999</v>
      </c>
      <c r="M746" s="66"/>
      <c r="N746" s="1" t="s">
        <v>369</v>
      </c>
      <c r="O746" s="316" t="s">
        <v>369</v>
      </c>
      <c r="P746" s="317" t="s">
        <v>369</v>
      </c>
      <c r="Q746" s="317">
        <v>2</v>
      </c>
      <c r="R746" s="37">
        <v>10.45</v>
      </c>
      <c r="S746" s="38">
        <f>SUM(R746*1.22)</f>
        <v>12.748999999999999</v>
      </c>
      <c r="T746" s="20"/>
      <c r="U746" s="10" t="s">
        <v>632</v>
      </c>
      <c r="V746" s="9"/>
      <c r="HP746" s="8"/>
      <c r="HQ746" s="8"/>
      <c r="HR746" s="8"/>
      <c r="HS746" s="8"/>
      <c r="HV746" s="8"/>
      <c r="HZ746" s="8"/>
      <c r="IA746" s="8"/>
      <c r="IB746" s="8"/>
      <c r="IC746" s="8"/>
      <c r="ID746" s="8"/>
      <c r="IE746" s="8"/>
      <c r="IF746" s="8"/>
      <c r="IG746" s="8"/>
      <c r="IH746" s="8"/>
      <c r="IO746" s="8"/>
      <c r="IP746" s="8"/>
      <c r="IQ746" s="8"/>
      <c r="IS746" s="7"/>
      <c r="IT746" s="7"/>
      <c r="IU746" s="7"/>
      <c r="IV746" s="7"/>
      <c r="IW746" s="7"/>
      <c r="IX746" s="8"/>
      <c r="IY746" s="8"/>
      <c r="IZ746" s="8"/>
      <c r="JA746" s="8"/>
      <c r="JB746" s="8"/>
      <c r="JC746" s="8"/>
      <c r="JD746" s="8"/>
      <c r="JE746" s="8"/>
      <c r="JF746" s="8"/>
      <c r="JG746" s="8"/>
      <c r="JH746" s="8"/>
      <c r="JI746" s="8"/>
      <c r="JJ746" s="8"/>
      <c r="JK746" s="8"/>
      <c r="JP746" s="8"/>
      <c r="JQ746" s="8"/>
      <c r="JR746" s="8"/>
      <c r="JS746" s="8"/>
      <c r="KE746" s="8"/>
      <c r="KF746" s="8"/>
      <c r="KM746" s="8"/>
      <c r="KN746" s="8"/>
      <c r="KO746" s="8"/>
      <c r="KP746" s="8"/>
      <c r="KQ746" s="8"/>
      <c r="KR746" s="8"/>
      <c r="KY746"/>
      <c r="MH746" s="8"/>
      <c r="MI746" s="8"/>
      <c r="MJ746" s="8"/>
      <c r="MK746" s="8"/>
      <c r="ML746" s="8"/>
      <c r="MM746" s="8"/>
      <c r="MN746" s="8"/>
      <c r="MO746" s="8"/>
      <c r="MP746" s="8"/>
      <c r="MQ746" s="8"/>
      <c r="MR746" s="8"/>
      <c r="MU746" s="8"/>
    </row>
    <row r="747" spans="1:359" ht="22.5" customHeight="1">
      <c r="A747" s="56"/>
      <c r="B747" s="55"/>
      <c r="C747" s="63"/>
      <c r="D747" s="201"/>
      <c r="E747" s="226"/>
      <c r="F747" s="60"/>
      <c r="G747" s="60"/>
      <c r="H747" s="26"/>
      <c r="I747" s="26"/>
      <c r="J747" s="9"/>
      <c r="K747" s="26"/>
      <c r="L747" s="66"/>
      <c r="M747" s="66"/>
      <c r="N747" s="17"/>
      <c r="O747" s="318"/>
      <c r="P747" s="318"/>
      <c r="Q747" s="318"/>
      <c r="R747" s="31"/>
      <c r="S747" s="31"/>
      <c r="T747" s="21"/>
      <c r="U747" s="10"/>
      <c r="V747" s="9"/>
      <c r="IG747" s="8"/>
      <c r="IJ747" s="8"/>
      <c r="IK747" s="8"/>
      <c r="IR747" s="8"/>
      <c r="IS747" s="8"/>
      <c r="IT747" s="8"/>
      <c r="IU747" s="8"/>
      <c r="IV747" s="8"/>
      <c r="IW747" s="8"/>
      <c r="IX747" s="8"/>
      <c r="IY747" s="8"/>
      <c r="IZ747" s="8"/>
      <c r="JA747" s="8"/>
      <c r="JF747" s="8"/>
      <c r="JG747" s="8"/>
      <c r="JH747" s="8"/>
      <c r="JI747" s="8"/>
      <c r="JJ747" s="8"/>
      <c r="JL747" s="8"/>
      <c r="JM747" s="8"/>
      <c r="JN747" s="8"/>
      <c r="JO747" s="8"/>
      <c r="JT747" s="8"/>
      <c r="JU747" s="8"/>
      <c r="JV747" s="8"/>
      <c r="JW747" s="8"/>
      <c r="JX747" s="8"/>
      <c r="JZ747" s="8"/>
      <c r="KA747" s="8"/>
      <c r="KC747" s="8"/>
      <c r="KD747" s="8"/>
      <c r="KH747" s="8"/>
      <c r="KI747" s="8"/>
      <c r="KJ747" s="8"/>
      <c r="KK747" s="8"/>
      <c r="KL747" s="8"/>
      <c r="KS747" s="8"/>
      <c r="KT747" s="8"/>
      <c r="KX747" s="8"/>
      <c r="KY747" s="8"/>
      <c r="KZ747" s="8"/>
      <c r="LA747" s="8"/>
      <c r="LB747" s="8"/>
      <c r="LC747" s="8"/>
      <c r="LN747" s="8"/>
      <c r="LO747" s="8"/>
      <c r="LP747" s="8"/>
      <c r="LQ747" s="8"/>
      <c r="MG747" s="8"/>
      <c r="MH747" s="8"/>
      <c r="MI747" s="8"/>
      <c r="MJ747" s="8"/>
      <c r="MK747" s="8"/>
      <c r="ML747" s="8"/>
      <c r="MM747" s="8"/>
      <c r="MN747" s="8"/>
      <c r="MO747" s="8"/>
      <c r="MP747" s="8"/>
      <c r="MQ747" s="8"/>
      <c r="MR747" s="8"/>
    </row>
    <row r="748" spans="1:359" s="8" customFormat="1" ht="22.5" customHeight="1">
      <c r="A748" s="57">
        <v>2</v>
      </c>
      <c r="B748" s="58"/>
      <c r="C748" s="62">
        <v>10</v>
      </c>
      <c r="D748" s="201">
        <f>SUM((R748*A748)+B748+C748)+((2020-2008)*3)</f>
        <v>98</v>
      </c>
      <c r="E748" s="226"/>
      <c r="F748" s="198" t="s">
        <v>808</v>
      </c>
      <c r="G748" s="90" t="s">
        <v>1531</v>
      </c>
      <c r="H748" s="83" t="s">
        <v>340</v>
      </c>
      <c r="I748" s="83" t="s">
        <v>44</v>
      </c>
      <c r="J748" s="83"/>
      <c r="K748" s="83" t="s">
        <v>134</v>
      </c>
      <c r="L748" s="66">
        <f>SUM(D748)</f>
        <v>98</v>
      </c>
      <c r="M748" s="66"/>
      <c r="N748" s="1" t="s">
        <v>369</v>
      </c>
      <c r="O748" s="316" t="s">
        <v>369</v>
      </c>
      <c r="P748" s="317">
        <v>1</v>
      </c>
      <c r="Q748" s="317" t="s">
        <v>369</v>
      </c>
      <c r="R748" s="37">
        <v>26</v>
      </c>
      <c r="S748" s="38">
        <f>SUM(R748*1.22)</f>
        <v>31.72</v>
      </c>
      <c r="T748" s="20"/>
      <c r="U748" s="10" t="s">
        <v>493</v>
      </c>
      <c r="V748" s="9"/>
      <c r="W748" s="12"/>
      <c r="HP748" s="12"/>
      <c r="HQ748" s="12"/>
      <c r="HY748" s="12"/>
      <c r="HZ748" s="12"/>
      <c r="IA748" s="12"/>
      <c r="IB748" s="12"/>
      <c r="IC748" s="12"/>
      <c r="ID748" s="12"/>
      <c r="IG748" s="12"/>
      <c r="IJ748" s="12"/>
      <c r="IK748" s="12"/>
      <c r="IL748" s="12"/>
      <c r="IM748" s="12"/>
      <c r="IN748" s="12"/>
      <c r="IO748" s="12"/>
      <c r="IP748" s="12"/>
      <c r="IQ748" s="12"/>
      <c r="IR748" s="12"/>
      <c r="IS748" s="12"/>
      <c r="IT748" s="12"/>
      <c r="IU748" s="12"/>
      <c r="IV748" s="12"/>
      <c r="IW748" s="12"/>
      <c r="IX748" s="12"/>
      <c r="IY748" s="12"/>
      <c r="IZ748" s="12"/>
      <c r="JA748" s="12"/>
      <c r="JL748" s="12"/>
      <c r="JM748" s="12"/>
      <c r="JO748" s="12"/>
      <c r="JQ748" s="12"/>
      <c r="JT748" s="12"/>
      <c r="JU748" s="12"/>
      <c r="JV748" s="12"/>
      <c r="JW748" s="12"/>
      <c r="JX748" s="12"/>
      <c r="KH748" s="12"/>
      <c r="KI748" s="12"/>
      <c r="KJ748" s="12"/>
      <c r="KK748" s="12"/>
      <c r="KL748" s="12"/>
      <c r="KS748" s="12"/>
      <c r="KT748" s="12"/>
      <c r="KU748" s="12"/>
      <c r="KV748" s="12"/>
      <c r="KW748" s="12"/>
      <c r="KY748" s="12"/>
      <c r="LN748" s="12"/>
      <c r="LO748" s="12"/>
      <c r="LP748" s="12"/>
      <c r="LQ748" s="12"/>
      <c r="MG748" s="12"/>
      <c r="MH748" s="12"/>
      <c r="MI748" s="12"/>
      <c r="MJ748" s="12"/>
      <c r="MK748" s="12"/>
      <c r="ML748" s="12"/>
      <c r="MM748" s="12"/>
      <c r="MN748" s="12"/>
      <c r="MO748" s="12"/>
      <c r="MP748" s="12"/>
      <c r="MQ748" s="12"/>
      <c r="MS748" s="12"/>
    </row>
    <row r="749" spans="1:359" ht="22.5" customHeight="1">
      <c r="A749" s="56"/>
      <c r="B749" s="55"/>
      <c r="C749" s="63"/>
      <c r="D749" s="201"/>
      <c r="F749" s="60"/>
      <c r="G749" s="60"/>
      <c r="H749" s="26"/>
      <c r="I749" s="26"/>
      <c r="J749" s="9"/>
      <c r="K749" s="26"/>
      <c r="L749" s="66"/>
      <c r="M749" s="66"/>
      <c r="N749" s="17"/>
      <c r="O749" s="318"/>
      <c r="P749" s="318"/>
      <c r="Q749" s="318"/>
      <c r="R749" s="31"/>
      <c r="S749" s="31"/>
      <c r="T749" s="21"/>
      <c r="U749" s="10"/>
      <c r="V749" s="9"/>
      <c r="IR749" s="8"/>
      <c r="IS749" s="8"/>
      <c r="IT749" s="8"/>
      <c r="IU749" s="8"/>
      <c r="IV749" s="8"/>
      <c r="IW749" s="8"/>
      <c r="IX749" s="8"/>
      <c r="IY749" s="8"/>
      <c r="IZ749" s="8"/>
      <c r="JA749" s="8"/>
      <c r="JF749" s="8"/>
      <c r="JG749" s="8"/>
      <c r="JH749" s="8"/>
      <c r="JI749" s="8"/>
      <c r="JJ749" s="8"/>
      <c r="JL749" s="8"/>
      <c r="JM749" s="8"/>
      <c r="JN749" s="8"/>
      <c r="JO749" s="8"/>
      <c r="JT749" s="8"/>
      <c r="JU749" s="8"/>
      <c r="JV749" s="8"/>
      <c r="JW749" s="8"/>
      <c r="JX749" s="8"/>
      <c r="KH749" s="8"/>
      <c r="KI749" s="8"/>
      <c r="KJ749" s="8"/>
      <c r="KK749" s="8"/>
      <c r="KL749" s="8"/>
      <c r="KS749" s="8"/>
      <c r="KT749" s="8"/>
      <c r="KX749" s="8"/>
      <c r="KZ749" s="8"/>
      <c r="LA749" s="8"/>
      <c r="LB749" s="8"/>
      <c r="LC749" s="8"/>
      <c r="LN749" s="8"/>
      <c r="LO749" s="8"/>
      <c r="LP749" s="8"/>
      <c r="LQ749" s="8"/>
      <c r="MG749" s="8"/>
      <c r="MH749" s="8"/>
      <c r="MI749" s="8"/>
      <c r="MJ749" s="8"/>
      <c r="MK749" s="8"/>
      <c r="ML749" s="8"/>
      <c r="MM749" s="8"/>
      <c r="MN749" s="8"/>
      <c r="MO749" s="8"/>
      <c r="MP749" s="8"/>
      <c r="MQ749" s="8"/>
      <c r="MR749" s="8"/>
    </row>
    <row r="750" spans="1:359" ht="22.5" customHeight="1">
      <c r="A750" s="56"/>
      <c r="B750" s="55"/>
      <c r="C750" s="63"/>
      <c r="D750" s="201"/>
      <c r="F750" s="60"/>
      <c r="G750" s="60"/>
      <c r="H750" s="26"/>
      <c r="I750" s="26"/>
      <c r="J750" s="9"/>
      <c r="K750" s="26"/>
      <c r="L750" s="66"/>
      <c r="M750" s="66"/>
      <c r="N750" s="17"/>
      <c r="O750" s="318"/>
      <c r="P750" s="318"/>
      <c r="Q750" s="318"/>
      <c r="R750" s="31"/>
      <c r="S750" s="31"/>
      <c r="T750" s="21"/>
      <c r="U750" s="10"/>
      <c r="V750" s="9"/>
      <c r="IR750" s="8"/>
      <c r="IS750" s="8"/>
      <c r="IT750" s="8"/>
      <c r="IU750" s="8"/>
      <c r="IV750" s="8"/>
      <c r="IW750" s="8"/>
      <c r="IX750" s="8"/>
      <c r="IY750" s="8"/>
      <c r="IZ750" s="8"/>
      <c r="JA750" s="8"/>
      <c r="JF750" s="8"/>
      <c r="JG750" s="8"/>
      <c r="JH750" s="8"/>
      <c r="JI750" s="8"/>
      <c r="JJ750" s="8"/>
      <c r="JL750" s="8"/>
      <c r="JM750" s="8"/>
      <c r="JN750" s="8"/>
      <c r="JO750" s="8"/>
      <c r="JT750" s="8"/>
      <c r="JU750" s="8"/>
      <c r="JV750" s="8"/>
      <c r="JW750" s="8"/>
      <c r="JX750" s="8"/>
      <c r="KH750" s="8"/>
      <c r="KI750" s="8"/>
      <c r="KJ750" s="8"/>
      <c r="KK750" s="8"/>
      <c r="KL750" s="8"/>
      <c r="KS750" s="8"/>
      <c r="KT750" s="8"/>
      <c r="KX750" s="8"/>
      <c r="KZ750" s="8"/>
      <c r="LA750" s="8"/>
      <c r="LB750" s="8"/>
      <c r="LC750" s="8"/>
      <c r="LN750" s="8"/>
      <c r="LO750" s="8"/>
      <c r="LP750" s="8"/>
      <c r="LQ750" s="8"/>
      <c r="MG750" s="8"/>
      <c r="MH750" s="8"/>
      <c r="MI750" s="8"/>
      <c r="MJ750" s="8"/>
      <c r="MK750" s="8"/>
      <c r="ML750" s="8"/>
      <c r="MM750" s="8"/>
      <c r="MN750" s="8"/>
      <c r="MO750" s="8"/>
      <c r="MP750" s="8"/>
      <c r="MQ750" s="8"/>
      <c r="MR750" s="8"/>
    </row>
    <row r="751" spans="1:359" s="8" customFormat="1" ht="22.5" customHeight="1">
      <c r="A751" s="56"/>
      <c r="B751" s="55"/>
      <c r="C751" s="63"/>
      <c r="D751" s="201"/>
      <c r="E751" s="226"/>
      <c r="F751" s="60"/>
      <c r="G751" s="60"/>
      <c r="H751" s="26"/>
      <c r="I751" s="26"/>
      <c r="J751" s="14"/>
      <c r="K751" s="26"/>
      <c r="L751" s="66"/>
      <c r="M751" s="66"/>
      <c r="N751" s="17"/>
      <c r="O751" s="318"/>
      <c r="P751" s="318"/>
      <c r="Q751" s="318"/>
      <c r="R751" s="31"/>
      <c r="S751" s="31"/>
      <c r="T751" s="21"/>
      <c r="U751" s="10"/>
      <c r="V751" s="9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  <c r="BZ751" s="12"/>
      <c r="CA751" s="12"/>
      <c r="CB751" s="12"/>
      <c r="CC751" s="12"/>
      <c r="CD751" s="12"/>
      <c r="CE751" s="12"/>
      <c r="CF751" s="12"/>
      <c r="CG751" s="12"/>
      <c r="CH751" s="12"/>
      <c r="CI751" s="12"/>
      <c r="CJ751" s="12"/>
      <c r="CK751" s="12"/>
      <c r="CL751" s="12"/>
      <c r="CM751" s="12"/>
      <c r="CN751" s="12"/>
      <c r="CO751" s="12"/>
      <c r="CP751" s="12"/>
      <c r="CQ751" s="12"/>
      <c r="CR751" s="12"/>
      <c r="CS751" s="12"/>
      <c r="CT751" s="12"/>
      <c r="CU751" s="12"/>
      <c r="CV751" s="12"/>
      <c r="CW751" s="12"/>
      <c r="CX751" s="12"/>
      <c r="CY751" s="12"/>
      <c r="CZ751" s="12"/>
      <c r="DA751" s="12"/>
      <c r="DB751" s="12"/>
      <c r="DC751" s="12"/>
      <c r="DD751" s="12"/>
      <c r="DE751" s="12"/>
      <c r="DF751" s="12"/>
      <c r="DG751" s="12"/>
      <c r="DH751" s="12"/>
      <c r="DI751" s="12"/>
      <c r="DJ751" s="12"/>
      <c r="DK751" s="12"/>
      <c r="DL751" s="12"/>
      <c r="DM751" s="12"/>
      <c r="DN751" s="12"/>
      <c r="DO751" s="12"/>
      <c r="DP751" s="12"/>
      <c r="DQ751" s="12"/>
      <c r="DR751" s="12"/>
      <c r="DS751" s="12"/>
      <c r="DT751" s="12"/>
      <c r="DU751" s="12"/>
      <c r="DV751" s="12"/>
      <c r="DW751" s="12"/>
      <c r="DX751" s="12"/>
      <c r="DY751" s="12"/>
      <c r="DZ751" s="12"/>
      <c r="EA751" s="12"/>
      <c r="EB751" s="12"/>
      <c r="EC751" s="12"/>
      <c r="ED751" s="12"/>
      <c r="EE751" s="12"/>
      <c r="EF751" s="12"/>
      <c r="EG751" s="12"/>
      <c r="EH751" s="12"/>
      <c r="EI751" s="12"/>
      <c r="EJ751" s="12"/>
      <c r="EK751" s="12"/>
      <c r="EL751" s="12"/>
      <c r="EM751" s="12"/>
      <c r="EN751" s="12"/>
      <c r="EO751" s="12"/>
      <c r="EP751" s="12"/>
      <c r="EQ751" s="12"/>
      <c r="ER751" s="12"/>
      <c r="ES751" s="12"/>
      <c r="ET751" s="12"/>
      <c r="EU751" s="12"/>
      <c r="EV751" s="12"/>
      <c r="EW751" s="12"/>
      <c r="EX751" s="12"/>
      <c r="EY751" s="12"/>
      <c r="EZ751" s="12"/>
      <c r="FA751" s="12"/>
      <c r="FB751" s="12"/>
      <c r="FC751" s="12"/>
      <c r="FD751" s="12"/>
      <c r="FE751" s="12"/>
      <c r="FF751" s="12"/>
      <c r="FG751" s="12"/>
      <c r="FH751" s="12"/>
      <c r="FI751" s="12"/>
      <c r="FJ751" s="12"/>
      <c r="FK751" s="12"/>
      <c r="FL751" s="12"/>
      <c r="FM751" s="12"/>
      <c r="FN751" s="12"/>
      <c r="FO751" s="12"/>
      <c r="FP751" s="12"/>
      <c r="FQ751" s="12"/>
      <c r="FR751" s="12"/>
      <c r="FS751" s="12"/>
      <c r="FT751" s="12"/>
      <c r="FU751" s="12"/>
      <c r="FV751" s="12"/>
      <c r="FW751" s="12"/>
      <c r="FX751" s="12"/>
      <c r="FY751" s="12"/>
      <c r="FZ751" s="12"/>
      <c r="GA751" s="12"/>
      <c r="GB751" s="12"/>
      <c r="GC751" s="12"/>
      <c r="GD751" s="12"/>
      <c r="GE751" s="12"/>
      <c r="GF751" s="12"/>
      <c r="GG751" s="12"/>
      <c r="GH751" s="12"/>
      <c r="GI751" s="12"/>
      <c r="GJ751" s="12"/>
      <c r="GK751" s="12"/>
      <c r="GL751" s="12"/>
      <c r="GM751" s="12"/>
      <c r="GN751" s="12"/>
      <c r="GO751" s="12"/>
      <c r="GP751" s="12"/>
      <c r="GQ751" s="12"/>
      <c r="GR751" s="12"/>
      <c r="GS751" s="12"/>
      <c r="GT751" s="12"/>
      <c r="GU751" s="12"/>
      <c r="GV751" s="12"/>
      <c r="GW751" s="12"/>
      <c r="GX751" s="12"/>
      <c r="GY751" s="12"/>
      <c r="GZ751" s="12"/>
      <c r="HA751" s="12"/>
      <c r="HB751" s="12"/>
      <c r="HC751" s="12"/>
      <c r="HD751" s="12"/>
      <c r="HE751" s="12"/>
      <c r="HF751" s="12"/>
      <c r="HG751" s="12"/>
      <c r="HH751" s="12"/>
      <c r="HI751" s="12"/>
      <c r="HJ751" s="12"/>
      <c r="HK751" s="12"/>
      <c r="HL751" s="12"/>
      <c r="HM751" s="12"/>
      <c r="HN751" s="12"/>
      <c r="HO751" s="12"/>
      <c r="HP751" s="12"/>
      <c r="HQ751" s="12"/>
      <c r="HR751" s="12"/>
      <c r="HS751" s="12"/>
      <c r="HT751" s="12"/>
      <c r="HU751" s="12"/>
      <c r="HV751" s="12"/>
      <c r="HW751" s="12"/>
      <c r="HX751" s="12"/>
      <c r="HY751" s="12"/>
      <c r="HZ751" s="12"/>
      <c r="IA751" s="12"/>
      <c r="IB751" s="12"/>
      <c r="IC751" s="12"/>
      <c r="ID751" s="12"/>
      <c r="IE751" s="12"/>
      <c r="IF751" s="12"/>
      <c r="IG751" s="12"/>
      <c r="IH751" s="12"/>
      <c r="II751" s="12"/>
      <c r="IJ751" s="12"/>
      <c r="IK751" s="12"/>
      <c r="IO751" s="12"/>
      <c r="IP751" s="12"/>
      <c r="IQ751" s="12"/>
      <c r="IS751" s="12"/>
      <c r="IT751" s="12"/>
      <c r="IU751" s="12"/>
      <c r="IV751" s="12"/>
      <c r="IW751" s="12"/>
      <c r="IX751" s="12"/>
      <c r="IY751" s="12"/>
      <c r="IZ751" s="12"/>
      <c r="JA751" s="12"/>
      <c r="JB751" s="12"/>
      <c r="JC751" s="12"/>
      <c r="JD751" s="12"/>
      <c r="JE751" s="12"/>
      <c r="JF751" s="12"/>
      <c r="JG751" s="12"/>
      <c r="JH751" s="12"/>
      <c r="JI751" s="12"/>
      <c r="JJ751" s="12"/>
      <c r="JK751" s="12"/>
      <c r="JP751" s="12"/>
      <c r="JQ751" s="12"/>
      <c r="JR751" s="12"/>
      <c r="JS751" s="12"/>
      <c r="JY751" s="12"/>
      <c r="KB751" s="12"/>
      <c r="KC751" s="12"/>
      <c r="KD751" s="12"/>
      <c r="KE751" s="12"/>
      <c r="KF751" s="12"/>
      <c r="KG751" s="12"/>
      <c r="KH751" s="12"/>
      <c r="KI751" s="12"/>
      <c r="KJ751" s="12"/>
      <c r="KK751" s="12"/>
      <c r="KL751" s="12"/>
      <c r="KM751" s="12"/>
      <c r="KN751" s="12"/>
      <c r="KO751" s="12"/>
      <c r="KP751" s="12"/>
      <c r="KQ751" s="12"/>
      <c r="KR751" s="12"/>
      <c r="KU751" s="12"/>
      <c r="KV751" s="12"/>
      <c r="KW751" s="12"/>
      <c r="KY751" s="12"/>
      <c r="LD751" s="12"/>
      <c r="LE751" s="12"/>
      <c r="LF751" s="12"/>
      <c r="LG751" s="12"/>
      <c r="LH751" s="12"/>
      <c r="LI751" s="12"/>
      <c r="LJ751" s="12"/>
      <c r="LK751" s="12"/>
      <c r="LL751" s="12"/>
      <c r="LM751" s="12"/>
      <c r="LR751" s="12"/>
      <c r="LS751" s="12"/>
      <c r="LT751" s="12"/>
      <c r="LU751" s="12"/>
      <c r="LV751" s="12"/>
      <c r="LW751" s="12"/>
      <c r="LX751" s="12"/>
      <c r="LY751" s="12"/>
      <c r="LZ751" s="12"/>
      <c r="MA751" s="12"/>
      <c r="MB751" s="12"/>
      <c r="MC751" s="12"/>
      <c r="MD751" s="12"/>
      <c r="ME751" s="12"/>
      <c r="MF751" s="12"/>
      <c r="MQ751" s="12"/>
      <c r="MR751" s="12"/>
      <c r="MU751" s="12"/>
    </row>
    <row r="752" spans="1:359" s="8" customFormat="1" ht="22.5" customHeight="1">
      <c r="A752" s="56"/>
      <c r="B752" s="55"/>
      <c r="C752" s="63"/>
      <c r="D752" s="201"/>
      <c r="E752" s="226"/>
      <c r="F752" s="60"/>
      <c r="G752" s="60"/>
      <c r="H752" s="26"/>
      <c r="I752" s="67"/>
      <c r="J752" s="9"/>
      <c r="K752" s="26"/>
      <c r="L752" s="66"/>
      <c r="M752" s="66"/>
      <c r="N752" s="17"/>
      <c r="O752" s="318"/>
      <c r="P752" s="318"/>
      <c r="Q752" s="318"/>
      <c r="R752" s="31"/>
      <c r="S752" s="31"/>
      <c r="T752" s="21"/>
      <c r="U752" s="10"/>
      <c r="V752" s="9"/>
      <c r="HT752" s="12"/>
      <c r="HU752" s="12"/>
      <c r="HV752" s="12"/>
      <c r="HW752" s="12"/>
      <c r="HX752" s="12"/>
      <c r="HY752" s="12"/>
      <c r="HZ752" s="12"/>
      <c r="IA752" s="12"/>
      <c r="IB752" s="12"/>
      <c r="IC752" s="12"/>
      <c r="ID752" s="12"/>
      <c r="IE752" s="12"/>
      <c r="IF752" s="12"/>
      <c r="IG752" s="12"/>
      <c r="IH752" s="12"/>
      <c r="II752" s="12"/>
      <c r="IL752" s="12"/>
      <c r="IM752" s="12"/>
      <c r="IN752" s="12"/>
      <c r="IO752" s="12"/>
      <c r="IP752" s="12"/>
      <c r="IQ752" s="12"/>
      <c r="JB752" s="12"/>
      <c r="JC752" s="12"/>
      <c r="JD752" s="12"/>
      <c r="JE752" s="12"/>
      <c r="JK752" s="12"/>
      <c r="JP752" s="12"/>
      <c r="JQ752" s="12"/>
      <c r="JR752" s="12"/>
      <c r="JS752" s="12"/>
      <c r="JY752" s="12"/>
      <c r="JZ752" s="12"/>
      <c r="KA752" s="12"/>
      <c r="KB752" s="12"/>
      <c r="KC752" s="12"/>
      <c r="KD752" s="12"/>
      <c r="KG752" s="12"/>
      <c r="KU752" s="12"/>
      <c r="KV752" s="12"/>
      <c r="KW752" s="12"/>
      <c r="KY752" s="12"/>
      <c r="LD752" s="12"/>
      <c r="LE752" s="12"/>
      <c r="LF752" s="12"/>
      <c r="LG752" s="12"/>
      <c r="LH752" s="12"/>
      <c r="LI752" s="12"/>
      <c r="LJ752" s="12"/>
      <c r="LK752" s="12"/>
      <c r="LL752" s="12"/>
      <c r="LM752" s="12"/>
      <c r="LR752" s="12"/>
      <c r="LS752" s="12"/>
      <c r="LT752" s="12"/>
      <c r="LU752" s="12"/>
      <c r="LV752" s="12"/>
      <c r="LW752" s="12"/>
      <c r="LX752" s="12"/>
      <c r="LY752" s="12"/>
      <c r="LZ752" s="12"/>
      <c r="MA752" s="12"/>
      <c r="MB752" s="12"/>
      <c r="MC752" s="12"/>
      <c r="MD752" s="12"/>
      <c r="ME752" s="12"/>
      <c r="MF752" s="12"/>
      <c r="MQ752" s="12"/>
      <c r="MR752" s="12"/>
    </row>
    <row r="753" spans="1:359" s="8" customFormat="1" ht="22.5" customHeight="1">
      <c r="A753" s="57">
        <v>1</v>
      </c>
      <c r="B753" s="58">
        <v>14</v>
      </c>
      <c r="C753" s="62"/>
      <c r="D753" s="201">
        <f>SUM((S753*A753)+B753+C753)</f>
        <v>32.177999999999997</v>
      </c>
      <c r="E753" s="226"/>
      <c r="F753" s="59" t="s">
        <v>820</v>
      </c>
      <c r="G753" s="59"/>
      <c r="H753" s="26" t="s">
        <v>342</v>
      </c>
      <c r="I753" s="26" t="s">
        <v>142</v>
      </c>
      <c r="J753" s="26"/>
      <c r="K753" s="26" t="s">
        <v>128</v>
      </c>
      <c r="L753" s="66">
        <f>SUM(D753)</f>
        <v>32.177999999999997</v>
      </c>
      <c r="M753" s="66"/>
      <c r="N753" s="1" t="s">
        <v>369</v>
      </c>
      <c r="O753" s="316" t="s">
        <v>369</v>
      </c>
      <c r="P753" s="317" t="s">
        <v>369</v>
      </c>
      <c r="Q753" s="317">
        <v>1</v>
      </c>
      <c r="R753" s="37">
        <v>14.9</v>
      </c>
      <c r="S753" s="38">
        <f>SUM(R753*1.22)</f>
        <v>18.178000000000001</v>
      </c>
      <c r="T753" s="20"/>
      <c r="U753" s="10" t="s">
        <v>632</v>
      </c>
      <c r="V753" s="9"/>
      <c r="HP753" s="12"/>
      <c r="HQ753" s="12"/>
      <c r="HR753" s="12"/>
      <c r="HS753" s="12"/>
      <c r="HV753" s="12"/>
      <c r="HY753" s="12"/>
      <c r="HZ753" s="12"/>
      <c r="IA753" s="12"/>
      <c r="IB753" s="12"/>
      <c r="IC753" s="12"/>
      <c r="ID753" s="12"/>
      <c r="IH753" s="12"/>
      <c r="IJ753" s="12"/>
      <c r="IK753" s="12"/>
      <c r="IL753" s="12"/>
      <c r="IM753" s="12"/>
      <c r="IN753" s="12"/>
      <c r="IS753" s="12"/>
      <c r="IT753" s="12"/>
      <c r="IU753" s="12"/>
      <c r="IV753" s="12"/>
      <c r="IW753" s="12"/>
      <c r="IX753" s="12"/>
      <c r="IY753" s="12"/>
      <c r="IZ753" s="12"/>
      <c r="JA753" s="12"/>
      <c r="JB753" s="12"/>
      <c r="JC753" s="12"/>
      <c r="JD753" s="12"/>
      <c r="JE753" s="12"/>
      <c r="JF753" s="12"/>
      <c r="JG753" s="12"/>
      <c r="JH753" s="12"/>
      <c r="JI753" s="12"/>
      <c r="JJ753" s="12"/>
      <c r="JK753" s="12"/>
      <c r="JL753" s="12"/>
      <c r="JM753" s="12"/>
      <c r="JN753" s="12"/>
      <c r="JO753" s="12"/>
      <c r="JP753" s="12"/>
      <c r="JR753" s="12"/>
      <c r="JS753" s="12"/>
      <c r="JT753" s="12"/>
      <c r="JU753" s="12"/>
      <c r="JV753" s="12"/>
      <c r="JW753" s="12"/>
      <c r="JX753" s="12"/>
      <c r="JZ753" s="12"/>
      <c r="KA753" s="12"/>
      <c r="KB753" s="12"/>
      <c r="KC753" s="12"/>
      <c r="KD753" s="12"/>
      <c r="KE753" s="12"/>
      <c r="KF753" s="12"/>
      <c r="KG753" s="12"/>
      <c r="KH753" s="12"/>
      <c r="KI753" s="12"/>
      <c r="KJ753" s="12"/>
      <c r="KK753" s="12"/>
      <c r="KL753" s="12"/>
      <c r="KM753" s="12"/>
      <c r="KN753" s="12"/>
      <c r="KO753" s="12"/>
      <c r="KP753" s="12"/>
      <c r="KQ753" s="12"/>
      <c r="KR753" s="12"/>
      <c r="KU753" s="12"/>
      <c r="KV753" s="12"/>
      <c r="KW753" s="12"/>
      <c r="KX753" s="12"/>
      <c r="KY753" s="12"/>
      <c r="LD753" s="12"/>
      <c r="LE753" s="12"/>
      <c r="LF753" s="12"/>
      <c r="LG753" s="12"/>
      <c r="LH753" s="12"/>
      <c r="LI753" s="12"/>
      <c r="LJ753" s="12"/>
      <c r="LK753" s="12"/>
      <c r="LL753" s="12"/>
      <c r="LM753" s="12"/>
      <c r="LN753" s="12"/>
      <c r="LO753" s="12"/>
      <c r="LP753" s="12"/>
      <c r="LQ753" s="12"/>
      <c r="LR753" s="12"/>
      <c r="LS753" s="12"/>
      <c r="LT753" s="12"/>
      <c r="LU753" s="12"/>
      <c r="LV753" s="12"/>
      <c r="LW753" s="12"/>
      <c r="LX753" s="12"/>
      <c r="LY753" s="12"/>
      <c r="LZ753" s="12"/>
      <c r="MA753" s="12"/>
      <c r="MB753" s="12"/>
      <c r="MC753" s="12"/>
      <c r="MD753" s="12"/>
      <c r="ME753" s="12"/>
      <c r="MF753" s="12"/>
      <c r="MG753" s="12"/>
      <c r="MQ753" s="12"/>
    </row>
    <row r="754" spans="1:359" s="8" customFormat="1" ht="22.5" customHeight="1">
      <c r="A754" s="56"/>
      <c r="B754" s="55"/>
      <c r="C754" s="63"/>
      <c r="D754" s="201"/>
      <c r="E754" s="226"/>
      <c r="F754" s="60"/>
      <c r="G754" s="60"/>
      <c r="H754" s="26"/>
      <c r="I754" s="26"/>
      <c r="J754" s="26"/>
      <c r="K754" s="26"/>
      <c r="L754" s="66"/>
      <c r="M754" s="66"/>
      <c r="N754" s="33"/>
      <c r="O754" s="319"/>
      <c r="P754" s="319"/>
      <c r="Q754" s="319"/>
      <c r="R754" s="31"/>
      <c r="S754" s="39"/>
      <c r="T754" s="21"/>
      <c r="U754" s="10"/>
      <c r="V754" s="9"/>
      <c r="HP754" s="12"/>
      <c r="HQ754" s="12"/>
      <c r="HR754" s="12"/>
      <c r="HS754" s="12"/>
      <c r="HV754" s="12"/>
      <c r="HY754" s="12"/>
      <c r="HZ754" s="12"/>
      <c r="IA754" s="12"/>
      <c r="IB754" s="12"/>
      <c r="IC754" s="12"/>
      <c r="ID754" s="12"/>
      <c r="IH754" s="12"/>
      <c r="IJ754" s="12"/>
      <c r="IK754" s="12"/>
      <c r="IL754" s="12"/>
      <c r="IM754" s="12"/>
      <c r="IN754" s="12"/>
      <c r="IS754" s="12"/>
      <c r="IT754" s="12"/>
      <c r="IU754" s="12"/>
      <c r="IV754" s="12"/>
      <c r="IW754" s="12"/>
      <c r="IX754" s="12"/>
      <c r="IY754" s="12"/>
      <c r="IZ754" s="12"/>
      <c r="JA754" s="12"/>
      <c r="JB754" s="12"/>
      <c r="JC754" s="12"/>
      <c r="JD754" s="12"/>
      <c r="JE754" s="12"/>
      <c r="JF754" s="12"/>
      <c r="JG754" s="12"/>
      <c r="JH754" s="12"/>
      <c r="JI754" s="12"/>
      <c r="JJ754" s="12"/>
      <c r="JK754" s="12"/>
      <c r="JL754" s="12"/>
      <c r="JM754" s="12"/>
      <c r="JN754" s="12"/>
      <c r="JO754" s="12"/>
      <c r="JP754" s="12"/>
      <c r="JR754" s="12"/>
      <c r="JS754" s="12"/>
      <c r="JT754" s="12"/>
      <c r="JU754" s="12"/>
      <c r="JV754" s="12"/>
      <c r="JW754" s="12"/>
      <c r="JX754" s="12"/>
      <c r="JZ754" s="12"/>
      <c r="KA754" s="12"/>
      <c r="KB754" s="12"/>
      <c r="KC754" s="12"/>
      <c r="KD754" s="12"/>
      <c r="KE754" s="12"/>
      <c r="KF754" s="12"/>
      <c r="KG754" s="12"/>
      <c r="KH754" s="12"/>
      <c r="KI754" s="12"/>
      <c r="KJ754" s="12"/>
      <c r="KK754" s="12"/>
      <c r="KL754" s="12"/>
      <c r="KM754" s="12"/>
      <c r="KN754" s="12"/>
      <c r="KO754" s="12"/>
      <c r="KP754" s="12"/>
      <c r="KQ754" s="12"/>
      <c r="KR754" s="12"/>
      <c r="KU754" s="12"/>
      <c r="KV754" s="12"/>
      <c r="KW754" s="12"/>
      <c r="KX754" s="12"/>
      <c r="KY754" s="12"/>
      <c r="LD754" s="12"/>
      <c r="LE754" s="12"/>
      <c r="LF754" s="12"/>
      <c r="LG754" s="12"/>
      <c r="LH754" s="12"/>
      <c r="LI754" s="12"/>
      <c r="LJ754" s="12"/>
      <c r="LK754" s="12"/>
      <c r="LL754" s="12"/>
      <c r="LM754" s="12"/>
      <c r="LN754" s="12"/>
      <c r="LO754" s="12"/>
      <c r="LP754" s="12"/>
      <c r="LQ754" s="12"/>
      <c r="LR754" s="12"/>
      <c r="LS754" s="12"/>
      <c r="LT754" s="12"/>
      <c r="LU754" s="12"/>
      <c r="LV754" s="12"/>
      <c r="LW754" s="12"/>
      <c r="LX754" s="12"/>
      <c r="LY754" s="12"/>
      <c r="LZ754" s="12"/>
      <c r="MA754" s="12"/>
      <c r="MB754" s="12"/>
      <c r="MC754" s="12"/>
      <c r="MD754" s="12"/>
      <c r="ME754" s="12"/>
      <c r="MF754" s="12"/>
      <c r="MG754" s="12"/>
      <c r="MQ754" s="12"/>
    </row>
    <row r="755" spans="1:359" ht="22.5" customHeight="1">
      <c r="A755" s="57">
        <v>1</v>
      </c>
      <c r="B755" s="58">
        <v>20</v>
      </c>
      <c r="C755" s="62"/>
      <c r="D755" s="201">
        <f>SUM((S755*A755)+B755+C755)</f>
        <v>45.497999999999998</v>
      </c>
      <c r="E755" s="226"/>
      <c r="F755" s="59" t="s">
        <v>821</v>
      </c>
      <c r="G755" s="59"/>
      <c r="H755" s="26" t="s">
        <v>342</v>
      </c>
      <c r="I755" s="26" t="s">
        <v>143</v>
      </c>
      <c r="J755" s="26"/>
      <c r="K755" s="26" t="s">
        <v>978</v>
      </c>
      <c r="L755" s="66">
        <f>SUM(D755)</f>
        <v>45.497999999999998</v>
      </c>
      <c r="M755" s="66"/>
      <c r="N755" s="1" t="s">
        <v>369</v>
      </c>
      <c r="O755" s="316" t="s">
        <v>369</v>
      </c>
      <c r="P755" s="317" t="s">
        <v>369</v>
      </c>
      <c r="Q755" s="317">
        <v>1</v>
      </c>
      <c r="R755" s="37">
        <v>20.9</v>
      </c>
      <c r="S755" s="38">
        <f>SUM(R755*1.22)</f>
        <v>25.497999999999998</v>
      </c>
      <c r="T755" s="19"/>
      <c r="U755" s="10" t="s">
        <v>632</v>
      </c>
      <c r="V755" s="9"/>
      <c r="IR755" s="8"/>
      <c r="IS755" s="8"/>
      <c r="IT755" s="8"/>
      <c r="IU755" s="8"/>
      <c r="IV755" s="8"/>
      <c r="IW755" s="8"/>
      <c r="IX755" s="8"/>
      <c r="IY755" s="8"/>
      <c r="IZ755" s="8"/>
      <c r="JA755" s="8"/>
      <c r="JQ755" s="8"/>
      <c r="KY755" s="8"/>
      <c r="KZ755" s="8"/>
      <c r="LA755" s="8"/>
      <c r="LB755" s="8"/>
      <c r="LC755" s="8"/>
      <c r="LN755" s="8"/>
      <c r="LO755" s="8"/>
      <c r="LP755" s="8"/>
      <c r="LQ755" s="8"/>
      <c r="MG755" s="8"/>
      <c r="MQ755" s="8"/>
      <c r="MR755" s="8"/>
      <c r="MS755" s="8"/>
      <c r="MU755" s="8"/>
    </row>
    <row r="756" spans="1:359" ht="22.5" customHeight="1">
      <c r="A756" s="57">
        <v>2.2000000000000002</v>
      </c>
      <c r="B756" s="58"/>
      <c r="C756" s="62"/>
      <c r="D756" s="201">
        <f>SUM((R756*A756)+B756+C756)+((2020-2006)*3)</f>
        <v>71.039999999999992</v>
      </c>
      <c r="F756" s="198" t="s">
        <v>806</v>
      </c>
      <c r="G756" s="90" t="s">
        <v>1532</v>
      </c>
      <c r="H756" s="83" t="s">
        <v>342</v>
      </c>
      <c r="I756" s="83" t="s">
        <v>143</v>
      </c>
      <c r="J756" s="83"/>
      <c r="K756" s="83" t="s">
        <v>144</v>
      </c>
      <c r="L756" s="66">
        <f>SUM(D756)</f>
        <v>71.039999999999992</v>
      </c>
      <c r="M756" s="66"/>
      <c r="N756" s="1" t="s">
        <v>369</v>
      </c>
      <c r="O756" s="316" t="s">
        <v>369</v>
      </c>
      <c r="P756" s="317">
        <v>1</v>
      </c>
      <c r="Q756" s="317" t="s">
        <v>369</v>
      </c>
      <c r="R756" s="37">
        <v>13.2</v>
      </c>
      <c r="S756" s="38">
        <f>SUM(R756*1.22)</f>
        <v>16.103999999999999</v>
      </c>
      <c r="T756" s="19"/>
      <c r="U756" s="10" t="s">
        <v>487</v>
      </c>
      <c r="V756" s="9"/>
      <c r="HP756" s="8"/>
      <c r="HQ756" s="8"/>
      <c r="IS756" s="8"/>
      <c r="IT756" s="8"/>
      <c r="IU756" s="8"/>
      <c r="IV756" s="8"/>
      <c r="IW756" s="8"/>
      <c r="IX756" s="8"/>
      <c r="IY756" s="8"/>
      <c r="IZ756" s="8"/>
      <c r="JA756" s="8"/>
      <c r="JL756" s="8"/>
      <c r="JM756" s="8"/>
      <c r="JO756" s="8"/>
      <c r="JQ756" s="8"/>
      <c r="JZ756" s="8"/>
      <c r="KA756" s="8"/>
      <c r="KB756" s="8"/>
      <c r="KC756" s="8"/>
      <c r="KD756" s="8"/>
      <c r="KE756" s="8"/>
      <c r="KF756" s="8"/>
      <c r="KG756" s="8"/>
      <c r="KH756" s="8"/>
      <c r="KI756" s="8"/>
      <c r="KJ756" s="8"/>
      <c r="KK756" s="8"/>
      <c r="KL756" s="8"/>
      <c r="KM756" s="8"/>
      <c r="KN756" s="8"/>
      <c r="KO756" s="8"/>
      <c r="KP756" s="8"/>
      <c r="KQ756" s="8"/>
      <c r="KR756" s="8"/>
      <c r="KY756" s="8"/>
      <c r="MR756" s="8"/>
      <c r="MU756" s="8"/>
    </row>
    <row r="757" spans="1:359" s="8" customFormat="1" ht="22.5" customHeight="1">
      <c r="A757" s="57">
        <v>2.1</v>
      </c>
      <c r="B757" s="58"/>
      <c r="C757" s="62"/>
      <c r="D757" s="201">
        <f>SUM((S757*A757)+B757+C757)</f>
        <v>50.727600000000002</v>
      </c>
      <c r="E757" s="225"/>
      <c r="F757" s="59" t="s">
        <v>807</v>
      </c>
      <c r="G757" s="59"/>
      <c r="H757" s="26" t="s">
        <v>342</v>
      </c>
      <c r="I757" s="26" t="s">
        <v>166</v>
      </c>
      <c r="J757" s="28" t="s">
        <v>500</v>
      </c>
      <c r="K757" s="26" t="s">
        <v>1298</v>
      </c>
      <c r="L757" s="66">
        <f>SUM(D757)</f>
        <v>50.727600000000002</v>
      </c>
      <c r="M757" s="66"/>
      <c r="N757" s="1" t="s">
        <v>369</v>
      </c>
      <c r="O757" s="316" t="s">
        <v>369</v>
      </c>
      <c r="P757" s="317">
        <v>5</v>
      </c>
      <c r="Q757" s="317" t="s">
        <v>369</v>
      </c>
      <c r="R757" s="37">
        <v>19.8</v>
      </c>
      <c r="S757" s="38">
        <f>SUM(R757*1.22)</f>
        <v>24.155999999999999</v>
      </c>
      <c r="T757" s="25"/>
      <c r="U757" s="10" t="s">
        <v>1239</v>
      </c>
      <c r="V757" s="9"/>
      <c r="HY757" s="12"/>
      <c r="HZ757" s="12"/>
      <c r="IA757" s="12"/>
      <c r="II757" s="12"/>
      <c r="IJ757" s="12"/>
      <c r="IK757" s="12"/>
      <c r="IR757" s="12"/>
      <c r="IS757" s="12"/>
      <c r="IT757" s="12"/>
      <c r="IU757" s="12"/>
      <c r="IV757" s="12"/>
      <c r="IW757" s="12"/>
      <c r="IX757" s="12"/>
      <c r="IY757" s="12"/>
      <c r="IZ757" s="12"/>
      <c r="JA757" s="12"/>
      <c r="JL757" s="12"/>
      <c r="JN757" s="12"/>
      <c r="JT757" s="12"/>
      <c r="JU757" s="12"/>
      <c r="JV757" s="12"/>
      <c r="JW757" s="12"/>
      <c r="JX757" s="12"/>
      <c r="JZ757" s="12"/>
      <c r="KA757" s="12"/>
      <c r="KC757" s="12"/>
      <c r="KD757" s="12"/>
      <c r="KE757" s="12"/>
      <c r="KF757" s="12"/>
      <c r="KM757" s="12"/>
      <c r="KN757" s="12"/>
      <c r="KO757" s="12"/>
      <c r="KP757" s="12"/>
      <c r="KQ757" s="12"/>
      <c r="KR757" s="12"/>
      <c r="KS757" s="12"/>
      <c r="KT757" s="12"/>
      <c r="KU757" s="12"/>
      <c r="KV757" s="12"/>
      <c r="KW757" s="12"/>
      <c r="KY757" s="12"/>
      <c r="LD757" s="12"/>
      <c r="LE757" s="12"/>
      <c r="LF757" s="12"/>
      <c r="LG757" s="12"/>
      <c r="LH757" s="12"/>
      <c r="LI757" s="12"/>
      <c r="LJ757" s="12"/>
      <c r="LK757" s="12"/>
      <c r="LL757" s="12"/>
      <c r="LM757" s="12"/>
      <c r="LN757" s="12"/>
      <c r="LO757" s="12"/>
      <c r="LP757" s="12"/>
      <c r="LQ757" s="12"/>
      <c r="LR757" s="12"/>
      <c r="LS757" s="12"/>
      <c r="LT757" s="12"/>
      <c r="LU757" s="12"/>
      <c r="LV757" s="12"/>
      <c r="LW757" s="12"/>
      <c r="LX757" s="12"/>
      <c r="LY757" s="12"/>
      <c r="LZ757" s="12"/>
      <c r="MA757" s="12"/>
      <c r="MB757" s="12"/>
      <c r="MC757" s="12"/>
      <c r="MD757" s="12"/>
      <c r="ME757" s="12"/>
      <c r="MF757" s="12"/>
      <c r="MG757" s="12"/>
      <c r="MH757" s="12"/>
      <c r="MI757" s="12"/>
      <c r="MJ757" s="12"/>
      <c r="MQ757" s="12"/>
    </row>
    <row r="758" spans="1:359" ht="22.5" customHeight="1">
      <c r="A758" s="57">
        <v>2</v>
      </c>
      <c r="B758" s="58"/>
      <c r="C758" s="62"/>
      <c r="D758" s="201">
        <f>SUM((S758*A758)+B758+C758)</f>
        <v>48.8</v>
      </c>
      <c r="E758" s="226"/>
      <c r="F758" s="59" t="s">
        <v>808</v>
      </c>
      <c r="G758" s="59"/>
      <c r="H758" s="26" t="s">
        <v>342</v>
      </c>
      <c r="I758" s="26" t="s">
        <v>1132</v>
      </c>
      <c r="J758" s="26"/>
      <c r="K758" s="26" t="s">
        <v>1193</v>
      </c>
      <c r="L758" s="66">
        <f>SUM(D758)</f>
        <v>48.8</v>
      </c>
      <c r="M758" s="66"/>
      <c r="N758" s="1" t="s">
        <v>369</v>
      </c>
      <c r="O758" s="316" t="s">
        <v>369</v>
      </c>
      <c r="P758" s="317">
        <v>6</v>
      </c>
      <c r="Q758" s="317" t="s">
        <v>369</v>
      </c>
      <c r="R758" s="37">
        <v>20</v>
      </c>
      <c r="S758" s="38">
        <f>SUM(R758*1.22)</f>
        <v>24.4</v>
      </c>
      <c r="T758" s="19"/>
      <c r="U758" s="10" t="s">
        <v>518</v>
      </c>
      <c r="V758" s="9"/>
      <c r="HP758" s="8"/>
      <c r="HQ758" s="8"/>
      <c r="HR758" s="8"/>
      <c r="HS758" s="8"/>
      <c r="HV758" s="8"/>
      <c r="HY758" s="8"/>
      <c r="IE758" s="8"/>
      <c r="IF758" s="8"/>
      <c r="IG758" s="8"/>
      <c r="IH758" s="8"/>
      <c r="II758" s="8"/>
      <c r="IO758" s="8"/>
      <c r="IP758" s="8"/>
      <c r="IQ758" s="8"/>
      <c r="IR758" s="8"/>
      <c r="IS758" s="8"/>
      <c r="IT758" s="8"/>
      <c r="IU758" s="8"/>
      <c r="IV758" s="8"/>
      <c r="IW758" s="8"/>
      <c r="IX758" s="8"/>
      <c r="IY758" s="8"/>
      <c r="IZ758" s="8"/>
      <c r="JA758" s="8"/>
      <c r="JB758" s="8"/>
      <c r="JC758" s="8"/>
      <c r="JD758" s="8"/>
      <c r="JE758" s="8"/>
      <c r="JF758" s="8"/>
      <c r="JG758" s="8"/>
      <c r="JH758" s="8"/>
      <c r="JI758" s="8"/>
      <c r="JJ758" s="8"/>
      <c r="JK758" s="8"/>
      <c r="JL758" s="8"/>
      <c r="JM758" s="8"/>
      <c r="JO758" s="8"/>
      <c r="JP758" s="8"/>
      <c r="JQ758" s="8"/>
      <c r="JR758" s="8"/>
      <c r="JS758" s="8"/>
      <c r="JY758" s="8"/>
      <c r="JZ758" s="8"/>
      <c r="KA758" s="8"/>
      <c r="KH758" s="8"/>
      <c r="KI758" s="8"/>
      <c r="KJ758" s="8"/>
      <c r="KK758" s="8"/>
      <c r="KL758" s="8"/>
      <c r="KS758" s="8"/>
      <c r="KT758" s="8"/>
      <c r="KY758" s="8"/>
      <c r="KZ758" s="8"/>
      <c r="LA758" s="8"/>
      <c r="LB758" s="8"/>
      <c r="LC758" s="8"/>
      <c r="LN758" s="8"/>
      <c r="LO758" s="8"/>
      <c r="LP758" s="8"/>
      <c r="LQ758" s="8"/>
      <c r="MG758" s="8"/>
      <c r="MH758" s="8"/>
      <c r="MI758" s="8"/>
      <c r="MJ758" s="8"/>
      <c r="MQ758" s="8"/>
      <c r="MR758" s="8"/>
    </row>
    <row r="759" spans="1:359" ht="22.5" customHeight="1">
      <c r="A759" s="56"/>
      <c r="B759" s="55"/>
      <c r="C759" s="63"/>
      <c r="D759" s="201"/>
      <c r="E759" s="226"/>
      <c r="F759" s="60"/>
      <c r="G759" s="60"/>
      <c r="H759" s="26"/>
      <c r="I759" s="26"/>
      <c r="J759" s="9"/>
      <c r="K759" s="26"/>
      <c r="L759" s="66"/>
      <c r="M759" s="66"/>
      <c r="N759" s="17"/>
      <c r="O759" s="318"/>
      <c r="P759" s="318"/>
      <c r="Q759" s="318"/>
      <c r="R759" s="31"/>
      <c r="S759" s="31"/>
      <c r="T759" s="21"/>
      <c r="U759" s="10"/>
      <c r="V759" s="9"/>
      <c r="HP759" s="8"/>
      <c r="HQ759" s="8"/>
      <c r="HR759" s="8"/>
      <c r="HS759" s="8"/>
      <c r="HY759" s="8"/>
      <c r="HZ759" s="8"/>
      <c r="IA759" s="8"/>
      <c r="IB759" s="8"/>
      <c r="IC759" s="8"/>
      <c r="ID759" s="8"/>
      <c r="IE759" s="8"/>
      <c r="IF759" s="8"/>
      <c r="IH759" s="8"/>
      <c r="II759" s="8"/>
      <c r="IJ759" s="8"/>
      <c r="IK759" s="8"/>
      <c r="IR759" s="8"/>
      <c r="IS759" s="8"/>
      <c r="IT759" s="8"/>
      <c r="IU759" s="8"/>
      <c r="IV759" s="8"/>
      <c r="IW759" s="8"/>
      <c r="IX759" s="8"/>
      <c r="IY759" s="8"/>
      <c r="IZ759" s="8"/>
      <c r="JA759" s="8"/>
      <c r="JL759" s="8"/>
      <c r="JM759" s="8"/>
      <c r="JN759" s="8"/>
      <c r="JO759" s="8"/>
      <c r="JT759" s="8"/>
      <c r="JU759" s="8"/>
      <c r="JV759" s="8"/>
      <c r="JW759" s="8"/>
      <c r="JX759" s="8"/>
      <c r="KE759" s="8"/>
      <c r="KF759" s="8"/>
      <c r="KG759"/>
      <c r="KH759" s="8"/>
      <c r="KI759" s="8"/>
      <c r="KJ759" s="8"/>
      <c r="KK759" s="8"/>
      <c r="KL759" s="8"/>
      <c r="KM759" s="8"/>
      <c r="KN759" s="8"/>
      <c r="KO759" s="8"/>
      <c r="KP759" s="8"/>
      <c r="KQ759" s="8"/>
      <c r="KR759" s="8"/>
      <c r="KS759" s="8"/>
      <c r="KT759" s="8"/>
      <c r="KX759" s="8"/>
      <c r="KY759" s="8"/>
      <c r="KZ759" s="8"/>
      <c r="LA759" s="8"/>
      <c r="LB759" s="8"/>
      <c r="LC759" s="8"/>
      <c r="LN759" s="8"/>
      <c r="LO759" s="8"/>
      <c r="LP759" s="8"/>
      <c r="LQ759" s="8"/>
      <c r="MG759" s="8"/>
      <c r="MH759" s="8"/>
      <c r="MI759" s="8"/>
      <c r="MJ759" s="8"/>
      <c r="MK759" s="8"/>
      <c r="ML759" s="8"/>
      <c r="MM759" s="8"/>
      <c r="MN759" s="8"/>
      <c r="MO759" s="8"/>
      <c r="MP759" s="8"/>
      <c r="MQ759" s="8"/>
    </row>
    <row r="760" spans="1:359" ht="22.5" customHeight="1">
      <c r="A760" s="56"/>
      <c r="B760" s="55"/>
      <c r="C760" s="63"/>
      <c r="D760" s="201"/>
      <c r="F760" s="60"/>
      <c r="G760" s="60"/>
      <c r="H760" s="26"/>
      <c r="I760" s="26"/>
      <c r="J760" s="9"/>
      <c r="K760" s="26"/>
      <c r="L760" s="66"/>
      <c r="M760" s="66"/>
      <c r="N760" s="17"/>
      <c r="O760" s="318"/>
      <c r="P760" s="318"/>
      <c r="Q760" s="318"/>
      <c r="R760" s="31"/>
      <c r="S760" s="31"/>
      <c r="T760" s="21"/>
      <c r="U760" s="10"/>
      <c r="V760" s="9"/>
      <c r="HV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  <c r="IW760" s="8"/>
      <c r="IX760" s="8"/>
      <c r="IY760" s="8"/>
      <c r="IZ760" s="8"/>
      <c r="JA760" s="8"/>
      <c r="JB760" s="8"/>
      <c r="JC760" s="8"/>
      <c r="JD760" s="8"/>
      <c r="JE760" s="8"/>
      <c r="JK760" s="8"/>
      <c r="JL760" s="8"/>
      <c r="JM760" s="8"/>
      <c r="JN760" s="8"/>
      <c r="JO760" s="8"/>
      <c r="JP760" s="8"/>
      <c r="JQ760" s="8"/>
      <c r="JR760" s="8"/>
      <c r="JS760" s="8"/>
      <c r="JT760" s="8"/>
      <c r="JU760" s="8"/>
      <c r="JV760" s="8"/>
      <c r="JW760" s="8"/>
      <c r="JX760" s="8"/>
      <c r="JY760" s="8"/>
      <c r="KG760" s="8"/>
      <c r="KH760" s="8"/>
      <c r="KI760" s="8"/>
      <c r="KJ760" s="8"/>
      <c r="KK760" s="8"/>
      <c r="KL760" s="8"/>
      <c r="KS760" s="8"/>
      <c r="KT760" s="8"/>
      <c r="KX760" s="8"/>
      <c r="KZ760" s="8"/>
      <c r="LA760" s="8"/>
      <c r="LB760" s="8"/>
      <c r="LC760" s="8"/>
      <c r="LN760" s="8"/>
      <c r="LO760" s="8"/>
      <c r="LP760" s="8"/>
      <c r="LQ760" s="8"/>
      <c r="MG760" s="8"/>
      <c r="MH760" s="8"/>
      <c r="MI760" s="8"/>
      <c r="MJ760" s="8"/>
      <c r="MK760" s="8"/>
      <c r="ML760" s="8"/>
      <c r="MM760" s="8"/>
      <c r="MN760" s="8"/>
      <c r="MO760" s="8"/>
      <c r="MP760" s="8"/>
      <c r="MQ760" s="8"/>
      <c r="MR760" s="8"/>
      <c r="MS760" s="8"/>
    </row>
    <row r="761" spans="1:359" ht="22.5" customHeight="1">
      <c r="A761" s="56"/>
      <c r="B761" s="55"/>
      <c r="C761" s="63"/>
      <c r="D761" s="201"/>
      <c r="F761" s="60"/>
      <c r="G761" s="60"/>
      <c r="H761" s="26"/>
      <c r="I761" s="26"/>
      <c r="J761" s="9"/>
      <c r="K761" s="26"/>
      <c r="L761" s="66"/>
      <c r="M761" s="66"/>
      <c r="N761" s="17"/>
      <c r="O761" s="318"/>
      <c r="P761" s="318"/>
      <c r="Q761" s="318"/>
      <c r="R761" s="31"/>
      <c r="S761" s="31"/>
      <c r="T761" s="21"/>
      <c r="U761" s="10"/>
      <c r="V761" s="9"/>
      <c r="IJ761" s="8"/>
      <c r="IK761" s="8"/>
      <c r="IL761" s="7"/>
      <c r="IM761" s="7"/>
      <c r="IN761" s="7"/>
      <c r="IR761" s="8"/>
      <c r="IS761" s="8"/>
      <c r="IT761" s="8"/>
      <c r="IU761" s="8"/>
      <c r="IV761" s="8"/>
      <c r="IW761" s="8"/>
      <c r="IX761" s="8"/>
      <c r="IY761" s="8"/>
      <c r="IZ761" s="8"/>
      <c r="JA761" s="8"/>
      <c r="JL761" s="8"/>
      <c r="JM761" s="8"/>
      <c r="JN761" s="8"/>
      <c r="JO761" s="8"/>
      <c r="JT761" s="8"/>
      <c r="JU761" s="8"/>
      <c r="JV761" s="8"/>
      <c r="JW761" s="8"/>
      <c r="JX761" s="8"/>
      <c r="KG761" s="8"/>
      <c r="KH761" s="8"/>
      <c r="KI761" s="8"/>
      <c r="KJ761" s="8"/>
      <c r="KK761" s="8"/>
      <c r="KL761" s="8"/>
      <c r="KX761" s="8"/>
      <c r="KY761" s="8"/>
      <c r="KZ761" s="8"/>
      <c r="LA761" s="8"/>
      <c r="LB761" s="8"/>
      <c r="LC761" s="8"/>
      <c r="LD761" s="8"/>
      <c r="LE761" s="8"/>
      <c r="LF761" s="8"/>
      <c r="LG761" s="8"/>
      <c r="LH761" s="8"/>
      <c r="LI761" s="8"/>
      <c r="LJ761" s="8"/>
      <c r="LK761" s="8"/>
      <c r="LL761" s="8"/>
      <c r="LM761" s="8"/>
      <c r="LN761" s="8"/>
      <c r="LO761" s="8"/>
      <c r="LP761" s="8"/>
      <c r="LQ761" s="8"/>
      <c r="LR761" s="8"/>
      <c r="LS761" s="8"/>
      <c r="LT761" s="8"/>
      <c r="LU761" s="8"/>
      <c r="LV761" s="8"/>
      <c r="LW761" s="8"/>
      <c r="LX761" s="8"/>
      <c r="LY761" s="8"/>
      <c r="LZ761" s="8"/>
      <c r="MA761" s="8"/>
      <c r="MB761" s="8"/>
      <c r="MC761" s="8"/>
      <c r="MD761" s="8"/>
      <c r="ME761" s="8"/>
      <c r="MF761" s="8"/>
      <c r="MG761" s="8"/>
      <c r="MH761" s="8"/>
      <c r="MI761" s="8"/>
      <c r="MJ761" s="8"/>
      <c r="MK761" s="8"/>
      <c r="ML761" s="8"/>
      <c r="MM761" s="8"/>
      <c r="MN761" s="8"/>
      <c r="MO761" s="8"/>
      <c r="MP761" s="8"/>
      <c r="MQ761" s="8"/>
      <c r="MS761" s="8"/>
      <c r="MU761" s="8"/>
    </row>
    <row r="762" spans="1:359" ht="22.5" customHeight="1">
      <c r="A762" s="56"/>
      <c r="B762" s="55"/>
      <c r="C762" s="63"/>
      <c r="D762" s="201"/>
      <c r="E762" s="226"/>
      <c r="F762" s="60"/>
      <c r="G762" s="60"/>
      <c r="H762" s="26"/>
      <c r="I762" s="26"/>
      <c r="J762" s="9"/>
      <c r="K762" s="26"/>
      <c r="L762" s="66"/>
      <c r="M762" s="66"/>
      <c r="N762" s="17"/>
      <c r="O762" s="318"/>
      <c r="P762" s="318"/>
      <c r="Q762" s="318"/>
      <c r="R762" s="31"/>
      <c r="S762" s="31"/>
      <c r="T762" s="21"/>
      <c r="U762" s="10"/>
      <c r="V762" s="9"/>
      <c r="IJ762" s="8"/>
      <c r="IK762" s="8"/>
      <c r="IL762" s="8"/>
      <c r="IM762" s="8"/>
      <c r="IN762" s="8"/>
      <c r="IR762" s="8"/>
      <c r="IS762" s="8"/>
      <c r="IT762" s="8"/>
      <c r="IU762" s="8"/>
      <c r="IV762" s="8"/>
      <c r="IW762" s="8"/>
      <c r="IX762" s="8"/>
      <c r="IY762" s="8"/>
      <c r="IZ762" s="8"/>
      <c r="JA762" s="8"/>
      <c r="JL762" s="8"/>
      <c r="JM762" s="8"/>
      <c r="JN762" s="8"/>
      <c r="JO762" s="8"/>
      <c r="JQ762" s="8"/>
      <c r="JT762" s="8"/>
      <c r="JU762" s="8"/>
      <c r="JV762" s="8"/>
      <c r="JW762" s="8"/>
      <c r="JX762" s="8"/>
      <c r="JZ762" s="8"/>
      <c r="KA762" s="8"/>
      <c r="KS762" s="8"/>
      <c r="KT762" s="8"/>
      <c r="KX762" s="8"/>
      <c r="KY762" s="8"/>
      <c r="KZ762" s="8"/>
      <c r="LA762" s="8"/>
      <c r="LB762" s="8"/>
      <c r="LC762" s="8"/>
      <c r="LN762" s="8"/>
      <c r="LO762" s="8"/>
      <c r="LP762" s="8"/>
      <c r="LQ762" s="8"/>
      <c r="MG762" s="8"/>
      <c r="MH762" s="8"/>
      <c r="MI762" s="8"/>
      <c r="MJ762" s="8"/>
      <c r="MK762" s="8"/>
      <c r="ML762" s="8"/>
      <c r="MM762" s="8"/>
      <c r="MN762" s="8"/>
      <c r="MO762" s="8"/>
      <c r="MP762" s="8"/>
      <c r="MS762" s="8"/>
      <c r="MU762" s="8"/>
    </row>
    <row r="763" spans="1:359" ht="22.5" customHeight="1">
      <c r="A763" s="57">
        <v>1</v>
      </c>
      <c r="B763" s="58">
        <v>15</v>
      </c>
      <c r="C763" s="62">
        <v>2</v>
      </c>
      <c r="D763" s="201">
        <f>SUM((S763*A763)+B763+C763)</f>
        <v>26.759999999999998</v>
      </c>
      <c r="E763" s="226"/>
      <c r="F763" s="59" t="s">
        <v>805</v>
      </c>
      <c r="G763" s="59"/>
      <c r="H763" s="26" t="s">
        <v>350</v>
      </c>
      <c r="I763" s="26" t="s">
        <v>29</v>
      </c>
      <c r="J763" s="26" t="s">
        <v>500</v>
      </c>
      <c r="K763" s="26" t="s">
        <v>2257</v>
      </c>
      <c r="L763" s="66">
        <f t="shared" ref="L763:L770" si="279">SUM(D763)</f>
        <v>26.759999999999998</v>
      </c>
      <c r="M763" s="66"/>
      <c r="N763" s="1" t="s">
        <v>369</v>
      </c>
      <c r="O763" s="316" t="s">
        <v>369</v>
      </c>
      <c r="P763" s="317" t="s">
        <v>369</v>
      </c>
      <c r="Q763" s="317">
        <v>5</v>
      </c>
      <c r="R763" s="37">
        <v>8</v>
      </c>
      <c r="S763" s="38">
        <f t="shared" ref="S763:S770" si="280">SUM(R763*1.22)</f>
        <v>9.76</v>
      </c>
      <c r="T763" s="20"/>
      <c r="U763" s="10" t="s">
        <v>521</v>
      </c>
      <c r="V763" s="9"/>
      <c r="HP763" s="8"/>
      <c r="HQ763" s="8"/>
      <c r="HY763" s="8"/>
      <c r="HZ763" s="8"/>
      <c r="IA763" s="8"/>
      <c r="IB763" s="6"/>
      <c r="IC763" s="8"/>
      <c r="ID763" s="8"/>
      <c r="IE763" s="8"/>
      <c r="IF763" s="8"/>
      <c r="IH763" s="8"/>
      <c r="II763" s="8"/>
      <c r="IJ763" s="8"/>
      <c r="IK763" s="8"/>
      <c r="IL763" s="8"/>
      <c r="IM763" s="8"/>
      <c r="IN763" s="8"/>
      <c r="IR763" s="8"/>
      <c r="IS763" s="8"/>
      <c r="IT763" s="8"/>
      <c r="IU763" s="8"/>
      <c r="IV763" s="8"/>
      <c r="IW763" s="8"/>
      <c r="IX763" s="8"/>
      <c r="IY763" s="8"/>
      <c r="IZ763" s="8"/>
      <c r="JA763" s="8"/>
      <c r="JL763" s="8"/>
      <c r="JM763" s="8"/>
      <c r="JO763" s="8"/>
      <c r="JQ763" s="8"/>
      <c r="KG763" s="8"/>
      <c r="KH763" s="8"/>
      <c r="KI763" s="8"/>
      <c r="KJ763" s="8"/>
      <c r="KK763" s="8"/>
      <c r="KL763" s="8"/>
      <c r="KZ763" s="8"/>
      <c r="LA763" s="8"/>
      <c r="LB763" s="8"/>
      <c r="LC763" s="8"/>
      <c r="LD763" s="8"/>
      <c r="LE763" s="8"/>
      <c r="LF763" s="8"/>
      <c r="LG763" s="8"/>
      <c r="LH763" s="8"/>
      <c r="LI763" s="8"/>
      <c r="LJ763" s="8"/>
      <c r="LK763" s="8"/>
      <c r="LL763" s="8"/>
      <c r="LM763" s="8"/>
      <c r="LN763" s="8"/>
      <c r="LO763" s="8"/>
      <c r="LP763" s="8"/>
      <c r="LQ763" s="8"/>
      <c r="LR763" s="8"/>
      <c r="LS763" s="8"/>
      <c r="LT763" s="8"/>
      <c r="LU763" s="8"/>
      <c r="LV763" s="8"/>
      <c r="LW763" s="8"/>
      <c r="LX763" s="8"/>
      <c r="LY763" s="8"/>
      <c r="LZ763" s="8"/>
      <c r="MA763" s="8"/>
      <c r="MB763" s="8"/>
      <c r="MC763" s="8"/>
      <c r="MD763" s="8"/>
      <c r="ME763" s="8"/>
      <c r="MF763" s="8"/>
      <c r="MG763" s="8"/>
      <c r="MH763" s="8"/>
      <c r="MI763" s="8"/>
      <c r="MJ763" s="8"/>
      <c r="MK763" s="8"/>
      <c r="ML763" s="8"/>
      <c r="MM763" s="8"/>
      <c r="MN763" s="8"/>
      <c r="MO763" s="8"/>
      <c r="MP763" s="8"/>
      <c r="MR763" s="8"/>
      <c r="MS763" s="8"/>
      <c r="MU763" s="8"/>
    </row>
    <row r="764" spans="1:359" ht="22.5" customHeight="1">
      <c r="A764" s="57">
        <v>2.2000000000000002</v>
      </c>
      <c r="B764" s="58"/>
      <c r="C764" s="62"/>
      <c r="D764" s="201">
        <f>SUM((S764*A764)+B764+C764)</f>
        <v>32.208000000000006</v>
      </c>
      <c r="F764" s="59" t="s">
        <v>806</v>
      </c>
      <c r="G764" s="59"/>
      <c r="H764" s="26" t="s">
        <v>350</v>
      </c>
      <c r="I764" s="26" t="s">
        <v>30</v>
      </c>
      <c r="J764" s="28" t="s">
        <v>513</v>
      </c>
      <c r="K764" s="26" t="s">
        <v>2461</v>
      </c>
      <c r="L764" s="66">
        <f t="shared" si="279"/>
        <v>32.208000000000006</v>
      </c>
      <c r="M764" s="66"/>
      <c r="N764" s="1" t="s">
        <v>369</v>
      </c>
      <c r="O764" s="316" t="s">
        <v>369</v>
      </c>
      <c r="P764" s="317">
        <v>5</v>
      </c>
      <c r="Q764" s="317" t="s">
        <v>369</v>
      </c>
      <c r="R764" s="37">
        <v>12</v>
      </c>
      <c r="S764" s="38">
        <f t="shared" si="280"/>
        <v>14.64</v>
      </c>
      <c r="T764" s="19"/>
      <c r="U764" s="10" t="s">
        <v>491</v>
      </c>
      <c r="V764" s="9"/>
      <c r="HP764" s="8"/>
      <c r="HQ764" s="8"/>
      <c r="HT764" s="8"/>
      <c r="HU764" s="8"/>
      <c r="HW764" s="8"/>
      <c r="HX764" s="8"/>
      <c r="HZ764" s="8"/>
      <c r="IA764" s="8"/>
      <c r="IB764" s="8"/>
      <c r="IC764" s="8"/>
      <c r="ID764" s="8"/>
      <c r="IJ764" s="8"/>
      <c r="IK764" s="8"/>
      <c r="IR764" s="8"/>
      <c r="IS764" s="7"/>
      <c r="IT764" s="7"/>
      <c r="IU764" s="7"/>
      <c r="IV764" s="7"/>
      <c r="IW764" s="7"/>
      <c r="IX764" s="8"/>
      <c r="IY764" s="8"/>
      <c r="IZ764" s="8"/>
      <c r="JA764" s="8"/>
      <c r="JL764" s="8"/>
      <c r="JM764" s="8"/>
      <c r="JO764" s="8"/>
      <c r="JQ764" s="8"/>
      <c r="KH764" s="8"/>
      <c r="KI764" s="8"/>
      <c r="KJ764" s="8"/>
      <c r="KK764" s="8"/>
      <c r="KL764" s="8"/>
      <c r="KU764" s="8"/>
      <c r="KV764" s="8"/>
      <c r="KW764" s="8"/>
      <c r="KX764" s="8"/>
      <c r="KZ764" s="8"/>
      <c r="LA764" s="8"/>
      <c r="LB764" s="8"/>
      <c r="LC764" s="8"/>
      <c r="LN764" s="7"/>
      <c r="LO764" s="7"/>
      <c r="LP764" s="7"/>
      <c r="LQ764" s="7"/>
      <c r="MG764" s="7"/>
      <c r="MQ764" s="8"/>
      <c r="MR764" s="8"/>
      <c r="MS764" s="8"/>
      <c r="MU764" s="8"/>
    </row>
    <row r="765" spans="1:359" ht="22.5" customHeight="1">
      <c r="A765" s="57">
        <v>2.2000000000000002</v>
      </c>
      <c r="B765" s="58"/>
      <c r="C765" s="62"/>
      <c r="D765" s="201">
        <f>SUM((S765*A765)+B765+C765)</f>
        <v>32.208000000000006</v>
      </c>
      <c r="F765" s="59" t="s">
        <v>806</v>
      </c>
      <c r="G765" s="59"/>
      <c r="H765" s="87" t="s">
        <v>350</v>
      </c>
      <c r="I765" s="87" t="s">
        <v>30</v>
      </c>
      <c r="J765" s="88" t="s">
        <v>513</v>
      </c>
      <c r="K765" s="87" t="s">
        <v>2461</v>
      </c>
      <c r="L765" s="66">
        <f t="shared" si="279"/>
        <v>32.208000000000006</v>
      </c>
      <c r="M765" s="66"/>
      <c r="N765" s="1" t="s">
        <v>369</v>
      </c>
      <c r="O765" s="316" t="s">
        <v>369</v>
      </c>
      <c r="P765" s="317">
        <v>1</v>
      </c>
      <c r="Q765" s="317" t="s">
        <v>369</v>
      </c>
      <c r="R765" s="37">
        <v>12</v>
      </c>
      <c r="S765" s="38">
        <f t="shared" si="280"/>
        <v>14.64</v>
      </c>
      <c r="T765" s="19"/>
      <c r="U765" s="10" t="s">
        <v>491</v>
      </c>
      <c r="V765" s="9"/>
      <c r="HP765" s="8"/>
      <c r="HQ765" s="8"/>
      <c r="HT765" s="8"/>
      <c r="HU765" s="8"/>
      <c r="HW765" s="8"/>
      <c r="HX765" s="8"/>
      <c r="HZ765" s="8"/>
      <c r="IA765" s="8"/>
      <c r="IB765" s="8"/>
      <c r="IC765" s="8"/>
      <c r="ID765" s="8"/>
      <c r="IJ765" s="8"/>
      <c r="IK765" s="8"/>
      <c r="IR765" s="8"/>
      <c r="IS765" s="7"/>
      <c r="IT765" s="7"/>
      <c r="IU765" s="7"/>
      <c r="IV765" s="7"/>
      <c r="IW765" s="7"/>
      <c r="IX765" s="8"/>
      <c r="IY765" s="8"/>
      <c r="IZ765" s="8"/>
      <c r="JA765" s="8"/>
      <c r="JL765" s="8"/>
      <c r="JM765" s="8"/>
      <c r="JO765" s="8"/>
      <c r="JQ765" s="8"/>
      <c r="KH765" s="8"/>
      <c r="KI765" s="8"/>
      <c r="KJ765" s="8"/>
      <c r="KK765" s="8"/>
      <c r="KL765" s="8"/>
      <c r="KU765" s="8"/>
      <c r="KV765" s="8"/>
      <c r="KW765" s="8"/>
      <c r="KX765" s="8"/>
      <c r="KZ765" s="8"/>
      <c r="LA765" s="8"/>
      <c r="LB765" s="8"/>
      <c r="LC765" s="8"/>
      <c r="LN765" s="7"/>
      <c r="LO765" s="7"/>
      <c r="LP765" s="7"/>
      <c r="LQ765" s="7"/>
      <c r="MG765" s="7"/>
      <c r="MQ765" s="8"/>
      <c r="MR765" s="8"/>
      <c r="MS765" s="8"/>
      <c r="MU765" s="8"/>
    </row>
    <row r="766" spans="1:359" ht="22.5" customHeight="1">
      <c r="A766" s="57">
        <v>1</v>
      </c>
      <c r="B766" s="58">
        <v>15</v>
      </c>
      <c r="C766" s="62">
        <v>3</v>
      </c>
      <c r="D766" s="201">
        <f>SUM((S766*A766)+B766+C766)</f>
        <v>29.223999999999997</v>
      </c>
      <c r="F766" s="59" t="s">
        <v>805</v>
      </c>
      <c r="G766" s="59"/>
      <c r="H766" s="87" t="s">
        <v>350</v>
      </c>
      <c r="I766" s="87" t="s">
        <v>30</v>
      </c>
      <c r="J766" s="88" t="s">
        <v>919</v>
      </c>
      <c r="K766" s="87" t="s">
        <v>1152</v>
      </c>
      <c r="L766" s="66">
        <f t="shared" si="279"/>
        <v>29.223999999999997</v>
      </c>
      <c r="M766" s="66"/>
      <c r="N766" s="1" t="s">
        <v>369</v>
      </c>
      <c r="O766" s="316" t="s">
        <v>369</v>
      </c>
      <c r="P766" s="317">
        <v>1</v>
      </c>
      <c r="Q766" s="317" t="s">
        <v>369</v>
      </c>
      <c r="R766" s="37">
        <v>9.1999999999999993</v>
      </c>
      <c r="S766" s="38">
        <f t="shared" si="280"/>
        <v>11.223999999999998</v>
      </c>
      <c r="T766" s="19"/>
      <c r="U766" s="10" t="s">
        <v>491</v>
      </c>
      <c r="V766" s="9"/>
      <c r="HP766" s="8"/>
      <c r="HQ766" s="8"/>
      <c r="HT766" s="8"/>
      <c r="HU766" s="8"/>
      <c r="HW766" s="8"/>
      <c r="HX766" s="8"/>
      <c r="HZ766" s="8"/>
      <c r="IA766" s="8"/>
      <c r="IB766" s="8"/>
      <c r="IC766" s="8"/>
      <c r="ID766" s="8"/>
      <c r="IJ766" s="8"/>
      <c r="IK766" s="8"/>
      <c r="IR766" s="8"/>
      <c r="IS766" s="7"/>
      <c r="IT766" s="7"/>
      <c r="IU766" s="7"/>
      <c r="IV766" s="7"/>
      <c r="IW766" s="7"/>
      <c r="IX766" s="8"/>
      <c r="IY766" s="8"/>
      <c r="IZ766" s="8"/>
      <c r="JA766" s="8"/>
      <c r="JL766" s="8"/>
      <c r="JM766" s="8"/>
      <c r="JO766" s="8"/>
      <c r="JQ766" s="8"/>
      <c r="KH766" s="8"/>
      <c r="KI766" s="8"/>
      <c r="KJ766" s="8"/>
      <c r="KK766" s="8"/>
      <c r="KL766" s="8"/>
      <c r="KU766" s="8"/>
      <c r="KV766" s="8"/>
      <c r="KW766" s="8"/>
      <c r="KX766" s="8"/>
      <c r="KZ766" s="8"/>
      <c r="LA766" s="8"/>
      <c r="LB766" s="8"/>
      <c r="LC766" s="8"/>
      <c r="LN766" s="7"/>
      <c r="LO766" s="7"/>
      <c r="LP766" s="7"/>
      <c r="LQ766" s="7"/>
      <c r="MG766" s="7"/>
      <c r="MQ766" s="8"/>
      <c r="MR766" s="8"/>
      <c r="MS766" s="8"/>
      <c r="MU766" s="8"/>
    </row>
    <row r="767" spans="1:359" ht="22.5" customHeight="1">
      <c r="A767" s="57">
        <v>1</v>
      </c>
      <c r="B767" s="58">
        <v>15</v>
      </c>
      <c r="C767" s="62"/>
      <c r="D767" s="201">
        <f>SUM((R767*A767)+B767+C767)+((2020-2013)*3)</f>
        <v>45.2</v>
      </c>
      <c r="E767" s="226"/>
      <c r="F767" s="198" t="s">
        <v>805</v>
      </c>
      <c r="G767" s="90" t="s">
        <v>1448</v>
      </c>
      <c r="H767" s="87" t="s">
        <v>350</v>
      </c>
      <c r="I767" s="87" t="s">
        <v>30</v>
      </c>
      <c r="J767" s="88" t="s">
        <v>919</v>
      </c>
      <c r="K767" s="87" t="s">
        <v>588</v>
      </c>
      <c r="L767" s="66">
        <f t="shared" si="279"/>
        <v>45.2</v>
      </c>
      <c r="M767" s="66"/>
      <c r="N767" s="1" t="s">
        <v>369</v>
      </c>
      <c r="O767" s="316" t="s">
        <v>369</v>
      </c>
      <c r="P767" s="317">
        <v>1</v>
      </c>
      <c r="Q767" s="317" t="s">
        <v>369</v>
      </c>
      <c r="R767" s="37">
        <v>9.1999999999999993</v>
      </c>
      <c r="S767" s="38">
        <f t="shared" si="280"/>
        <v>11.223999999999998</v>
      </c>
      <c r="T767" s="19"/>
      <c r="U767" s="10" t="s">
        <v>491</v>
      </c>
      <c r="V767" s="9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IE767" s="8"/>
      <c r="IF767" s="8"/>
      <c r="IG767" s="8"/>
      <c r="IH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  <c r="IW767" s="8"/>
      <c r="IX767" s="8"/>
      <c r="IY767" s="8"/>
      <c r="IZ767" s="8"/>
      <c r="JA767" s="8"/>
      <c r="JB767" s="8"/>
      <c r="JC767" s="8"/>
      <c r="JD767" s="8"/>
      <c r="JE767" s="8"/>
      <c r="JK767" s="8"/>
      <c r="JM767" s="8"/>
      <c r="JO767" s="8"/>
      <c r="JP767" s="8"/>
      <c r="JQ767" s="8"/>
      <c r="JR767" s="8"/>
      <c r="JS767" s="8"/>
      <c r="JY767" s="8"/>
      <c r="JZ767" s="8"/>
      <c r="KA767" s="8"/>
      <c r="KB767" s="8"/>
      <c r="KC767" s="8"/>
      <c r="KD767" s="8"/>
      <c r="KG767" s="8"/>
      <c r="KH767" s="8"/>
      <c r="KI767" s="8"/>
      <c r="KJ767" s="8"/>
      <c r="KK767" s="8"/>
      <c r="KL767" s="8"/>
      <c r="KS767" s="8"/>
      <c r="KT767" s="8"/>
      <c r="KU767" s="8"/>
      <c r="KV767" s="8"/>
      <c r="KW767" s="8"/>
      <c r="KX767" s="8"/>
      <c r="LD767" s="8"/>
      <c r="LE767" s="8"/>
      <c r="LF767" s="8"/>
      <c r="LG767" s="8"/>
      <c r="LH767" s="8"/>
      <c r="LI767" s="8"/>
      <c r="LJ767" s="8"/>
      <c r="LK767" s="8"/>
      <c r="LL767" s="8"/>
      <c r="LM767" s="8"/>
      <c r="LN767" s="8"/>
      <c r="LO767" s="8"/>
      <c r="LP767" s="8"/>
      <c r="LQ767" s="8"/>
      <c r="LR767" s="8"/>
      <c r="LS767" s="8"/>
      <c r="LT767" s="8"/>
      <c r="LU767" s="8"/>
      <c r="LV767" s="8"/>
      <c r="LW767" s="8"/>
      <c r="LX767" s="8"/>
      <c r="LY767" s="8"/>
      <c r="LZ767" s="8"/>
      <c r="MA767" s="8"/>
      <c r="MB767" s="8"/>
      <c r="MC767" s="8"/>
      <c r="MD767" s="8"/>
      <c r="ME767" s="8"/>
      <c r="MF767" s="8"/>
      <c r="MG767" s="8"/>
      <c r="MR767" s="8"/>
      <c r="MU767" s="8"/>
    </row>
    <row r="768" spans="1:359" ht="22.5" customHeight="1">
      <c r="A768" s="57">
        <v>1</v>
      </c>
      <c r="B768" s="58">
        <v>15</v>
      </c>
      <c r="C768" s="62"/>
      <c r="D768" s="201">
        <f>SUM((S768*A768)+B768+C768)</f>
        <v>23.710799999999999</v>
      </c>
      <c r="E768" s="226"/>
      <c r="F768" s="59" t="s">
        <v>805</v>
      </c>
      <c r="G768" s="59"/>
      <c r="H768" s="26" t="s">
        <v>350</v>
      </c>
      <c r="I768" s="26" t="s">
        <v>114</v>
      </c>
      <c r="J768" s="26" t="s">
        <v>590</v>
      </c>
      <c r="K768" s="26" t="s">
        <v>589</v>
      </c>
      <c r="L768" s="66">
        <f t="shared" si="279"/>
        <v>23.710799999999999</v>
      </c>
      <c r="M768" s="66"/>
      <c r="N768" s="1" t="s">
        <v>369</v>
      </c>
      <c r="O768" s="316" t="s">
        <v>369</v>
      </c>
      <c r="P768" s="317">
        <v>1</v>
      </c>
      <c r="Q768" s="317" t="s">
        <v>369</v>
      </c>
      <c r="R768" s="37">
        <v>7.14</v>
      </c>
      <c r="S768" s="38">
        <f t="shared" si="280"/>
        <v>8.710799999999999</v>
      </c>
      <c r="T768" s="20"/>
      <c r="U768" s="10" t="s">
        <v>524</v>
      </c>
      <c r="V768" s="9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  <c r="HJ768" s="7"/>
      <c r="HK768" s="7"/>
      <c r="HL768" s="7"/>
      <c r="HM768" s="7"/>
      <c r="HN768" s="7"/>
      <c r="HO768" s="7"/>
      <c r="HR768" s="8"/>
      <c r="HS768" s="8"/>
      <c r="HT768" s="8"/>
      <c r="HU768" s="8"/>
      <c r="HV768" s="8"/>
      <c r="HW768" s="8"/>
      <c r="HX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O768" s="8"/>
      <c r="IP768" s="8"/>
      <c r="IQ768" s="8"/>
      <c r="IR768" s="8"/>
      <c r="JB768" s="8"/>
      <c r="JC768" s="8"/>
      <c r="JD768" s="8"/>
      <c r="JE768" s="8"/>
      <c r="JF768" s="8"/>
      <c r="JG768" s="8"/>
      <c r="JH768" s="8"/>
      <c r="JI768" s="8"/>
      <c r="JJ768" s="8"/>
      <c r="JK768" s="8"/>
      <c r="JL768" s="8"/>
      <c r="JM768" s="8"/>
      <c r="JN768" s="8"/>
      <c r="JO768" s="8"/>
      <c r="JP768" s="8"/>
      <c r="JQ768" s="8"/>
      <c r="JR768" s="8"/>
      <c r="JS768" s="8"/>
      <c r="JY768" s="8"/>
      <c r="KG768" s="8"/>
      <c r="KH768" s="8"/>
      <c r="KI768" s="8"/>
      <c r="KJ768" s="8"/>
      <c r="KK768" s="8"/>
      <c r="KL768" s="8"/>
      <c r="KU768" s="8"/>
      <c r="KV768" s="8"/>
      <c r="KW768" s="8"/>
      <c r="KX768" s="8"/>
      <c r="MQ768" s="8"/>
      <c r="MR768" s="8"/>
      <c r="MS768" s="8"/>
      <c r="MU768" s="8"/>
    </row>
    <row r="769" spans="1:359" ht="22.5" customHeight="1">
      <c r="A769" s="57">
        <v>1</v>
      </c>
      <c r="B769" s="58">
        <v>15</v>
      </c>
      <c r="C769" s="62"/>
      <c r="D769" s="201">
        <f>SUM((S769*A769)+B769+C769)</f>
        <v>25.369999999999997</v>
      </c>
      <c r="F769" s="59" t="s">
        <v>805</v>
      </c>
      <c r="G769" s="59"/>
      <c r="H769" s="26" t="s">
        <v>350</v>
      </c>
      <c r="I769" s="26" t="s">
        <v>195</v>
      </c>
      <c r="J769" s="26" t="s">
        <v>511</v>
      </c>
      <c r="K769" s="26" t="s">
        <v>2949</v>
      </c>
      <c r="L769" s="66">
        <f t="shared" ref="L769" si="281">SUM(D769)</f>
        <v>25.369999999999997</v>
      </c>
      <c r="M769" s="66"/>
      <c r="N769" s="1" t="s">
        <v>369</v>
      </c>
      <c r="O769" s="316" t="s">
        <v>369</v>
      </c>
      <c r="P769" s="317">
        <v>12</v>
      </c>
      <c r="Q769" s="317" t="s">
        <v>369</v>
      </c>
      <c r="R769" s="37">
        <v>8.5</v>
      </c>
      <c r="S769" s="38">
        <f t="shared" ref="S769" si="282">SUM(R769*1.22)</f>
        <v>10.37</v>
      </c>
      <c r="T769" s="25">
        <v>0.05</v>
      </c>
      <c r="U769" s="10" t="s">
        <v>518</v>
      </c>
      <c r="V769" s="9"/>
      <c r="W769" s="8"/>
      <c r="HR769" s="8"/>
      <c r="HS769" s="8"/>
      <c r="HT769" s="8"/>
      <c r="HU769" s="8"/>
      <c r="HV769" s="8"/>
      <c r="HW769" s="8"/>
      <c r="HX769" s="8"/>
      <c r="HY769" s="8"/>
      <c r="IE769" s="8"/>
      <c r="IF769" s="8"/>
      <c r="IH769" s="8"/>
      <c r="II769" s="8"/>
      <c r="IS769" s="8"/>
      <c r="IT769" s="8"/>
      <c r="IU769" s="8"/>
      <c r="IV769" s="8"/>
      <c r="IW769" s="8"/>
      <c r="IX769" s="8"/>
      <c r="IY769" s="8"/>
      <c r="IZ769" s="8"/>
      <c r="JA769" s="8"/>
      <c r="JB769" s="8"/>
      <c r="JC769" s="8"/>
      <c r="JD769" s="8"/>
      <c r="JE769" s="8"/>
      <c r="JK769" s="8"/>
      <c r="JM769" s="8"/>
      <c r="JP769" s="8"/>
      <c r="JQ769" s="8"/>
      <c r="JR769" s="8"/>
      <c r="JS769" s="8"/>
      <c r="JY769" s="8"/>
      <c r="JZ769" s="8"/>
      <c r="KA769" s="8"/>
      <c r="KB769" s="8"/>
      <c r="KC769" s="8"/>
      <c r="KD769" s="8"/>
      <c r="KE769" s="8"/>
      <c r="KF769" s="8"/>
      <c r="KM769" s="8"/>
      <c r="KN769" s="8"/>
      <c r="KO769" s="8"/>
      <c r="KP769" s="8"/>
      <c r="KQ769" s="8"/>
      <c r="KR769" s="8"/>
      <c r="KY769"/>
      <c r="MQ769" s="8"/>
      <c r="MR769" s="8"/>
      <c r="MS769" s="8"/>
      <c r="MU769" s="7"/>
    </row>
    <row r="770" spans="1:359" ht="22.5" customHeight="1">
      <c r="A770" s="57">
        <v>1</v>
      </c>
      <c r="B770" s="58">
        <v>15</v>
      </c>
      <c r="C770" s="62"/>
      <c r="D770" s="201">
        <f>SUM((S770*A770)+B770+C770)</f>
        <v>24.15</v>
      </c>
      <c r="F770" s="59" t="s">
        <v>805</v>
      </c>
      <c r="G770" s="59"/>
      <c r="H770" s="26" t="s">
        <v>350</v>
      </c>
      <c r="I770" s="26" t="s">
        <v>195</v>
      </c>
      <c r="J770" s="26" t="s">
        <v>511</v>
      </c>
      <c r="K770" s="26" t="s">
        <v>1784</v>
      </c>
      <c r="L770" s="66">
        <f t="shared" si="279"/>
        <v>24.15</v>
      </c>
      <c r="M770" s="66"/>
      <c r="N770" s="1" t="s">
        <v>369</v>
      </c>
      <c r="O770" s="316" t="s">
        <v>369</v>
      </c>
      <c r="P770" s="317">
        <v>8</v>
      </c>
      <c r="Q770" s="317" t="s">
        <v>369</v>
      </c>
      <c r="R770" s="37">
        <v>7.5</v>
      </c>
      <c r="S770" s="38">
        <f t="shared" si="280"/>
        <v>9.15</v>
      </c>
      <c r="T770" s="25">
        <v>0.05</v>
      </c>
      <c r="U770" s="10" t="s">
        <v>518</v>
      </c>
      <c r="V770" s="9"/>
      <c r="W770" s="8"/>
      <c r="HR770" s="8"/>
      <c r="HS770" s="8"/>
      <c r="HT770" s="8"/>
      <c r="HU770" s="8"/>
      <c r="HV770" s="8"/>
      <c r="HW770" s="8"/>
      <c r="HX770" s="8"/>
      <c r="HY770" s="8"/>
      <c r="IE770" s="8"/>
      <c r="IF770" s="8"/>
      <c r="IH770" s="8"/>
      <c r="II770" s="8"/>
      <c r="IS770" s="8"/>
      <c r="IT770" s="8"/>
      <c r="IU770" s="8"/>
      <c r="IV770" s="8"/>
      <c r="IW770" s="8"/>
      <c r="IX770" s="8"/>
      <c r="IY770" s="8"/>
      <c r="IZ770" s="8"/>
      <c r="JA770" s="8"/>
      <c r="JB770" s="8"/>
      <c r="JC770" s="8"/>
      <c r="JD770" s="8"/>
      <c r="JE770" s="8"/>
      <c r="JK770" s="8"/>
      <c r="JM770" s="8"/>
      <c r="JP770" s="8"/>
      <c r="JQ770" s="8"/>
      <c r="JR770" s="8"/>
      <c r="JS770" s="8"/>
      <c r="JY770" s="8"/>
      <c r="JZ770" s="8"/>
      <c r="KA770" s="8"/>
      <c r="KB770" s="8"/>
      <c r="KC770" s="8"/>
      <c r="KD770" s="8"/>
      <c r="KE770" s="8"/>
      <c r="KF770" s="8"/>
      <c r="KM770" s="8"/>
      <c r="KN770" s="8"/>
      <c r="KO770" s="8"/>
      <c r="KP770" s="8"/>
      <c r="KQ770" s="8"/>
      <c r="KR770" s="8"/>
      <c r="KY770"/>
      <c r="MQ770" s="8"/>
      <c r="MR770" s="8"/>
      <c r="MS770" s="8"/>
      <c r="MU770" s="7"/>
    </row>
    <row r="771" spans="1:359" ht="22.5" customHeight="1">
      <c r="A771" s="56"/>
      <c r="B771" s="55"/>
      <c r="C771" s="63"/>
      <c r="D771" s="201"/>
      <c r="E771" s="226"/>
      <c r="F771" s="60"/>
      <c r="G771" s="60"/>
      <c r="H771" s="26"/>
      <c r="I771" s="26"/>
      <c r="J771" s="26"/>
      <c r="K771" s="26"/>
      <c r="L771" s="66"/>
      <c r="M771" s="66"/>
      <c r="N771" s="17"/>
      <c r="O771" s="318"/>
      <c r="P771" s="318"/>
      <c r="Q771" s="318"/>
      <c r="R771" s="31"/>
      <c r="S771" s="31"/>
      <c r="T771" s="21"/>
      <c r="U771" s="10"/>
      <c r="V771" s="9"/>
      <c r="HY771" s="8"/>
      <c r="HZ771" s="8"/>
      <c r="IA771" s="8"/>
      <c r="IB771" s="8"/>
      <c r="IC771" s="8"/>
      <c r="ID771" s="8"/>
      <c r="IE771" s="8"/>
      <c r="IF771" s="8"/>
      <c r="IH771" s="8"/>
      <c r="II771" s="8"/>
      <c r="IJ771" s="8"/>
      <c r="IK771" s="8"/>
      <c r="IR771" s="8"/>
      <c r="IS771" s="8"/>
      <c r="IT771" s="8"/>
      <c r="IU771" s="8"/>
      <c r="IV771" s="8"/>
      <c r="IW771" s="8"/>
      <c r="IX771" s="8"/>
      <c r="IY771" s="8"/>
      <c r="IZ771" s="8"/>
      <c r="JA771" s="8"/>
      <c r="JL771" s="8"/>
      <c r="JM771" s="8"/>
      <c r="JN771" s="8"/>
      <c r="JO771" s="8"/>
      <c r="JQ771" s="8"/>
      <c r="KE771" s="8"/>
      <c r="KF771" s="8"/>
      <c r="KG771" s="8"/>
      <c r="KH771" s="8"/>
      <c r="KI771" s="8"/>
      <c r="KJ771" s="8"/>
      <c r="KK771" s="8"/>
      <c r="KL771" s="8"/>
      <c r="KM771" s="8"/>
      <c r="KN771" s="8"/>
      <c r="KO771" s="8"/>
      <c r="KP771" s="8"/>
      <c r="KQ771" s="8"/>
      <c r="KR771" s="8"/>
      <c r="KS771" s="8"/>
      <c r="KT771" s="8"/>
      <c r="KX771" s="8"/>
      <c r="KY771"/>
      <c r="KZ771" s="8"/>
      <c r="LA771" s="8"/>
      <c r="LB771" s="8"/>
      <c r="LC771" s="8"/>
      <c r="LN771" s="8"/>
      <c r="LO771" s="8"/>
      <c r="LP771" s="8"/>
      <c r="LQ771" s="8"/>
      <c r="MG771" s="8"/>
      <c r="MH771" s="8"/>
      <c r="MI771" s="8"/>
      <c r="MJ771" s="8"/>
      <c r="MK771" s="8"/>
      <c r="ML771" s="8"/>
      <c r="MM771" s="8"/>
      <c r="MN771" s="8"/>
      <c r="MO771" s="8"/>
      <c r="MP771" s="8"/>
      <c r="MQ771" s="8"/>
      <c r="MS771" s="8"/>
      <c r="MU771" s="8"/>
    </row>
    <row r="772" spans="1:359" ht="22.5" customHeight="1">
      <c r="A772" s="56"/>
      <c r="B772" s="55"/>
      <c r="C772" s="63"/>
      <c r="D772" s="201"/>
      <c r="E772" s="226"/>
      <c r="F772" s="60"/>
      <c r="G772" s="60"/>
      <c r="H772" s="26"/>
      <c r="I772" s="26"/>
      <c r="J772" s="26"/>
      <c r="K772" s="26"/>
      <c r="L772" s="66"/>
      <c r="M772" s="66"/>
      <c r="N772" s="33"/>
      <c r="O772" s="319"/>
      <c r="P772" s="319"/>
      <c r="Q772" s="319"/>
      <c r="R772" s="31"/>
      <c r="S772" s="39"/>
      <c r="T772" s="21"/>
      <c r="U772" s="10"/>
      <c r="V772" s="9"/>
      <c r="W772" s="7"/>
      <c r="HP772" s="8"/>
      <c r="HQ772" s="8"/>
      <c r="HR772" s="8"/>
      <c r="HS772" s="8"/>
      <c r="HT772" s="8"/>
      <c r="HU772" s="8"/>
      <c r="HV772" s="8"/>
      <c r="HW772" s="8"/>
      <c r="HX772" s="8"/>
      <c r="IG772" s="8"/>
      <c r="IL772" s="8"/>
      <c r="IM772" s="8"/>
      <c r="IN772" s="8"/>
      <c r="IO772" s="8"/>
      <c r="IP772" s="8"/>
      <c r="IQ772" s="8"/>
      <c r="JF772" s="8"/>
      <c r="JG772" s="8"/>
      <c r="JH772" s="8"/>
      <c r="JI772" s="8"/>
      <c r="JJ772" s="8"/>
      <c r="JL772" s="8"/>
      <c r="JM772" s="8"/>
      <c r="JN772" s="8"/>
      <c r="JO772" s="8"/>
      <c r="JQ772" s="8"/>
      <c r="KG772" s="8"/>
      <c r="KH772" s="8"/>
      <c r="KI772" s="8"/>
      <c r="KJ772" s="8"/>
      <c r="KK772" s="8"/>
      <c r="KL772" s="8"/>
      <c r="KX772" s="8"/>
      <c r="KZ772" s="8"/>
      <c r="LA772" s="8"/>
      <c r="LB772" s="8"/>
      <c r="LC772" s="8"/>
      <c r="LN772" s="8"/>
      <c r="LO772" s="8"/>
      <c r="LP772" s="8"/>
      <c r="LQ772" s="8"/>
      <c r="MG772" s="8"/>
      <c r="MH772" s="8"/>
      <c r="MI772" s="8"/>
      <c r="MJ772" s="8"/>
      <c r="MK772" s="8"/>
      <c r="ML772" s="8"/>
      <c r="MM772" s="8"/>
      <c r="MN772" s="8"/>
      <c r="MO772" s="8"/>
      <c r="MP772" s="8"/>
      <c r="MQ772" s="8"/>
    </row>
    <row r="773" spans="1:359" ht="22.5" customHeight="1">
      <c r="A773" s="56"/>
      <c r="B773" s="55"/>
      <c r="C773" s="63"/>
      <c r="D773" s="201"/>
      <c r="F773" s="60"/>
      <c r="G773" s="60"/>
      <c r="H773" s="26"/>
      <c r="I773" s="26"/>
      <c r="J773" s="9"/>
      <c r="K773" s="26"/>
      <c r="L773" s="66"/>
      <c r="M773" s="66"/>
      <c r="N773" s="17"/>
      <c r="O773" s="318"/>
      <c r="P773" s="318"/>
      <c r="Q773" s="318"/>
      <c r="R773" s="31"/>
      <c r="S773" s="31"/>
      <c r="T773" s="21"/>
      <c r="U773" s="10"/>
      <c r="V773" s="9"/>
      <c r="HY773" s="8"/>
      <c r="HZ773" s="8"/>
      <c r="IA773" s="8"/>
      <c r="IB773" s="8"/>
      <c r="IC773" s="8"/>
      <c r="ID773" s="8"/>
      <c r="IE773" s="8"/>
      <c r="IF773" s="8"/>
      <c r="IH773" s="8"/>
      <c r="II773" s="8"/>
      <c r="IJ773" s="8"/>
      <c r="IK773" s="8"/>
      <c r="IR773" s="8"/>
      <c r="IS773" s="8"/>
      <c r="IT773" s="8"/>
      <c r="IU773" s="8"/>
      <c r="IV773" s="8"/>
      <c r="IW773" s="8"/>
      <c r="IX773" s="8"/>
      <c r="IY773" s="8"/>
      <c r="IZ773" s="8"/>
      <c r="JA773" s="8"/>
      <c r="JL773" s="8"/>
      <c r="JM773" s="8"/>
      <c r="JN773" s="8"/>
      <c r="JO773" s="8"/>
      <c r="JQ773" s="8"/>
      <c r="JT773" s="8"/>
      <c r="JU773" s="8"/>
      <c r="JV773" s="8"/>
      <c r="JW773" s="8"/>
      <c r="JX773" s="8"/>
      <c r="KG773" s="8"/>
      <c r="KS773" s="8"/>
      <c r="KT773" s="8"/>
      <c r="KX773" s="8"/>
      <c r="KY773" s="8"/>
      <c r="KZ773" s="8"/>
      <c r="LA773" s="8"/>
      <c r="LB773" s="8"/>
      <c r="LC773" s="8"/>
      <c r="LD773"/>
      <c r="LE773"/>
      <c r="LF773"/>
      <c r="LG773"/>
      <c r="LH773"/>
      <c r="LI773"/>
      <c r="LJ773"/>
      <c r="LK773"/>
      <c r="LL773"/>
      <c r="LM773"/>
      <c r="LN773" s="8"/>
      <c r="LO773" s="8"/>
      <c r="LP773" s="8"/>
      <c r="LQ773" s="8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 s="8"/>
      <c r="MH773" s="8"/>
      <c r="MI773" s="8"/>
      <c r="MJ773" s="8"/>
      <c r="MK773" s="8"/>
      <c r="ML773" s="8"/>
      <c r="MM773" s="8"/>
      <c r="MN773" s="8"/>
      <c r="MO773" s="8"/>
      <c r="MP773" s="8"/>
      <c r="MQ773" s="8"/>
    </row>
    <row r="774" spans="1:359" ht="22.5" customHeight="1">
      <c r="A774" s="56"/>
      <c r="B774" s="55"/>
      <c r="C774" s="63"/>
      <c r="D774" s="201"/>
      <c r="E774" s="226"/>
      <c r="F774" s="60"/>
      <c r="G774" s="60"/>
      <c r="H774" s="26"/>
      <c r="I774" s="26"/>
      <c r="J774" s="9"/>
      <c r="K774" s="26"/>
      <c r="L774" s="66"/>
      <c r="M774" s="66"/>
      <c r="N774" s="17"/>
      <c r="O774" s="318"/>
      <c r="P774" s="318"/>
      <c r="Q774" s="318"/>
      <c r="R774" s="31"/>
      <c r="S774" s="31"/>
      <c r="T774" s="21"/>
      <c r="U774" s="10"/>
      <c r="V774" s="9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O774" s="8"/>
      <c r="IP774" s="8"/>
      <c r="IQ774" s="8"/>
      <c r="IR774" s="8"/>
      <c r="IS774" s="8"/>
      <c r="IT774" s="8"/>
      <c r="IU774" s="8"/>
      <c r="IV774" s="8"/>
      <c r="IW774" s="8"/>
      <c r="IX774" s="8"/>
      <c r="IY774" s="8"/>
      <c r="IZ774" s="8"/>
      <c r="JA774" s="8"/>
      <c r="JB774" s="8"/>
      <c r="JC774" s="8"/>
      <c r="JD774" s="8"/>
      <c r="JE774" s="8"/>
      <c r="JF774" s="8"/>
      <c r="JG774" s="8"/>
      <c r="JH774" s="8"/>
      <c r="JI774" s="8"/>
      <c r="JJ774" s="8"/>
      <c r="JK774" s="8"/>
      <c r="JL774" s="8"/>
      <c r="JM774" s="8"/>
      <c r="JN774" s="8"/>
      <c r="JO774" s="8"/>
      <c r="JP774" s="8"/>
      <c r="JQ774" s="8"/>
      <c r="JR774" s="8"/>
      <c r="JS774" s="8"/>
      <c r="JT774" s="8"/>
      <c r="JU774" s="8"/>
      <c r="JV774" s="8"/>
      <c r="JW774" s="8"/>
      <c r="JX774" s="8"/>
      <c r="JY774" s="8"/>
      <c r="JZ774" s="8"/>
      <c r="KA774" s="8"/>
      <c r="KG774" s="8"/>
      <c r="KH774" s="8"/>
      <c r="KI774" s="8"/>
      <c r="KJ774" s="8"/>
      <c r="KK774" s="8"/>
      <c r="KL774" s="8"/>
      <c r="KS774" s="8"/>
      <c r="KT774" s="8"/>
      <c r="KU774" s="8"/>
      <c r="KV774" s="8"/>
      <c r="KW774" s="8"/>
      <c r="KX774" s="8"/>
      <c r="KY774" s="8"/>
      <c r="MQ774" s="8"/>
      <c r="MS774" s="8"/>
    </row>
    <row r="775" spans="1:359" ht="22.5" customHeight="1">
      <c r="A775" s="57">
        <v>1</v>
      </c>
      <c r="B775" s="58">
        <v>15</v>
      </c>
      <c r="C775" s="62">
        <v>2</v>
      </c>
      <c r="D775" s="201">
        <f t="shared" ref="D775:D780" si="283">SUM((S775*A775)+B775+C775)</f>
        <v>27.98</v>
      </c>
      <c r="E775" s="226"/>
      <c r="F775" s="59" t="s">
        <v>805</v>
      </c>
      <c r="G775" s="59"/>
      <c r="H775" s="26" t="s">
        <v>351</v>
      </c>
      <c r="I775" s="26" t="s">
        <v>2395</v>
      </c>
      <c r="J775" s="26"/>
      <c r="K775" s="26" t="s">
        <v>2398</v>
      </c>
      <c r="L775" s="66">
        <f t="shared" ref="L775:L782" si="284">SUM(D775)</f>
        <v>27.98</v>
      </c>
      <c r="M775" s="66"/>
      <c r="N775" s="1" t="s">
        <v>369</v>
      </c>
      <c r="O775" s="316" t="s">
        <v>369</v>
      </c>
      <c r="P775" s="317">
        <v>12</v>
      </c>
      <c r="Q775" s="317" t="s">
        <v>369</v>
      </c>
      <c r="R775" s="37">
        <v>9</v>
      </c>
      <c r="S775" s="38">
        <f t="shared" ref="S775:S782" si="285">SUM(R775*1.22)</f>
        <v>10.98</v>
      </c>
      <c r="T775" s="20"/>
      <c r="U775" s="10" t="s">
        <v>2397</v>
      </c>
      <c r="V775" s="9"/>
      <c r="HP775" s="8"/>
      <c r="HQ775" s="8"/>
      <c r="HT775" s="8"/>
      <c r="HU775" s="8"/>
      <c r="HW775" s="8"/>
      <c r="HX775" s="8"/>
      <c r="IB775" s="8"/>
      <c r="IC775" s="8"/>
      <c r="ID775" s="8"/>
      <c r="IG775" s="8"/>
      <c r="IO775" s="8"/>
      <c r="IP775" s="8"/>
      <c r="IQ775" s="8"/>
      <c r="IS775" s="8"/>
      <c r="IT775" s="8"/>
      <c r="IU775" s="8"/>
      <c r="IV775" s="8"/>
      <c r="IW775" s="8"/>
      <c r="IX775" s="8"/>
      <c r="IY775" s="8"/>
      <c r="IZ775" s="8"/>
      <c r="JA775" s="8"/>
      <c r="JL775" s="8"/>
      <c r="JM775" s="8"/>
      <c r="JO775" s="8"/>
      <c r="JQ775" s="8"/>
      <c r="KE775" s="8"/>
      <c r="KF775" s="8"/>
      <c r="KG775" s="8"/>
      <c r="KH775" s="8"/>
      <c r="KI775" s="8"/>
      <c r="KJ775" s="8"/>
      <c r="KK775" s="8"/>
      <c r="KL775" s="8"/>
      <c r="KM775" s="8"/>
      <c r="KN775" s="8"/>
      <c r="KO775" s="8"/>
      <c r="KP775" s="8"/>
      <c r="KQ775" s="8"/>
      <c r="KR775" s="8"/>
      <c r="KU775" s="8"/>
      <c r="KV775" s="8"/>
      <c r="KW775" s="8"/>
      <c r="KX775" s="8"/>
      <c r="KY775" s="8"/>
      <c r="KZ775" s="8"/>
      <c r="LA775" s="8"/>
      <c r="LB775" s="8"/>
      <c r="LC775" s="8"/>
      <c r="MH775" s="8"/>
      <c r="MI775" s="8"/>
      <c r="MJ775" s="8"/>
      <c r="MK775" s="8"/>
      <c r="ML775" s="8"/>
      <c r="MM775" s="8"/>
      <c r="MN775" s="8"/>
      <c r="MO775" s="8"/>
      <c r="MP775" s="8"/>
      <c r="MR775" s="8"/>
      <c r="MS775" s="8"/>
      <c r="MU775" s="8"/>
    </row>
    <row r="776" spans="1:359" ht="22.5" customHeight="1">
      <c r="A776" s="57">
        <v>1</v>
      </c>
      <c r="B776" s="58">
        <v>15</v>
      </c>
      <c r="C776" s="62">
        <v>4</v>
      </c>
      <c r="D776" s="201">
        <f>SUM((S776*A776)+B776+C776)</f>
        <v>30.956000000000003</v>
      </c>
      <c r="F776" s="59" t="s">
        <v>805</v>
      </c>
      <c r="G776" s="59"/>
      <c r="H776" s="26" t="s">
        <v>351</v>
      </c>
      <c r="I776" s="26" t="s">
        <v>198</v>
      </c>
      <c r="J776" s="26"/>
      <c r="K776" s="26" t="s">
        <v>2488</v>
      </c>
      <c r="L776" s="66">
        <f t="shared" ref="L776" si="286">SUM(D776)</f>
        <v>30.956000000000003</v>
      </c>
      <c r="M776" s="66"/>
      <c r="N776" s="1" t="s">
        <v>369</v>
      </c>
      <c r="O776" s="316" t="s">
        <v>369</v>
      </c>
      <c r="P776" s="317">
        <v>6</v>
      </c>
      <c r="Q776" s="317" t="s">
        <v>369</v>
      </c>
      <c r="R776" s="37">
        <v>9.8000000000000007</v>
      </c>
      <c r="S776" s="38">
        <f t="shared" ref="S776" si="287">SUM(R776*1.22)</f>
        <v>11.956000000000001</v>
      </c>
      <c r="T776" s="20"/>
      <c r="U776" s="10" t="s">
        <v>518</v>
      </c>
      <c r="V776" s="9"/>
      <c r="W776" s="7"/>
      <c r="HP776" s="8"/>
      <c r="HQ776" s="8"/>
      <c r="HR776" s="8"/>
      <c r="HS776" s="8"/>
      <c r="HV776" s="8"/>
      <c r="HZ776" s="8"/>
      <c r="IA776" s="8"/>
      <c r="IB776" s="8"/>
      <c r="IC776" s="8"/>
      <c r="ID776" s="8"/>
      <c r="IE776" s="8"/>
      <c r="IF776" s="8"/>
      <c r="IG776" s="8"/>
      <c r="IH776" s="8"/>
      <c r="IL776" s="8"/>
      <c r="IM776" s="8"/>
      <c r="IN776" s="8"/>
      <c r="IO776" s="7"/>
      <c r="IP776" s="7"/>
      <c r="IQ776" s="7"/>
      <c r="IR776" s="8"/>
      <c r="IS776" s="8"/>
      <c r="IT776" s="8"/>
      <c r="IU776" s="8"/>
      <c r="IV776" s="8"/>
      <c r="IW776" s="8"/>
      <c r="IX776" s="7"/>
      <c r="IY776" s="7"/>
      <c r="IZ776" s="7"/>
      <c r="JA776" s="7"/>
      <c r="JB776" s="8"/>
      <c r="JC776" s="8"/>
      <c r="JD776" s="8"/>
      <c r="JE776" s="8"/>
      <c r="JF776" s="8"/>
      <c r="JG776" s="8"/>
      <c r="JH776" s="8"/>
      <c r="JI776" s="8"/>
      <c r="JJ776" s="8"/>
      <c r="JK776" s="8"/>
      <c r="JP776" s="8"/>
      <c r="JQ776" s="8"/>
      <c r="JR776" s="8"/>
      <c r="JS776" s="8"/>
      <c r="KB776" s="8"/>
      <c r="KG776" s="8"/>
      <c r="KH776" s="8"/>
      <c r="KI776" s="8"/>
      <c r="KJ776" s="8"/>
      <c r="KK776" s="8"/>
      <c r="KL776" s="8"/>
      <c r="KS776" s="8"/>
      <c r="KT776" s="8"/>
      <c r="KX776" s="8"/>
      <c r="MR776" s="8"/>
      <c r="MS776" s="8"/>
      <c r="MU776" s="8"/>
    </row>
    <row r="777" spans="1:359" ht="22.5" customHeight="1">
      <c r="A777" s="57">
        <v>1</v>
      </c>
      <c r="B777" s="58">
        <v>15</v>
      </c>
      <c r="C777" s="62">
        <v>4</v>
      </c>
      <c r="D777" s="201">
        <f>SUM((S777*A777)+B777+C777)</f>
        <v>30.956000000000003</v>
      </c>
      <c r="F777" s="59" t="s">
        <v>805</v>
      </c>
      <c r="G777" s="59"/>
      <c r="H777" s="26" t="s">
        <v>351</v>
      </c>
      <c r="I777" s="26" t="s">
        <v>198</v>
      </c>
      <c r="J777" s="26"/>
      <c r="K777" s="26" t="s">
        <v>1073</v>
      </c>
      <c r="L777" s="66">
        <f>SUM(D777)</f>
        <v>30.956000000000003</v>
      </c>
      <c r="M777" s="66"/>
      <c r="N777" s="1" t="s">
        <v>369</v>
      </c>
      <c r="O777" s="316" t="s">
        <v>369</v>
      </c>
      <c r="P777" s="317">
        <v>2</v>
      </c>
      <c r="Q777" s="317" t="s">
        <v>369</v>
      </c>
      <c r="R777" s="37">
        <v>9.8000000000000007</v>
      </c>
      <c r="S777" s="38">
        <f>SUM(R777*1.22)</f>
        <v>11.956000000000001</v>
      </c>
      <c r="T777" s="20"/>
      <c r="U777" s="10" t="s">
        <v>518</v>
      </c>
      <c r="V777" s="9"/>
      <c r="W777" s="7"/>
      <c r="HP777" s="8"/>
      <c r="HQ777" s="8"/>
      <c r="HR777" s="8"/>
      <c r="HS777" s="8"/>
      <c r="HV777" s="8"/>
      <c r="HZ777" s="8"/>
      <c r="IA777" s="8"/>
      <c r="IB777" s="8"/>
      <c r="IC777" s="8"/>
      <c r="ID777" s="8"/>
      <c r="IE777" s="8"/>
      <c r="IF777" s="8"/>
      <c r="IG777" s="8"/>
      <c r="IH777" s="8"/>
      <c r="IL777" s="8"/>
      <c r="IM777" s="8"/>
      <c r="IN777" s="8"/>
      <c r="IO777" s="7"/>
      <c r="IP777" s="7"/>
      <c r="IQ777" s="7"/>
      <c r="IR777" s="8"/>
      <c r="IS777" s="8"/>
      <c r="IT777" s="8"/>
      <c r="IU777" s="8"/>
      <c r="IV777" s="8"/>
      <c r="IW777" s="8"/>
      <c r="IX777" s="7"/>
      <c r="IY777" s="7"/>
      <c r="IZ777" s="7"/>
      <c r="JA777" s="7"/>
      <c r="JB777" s="8"/>
      <c r="JC777" s="8"/>
      <c r="JD777" s="8"/>
      <c r="JE777" s="8"/>
      <c r="JF777" s="8"/>
      <c r="JG777" s="8"/>
      <c r="JH777" s="8"/>
      <c r="JI777" s="8"/>
      <c r="JJ777" s="8"/>
      <c r="JK777" s="8"/>
      <c r="JP777" s="8"/>
      <c r="JQ777" s="8"/>
      <c r="JR777" s="8"/>
      <c r="JS777" s="8"/>
      <c r="KB777" s="8"/>
      <c r="KG777" s="8"/>
      <c r="KH777" s="8"/>
      <c r="KI777" s="8"/>
      <c r="KJ777" s="8"/>
      <c r="KK777" s="8"/>
      <c r="KL777" s="8"/>
      <c r="KS777" s="8"/>
      <c r="KT777" s="8"/>
      <c r="KX777" s="8"/>
      <c r="MR777" s="8"/>
      <c r="MS777" s="8"/>
      <c r="MU777" s="8"/>
    </row>
    <row r="778" spans="1:359" ht="22.5" customHeight="1">
      <c r="A778" s="56"/>
      <c r="B778" s="55"/>
      <c r="C778" s="63"/>
      <c r="D778" s="201"/>
      <c r="F778" s="60"/>
      <c r="G778" s="60"/>
      <c r="H778" s="26"/>
      <c r="I778" s="26"/>
      <c r="J778" s="26"/>
      <c r="K778" s="26"/>
      <c r="L778" s="66"/>
      <c r="M778" s="66"/>
      <c r="N778" s="33"/>
      <c r="O778" s="319"/>
      <c r="P778" s="319"/>
      <c r="Q778" s="319"/>
      <c r="R778" s="31"/>
      <c r="S778" s="39"/>
      <c r="T778" s="21"/>
      <c r="U778" s="10"/>
      <c r="V778" s="9"/>
      <c r="W778" s="7"/>
      <c r="HP778" s="8"/>
      <c r="HQ778" s="8"/>
      <c r="HR778" s="8"/>
      <c r="HS778" s="8"/>
      <c r="HV778" s="8"/>
      <c r="HZ778" s="8"/>
      <c r="IA778" s="8"/>
      <c r="IB778" s="8"/>
      <c r="IC778" s="8"/>
      <c r="ID778" s="8"/>
      <c r="IE778" s="8"/>
      <c r="IF778" s="8"/>
      <c r="IG778" s="8"/>
      <c r="IH778" s="8"/>
      <c r="IL778" s="8"/>
      <c r="IM778" s="8"/>
      <c r="IN778" s="8"/>
      <c r="IO778" s="7"/>
      <c r="IP778" s="7"/>
      <c r="IQ778" s="7"/>
      <c r="IR778" s="8"/>
      <c r="IS778" s="8"/>
      <c r="IT778" s="8"/>
      <c r="IU778" s="8"/>
      <c r="IV778" s="8"/>
      <c r="IW778" s="8"/>
      <c r="IX778" s="7"/>
      <c r="IY778" s="7"/>
      <c r="IZ778" s="7"/>
      <c r="JA778" s="7"/>
      <c r="JB778" s="8"/>
      <c r="JC778" s="8"/>
      <c r="JD778" s="8"/>
      <c r="JE778" s="8"/>
      <c r="JF778" s="8"/>
      <c r="JG778" s="8"/>
      <c r="JH778" s="8"/>
      <c r="JI778" s="8"/>
      <c r="JJ778" s="8"/>
      <c r="JK778" s="8"/>
      <c r="JP778" s="8"/>
      <c r="JQ778" s="8"/>
      <c r="JR778" s="8"/>
      <c r="JS778" s="8"/>
      <c r="KB778" s="8"/>
      <c r="KG778" s="8"/>
      <c r="KH778" s="8"/>
      <c r="KI778" s="8"/>
      <c r="KJ778" s="8"/>
      <c r="KK778" s="8"/>
      <c r="KL778" s="8"/>
      <c r="KS778" s="8"/>
      <c r="KT778" s="8"/>
      <c r="KX778" s="8"/>
      <c r="MR778" s="8"/>
      <c r="MS778" s="8"/>
      <c r="MU778" s="8"/>
    </row>
    <row r="779" spans="1:359" ht="22.5" customHeight="1">
      <c r="A779" s="57">
        <v>2.2000000000000002</v>
      </c>
      <c r="B779" s="58"/>
      <c r="C779" s="62">
        <v>2</v>
      </c>
      <c r="D779" s="201">
        <f t="shared" si="283"/>
        <v>34.208000000000006</v>
      </c>
      <c r="E779" s="226"/>
      <c r="F779" s="59" t="s">
        <v>806</v>
      </c>
      <c r="G779" s="59"/>
      <c r="H779" s="26" t="s">
        <v>351</v>
      </c>
      <c r="I779" s="26" t="s">
        <v>2395</v>
      </c>
      <c r="J779" s="26"/>
      <c r="K779" s="26" t="s">
        <v>2396</v>
      </c>
      <c r="L779" s="66">
        <f t="shared" si="284"/>
        <v>34.208000000000006</v>
      </c>
      <c r="M779" s="66"/>
      <c r="N779" s="1" t="s">
        <v>369</v>
      </c>
      <c r="O779" s="316" t="s">
        <v>369</v>
      </c>
      <c r="P779" s="317">
        <v>6</v>
      </c>
      <c r="Q779" s="317" t="s">
        <v>369</v>
      </c>
      <c r="R779" s="37">
        <v>12</v>
      </c>
      <c r="S779" s="38">
        <f t="shared" si="285"/>
        <v>14.64</v>
      </c>
      <c r="T779" s="20"/>
      <c r="U779" s="10" t="s">
        <v>2397</v>
      </c>
      <c r="V779" s="9"/>
      <c r="HP779" s="8"/>
      <c r="HQ779" s="8"/>
      <c r="HT779" s="8"/>
      <c r="HU779" s="8"/>
      <c r="HW779" s="8"/>
      <c r="HX779" s="8"/>
      <c r="IB779" s="8"/>
      <c r="IC779" s="8"/>
      <c r="ID779" s="8"/>
      <c r="IG779" s="8"/>
      <c r="IO779" s="8"/>
      <c r="IP779" s="8"/>
      <c r="IQ779" s="8"/>
      <c r="IS779" s="8"/>
      <c r="IT779" s="8"/>
      <c r="IU779" s="8"/>
      <c r="IV779" s="8"/>
      <c r="IW779" s="8"/>
      <c r="IX779" s="8"/>
      <c r="IY779" s="8"/>
      <c r="IZ779" s="8"/>
      <c r="JA779" s="8"/>
      <c r="JL779" s="8"/>
      <c r="JM779" s="8"/>
      <c r="JO779" s="8"/>
      <c r="JQ779" s="8"/>
      <c r="KE779" s="8"/>
      <c r="KF779" s="8"/>
      <c r="KG779" s="8"/>
      <c r="KH779" s="8"/>
      <c r="KI779" s="8"/>
      <c r="KJ779" s="8"/>
      <c r="KK779" s="8"/>
      <c r="KL779" s="8"/>
      <c r="KM779" s="8"/>
      <c r="KN779" s="8"/>
      <c r="KO779" s="8"/>
      <c r="KP779" s="8"/>
      <c r="KQ779" s="8"/>
      <c r="KR779" s="8"/>
      <c r="KU779" s="8"/>
      <c r="KV779" s="8"/>
      <c r="KW779" s="8"/>
      <c r="KX779" s="8"/>
      <c r="KY779" s="8"/>
      <c r="KZ779" s="8"/>
      <c r="LA779" s="8"/>
      <c r="LB779" s="8"/>
      <c r="LC779" s="8"/>
      <c r="MH779" s="8"/>
      <c r="MI779" s="8"/>
      <c r="MJ779" s="8"/>
      <c r="MK779" s="8"/>
      <c r="ML779" s="8"/>
      <c r="MM779" s="8"/>
      <c r="MN779" s="8"/>
      <c r="MO779" s="8"/>
      <c r="MP779" s="8"/>
      <c r="MR779" s="8"/>
      <c r="MS779" s="8"/>
      <c r="MU779" s="8"/>
    </row>
    <row r="780" spans="1:359" ht="22.5" customHeight="1">
      <c r="A780" s="57">
        <v>2.1</v>
      </c>
      <c r="B780" s="58"/>
      <c r="C780" s="62"/>
      <c r="D780" s="201">
        <f t="shared" si="283"/>
        <v>46.116000000000007</v>
      </c>
      <c r="E780" s="226"/>
      <c r="F780" s="59" t="s">
        <v>807</v>
      </c>
      <c r="G780" s="59"/>
      <c r="H780" s="26" t="s">
        <v>351</v>
      </c>
      <c r="I780" s="26" t="s">
        <v>196</v>
      </c>
      <c r="J780" s="43"/>
      <c r="K780" s="26" t="s">
        <v>197</v>
      </c>
      <c r="L780" s="66">
        <f t="shared" si="284"/>
        <v>46.116000000000007</v>
      </c>
      <c r="M780" s="66"/>
      <c r="N780" s="1" t="s">
        <v>369</v>
      </c>
      <c r="O780" s="316" t="s">
        <v>369</v>
      </c>
      <c r="P780" s="317">
        <v>4</v>
      </c>
      <c r="Q780" s="317" t="s">
        <v>369</v>
      </c>
      <c r="R780" s="37">
        <v>18</v>
      </c>
      <c r="S780" s="38">
        <f t="shared" si="285"/>
        <v>21.96</v>
      </c>
      <c r="T780" s="20"/>
      <c r="U780" s="10" t="s">
        <v>629</v>
      </c>
      <c r="V780" s="9"/>
      <c r="HP780" s="8"/>
      <c r="HQ780" s="8"/>
      <c r="HT780" s="8"/>
      <c r="HU780" s="8"/>
      <c r="HW780" s="8"/>
      <c r="HX780" s="8"/>
      <c r="IB780" s="8"/>
      <c r="IC780" s="8"/>
      <c r="ID780" s="8"/>
      <c r="IG780" s="8"/>
      <c r="IO780" s="8"/>
      <c r="IP780" s="8"/>
      <c r="IQ780" s="8"/>
      <c r="IS780" s="8"/>
      <c r="IT780" s="8"/>
      <c r="IU780" s="8"/>
      <c r="IV780" s="8"/>
      <c r="IW780" s="8"/>
      <c r="IX780" s="8"/>
      <c r="IY780" s="8"/>
      <c r="IZ780" s="8"/>
      <c r="JA780" s="8"/>
      <c r="JL780" s="8"/>
      <c r="JM780" s="8"/>
      <c r="JO780" s="8"/>
      <c r="JQ780" s="8"/>
      <c r="KE780" s="8"/>
      <c r="KF780" s="8"/>
      <c r="KG780" s="8"/>
      <c r="KH780" s="8"/>
      <c r="KI780" s="8"/>
      <c r="KJ780" s="8"/>
      <c r="KK780" s="8"/>
      <c r="KL780" s="8"/>
      <c r="KM780" s="8"/>
      <c r="KN780" s="8"/>
      <c r="KO780" s="8"/>
      <c r="KP780" s="8"/>
      <c r="KQ780" s="8"/>
      <c r="KR780" s="8"/>
      <c r="KU780" s="8"/>
      <c r="KV780" s="8"/>
      <c r="KW780" s="8"/>
      <c r="KX780" s="8"/>
      <c r="KY780" s="8"/>
      <c r="KZ780" s="8"/>
      <c r="LA780" s="8"/>
      <c r="LB780" s="8"/>
      <c r="LC780" s="8"/>
      <c r="MH780" s="8"/>
      <c r="MI780" s="8"/>
      <c r="MJ780" s="8"/>
      <c r="MK780" s="8"/>
      <c r="ML780" s="8"/>
      <c r="MM780" s="8"/>
      <c r="MN780" s="8"/>
      <c r="MO780" s="8"/>
      <c r="MP780" s="8"/>
      <c r="MR780" s="8"/>
      <c r="MS780" s="8"/>
      <c r="MU780" s="8"/>
    </row>
    <row r="781" spans="1:359" ht="22.5" customHeight="1">
      <c r="A781" s="57">
        <v>2.2000000000000002</v>
      </c>
      <c r="B781" s="58"/>
      <c r="C781" s="62"/>
      <c r="D781" s="201">
        <f>SUM((R781*A781)+B781+C781)+((2020-2013)*3)</f>
        <v>51.800000000000004</v>
      </c>
      <c r="E781" s="226"/>
      <c r="F781" s="198" t="s">
        <v>806</v>
      </c>
      <c r="G781" s="90" t="s">
        <v>1449</v>
      </c>
      <c r="H781" s="83" t="s">
        <v>351</v>
      </c>
      <c r="I781" s="83" t="s">
        <v>199</v>
      </c>
      <c r="J781" s="84"/>
      <c r="K781" s="83" t="s">
        <v>200</v>
      </c>
      <c r="L781" s="66">
        <f t="shared" si="284"/>
        <v>51.800000000000004</v>
      </c>
      <c r="M781" s="66"/>
      <c r="N781" s="1" t="s">
        <v>369</v>
      </c>
      <c r="O781" s="316" t="s">
        <v>369</v>
      </c>
      <c r="P781" s="317">
        <v>1</v>
      </c>
      <c r="Q781" s="317" t="s">
        <v>369</v>
      </c>
      <c r="R781" s="37">
        <v>14</v>
      </c>
      <c r="S781" s="38">
        <f t="shared" si="285"/>
        <v>17.079999999999998</v>
      </c>
      <c r="T781" s="20"/>
      <c r="U781" s="10" t="s">
        <v>629</v>
      </c>
      <c r="V781" s="9"/>
      <c r="W781" s="8"/>
      <c r="HP781" s="8"/>
      <c r="HQ781" s="8"/>
      <c r="HR781" s="8"/>
      <c r="HS781" s="8"/>
      <c r="HV781" s="8"/>
      <c r="HY781" s="8"/>
      <c r="HZ781" s="8"/>
      <c r="IA781" s="8"/>
      <c r="IB781" s="8"/>
      <c r="IC781" s="8"/>
      <c r="ID781" s="8"/>
      <c r="II781" s="8"/>
      <c r="IJ781" s="8"/>
      <c r="IK781" s="8"/>
      <c r="IL781" s="8"/>
      <c r="IM781" s="8"/>
      <c r="IN781" s="8"/>
      <c r="IR781" s="8"/>
      <c r="IS781" s="8"/>
      <c r="IT781" s="8"/>
      <c r="IU781" s="8"/>
      <c r="IV781" s="8"/>
      <c r="IW781" s="8"/>
      <c r="IX781" s="8"/>
      <c r="IY781" s="8"/>
      <c r="IZ781" s="8"/>
      <c r="JA781" s="8"/>
      <c r="JF781" s="7"/>
      <c r="JG781" s="7"/>
      <c r="JH781" s="7"/>
      <c r="JI781" s="7"/>
      <c r="JJ781" s="7"/>
      <c r="JL781" s="8"/>
      <c r="JM781" s="7"/>
      <c r="JN781" s="8"/>
      <c r="JO781" s="7"/>
      <c r="JQ781" s="7"/>
      <c r="JZ781" s="8"/>
      <c r="KA781" s="8"/>
      <c r="KB781" s="8"/>
      <c r="KC781" s="8"/>
      <c r="KD781" s="8"/>
      <c r="KG781" s="8"/>
      <c r="KH781" s="8"/>
      <c r="KI781" s="8"/>
      <c r="KJ781" s="8"/>
      <c r="KK781" s="8"/>
      <c r="KL781" s="8"/>
      <c r="KU781" s="8"/>
      <c r="KV781" s="8"/>
      <c r="KW781" s="8"/>
      <c r="KY781" s="8"/>
      <c r="MR781" s="8"/>
      <c r="MU781" s="8"/>
    </row>
    <row r="782" spans="1:359" ht="22.5" customHeight="1">
      <c r="A782" s="57">
        <v>2.2000000000000002</v>
      </c>
      <c r="B782" s="58"/>
      <c r="C782" s="62"/>
      <c r="D782" s="201">
        <f>SUM((R782*A782)+B782+C782)+((2020-2014)*3)</f>
        <v>48.800000000000004</v>
      </c>
      <c r="F782" s="198" t="s">
        <v>806</v>
      </c>
      <c r="G782" s="90" t="s">
        <v>1450</v>
      </c>
      <c r="H782" s="83" t="s">
        <v>351</v>
      </c>
      <c r="I782" s="83" t="s">
        <v>199</v>
      </c>
      <c r="J782" s="83"/>
      <c r="K782" s="83" t="s">
        <v>1175</v>
      </c>
      <c r="L782" s="66">
        <f t="shared" si="284"/>
        <v>48.800000000000004</v>
      </c>
      <c r="M782" s="66"/>
      <c r="N782" s="1" t="s">
        <v>369</v>
      </c>
      <c r="O782" s="316" t="s">
        <v>369</v>
      </c>
      <c r="P782" s="317">
        <v>1</v>
      </c>
      <c r="Q782" s="317" t="s">
        <v>369</v>
      </c>
      <c r="R782" s="37">
        <v>14</v>
      </c>
      <c r="S782" s="38">
        <f t="shared" si="285"/>
        <v>17.079999999999998</v>
      </c>
      <c r="T782" s="20"/>
      <c r="U782" s="10" t="s">
        <v>629</v>
      </c>
      <c r="V782" s="9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IB782" s="8"/>
      <c r="IC782" s="8"/>
      <c r="ID782" s="8"/>
      <c r="IE782" s="7"/>
      <c r="IF782" s="7"/>
      <c r="IG782" s="8"/>
      <c r="IH782" s="7"/>
      <c r="IL782" s="8"/>
      <c r="IM782" s="8"/>
      <c r="IN782" s="8"/>
      <c r="IO782" s="8"/>
      <c r="IP782" s="8"/>
      <c r="IQ782" s="8"/>
      <c r="JB782" s="8"/>
      <c r="JC782" s="8"/>
      <c r="JD782" s="8"/>
      <c r="JE782" s="8"/>
      <c r="JF782" s="8"/>
      <c r="JG782" s="8"/>
      <c r="JH782" s="8"/>
      <c r="JI782" s="8"/>
      <c r="JJ782" s="8"/>
      <c r="JK782" s="8"/>
      <c r="JL782" s="8"/>
      <c r="JM782" s="8"/>
      <c r="JO782" s="8"/>
      <c r="JP782" s="8"/>
      <c r="JQ782" s="8"/>
      <c r="JR782" s="8"/>
      <c r="JS782" s="8"/>
      <c r="JT782" s="8"/>
      <c r="JU782" s="8"/>
      <c r="JV782" s="8"/>
      <c r="JW782" s="8"/>
      <c r="JX782" s="8"/>
      <c r="JY782" s="8"/>
      <c r="JZ782" s="7"/>
      <c r="KA782" s="7"/>
      <c r="KB782" s="8"/>
      <c r="KC782" s="8"/>
      <c r="KD782" s="8"/>
      <c r="KG782" s="8"/>
      <c r="KH782" s="8"/>
      <c r="KI782" s="8"/>
      <c r="KJ782" s="8"/>
      <c r="KK782" s="8"/>
      <c r="KL782" s="8"/>
      <c r="KS782" s="8"/>
      <c r="KT782" s="8"/>
      <c r="KY782" s="8"/>
      <c r="LD782" s="8"/>
      <c r="LE782" s="8"/>
      <c r="LF782" s="8"/>
      <c r="LG782" s="8"/>
      <c r="LH782" s="8"/>
      <c r="LI782" s="8"/>
      <c r="LJ782" s="8"/>
      <c r="LK782" s="8"/>
      <c r="LL782" s="8"/>
      <c r="LM782" s="8"/>
      <c r="LR782" s="8"/>
      <c r="LS782" s="8"/>
      <c r="LT782" s="8"/>
      <c r="LU782" s="8"/>
      <c r="LV782" s="8"/>
      <c r="LW782" s="8"/>
      <c r="LX782" s="8"/>
      <c r="LY782" s="8"/>
      <c r="LZ782" s="8"/>
      <c r="MA782" s="8"/>
      <c r="MB782" s="8"/>
      <c r="MC782" s="8"/>
      <c r="MD782" s="8"/>
      <c r="ME782" s="8"/>
      <c r="MF782" s="8"/>
      <c r="MH782" s="8"/>
      <c r="MI782" s="8"/>
      <c r="MJ782" s="8"/>
      <c r="MR782" s="8"/>
      <c r="MU782" s="8"/>
    </row>
    <row r="783" spans="1:359" ht="22.5" customHeight="1">
      <c r="A783" s="57">
        <v>1</v>
      </c>
      <c r="B783" s="58">
        <v>15</v>
      </c>
      <c r="C783" s="62"/>
      <c r="D783" s="201">
        <f>SUM((S783*A783)+B783+C783)</f>
        <v>26.956000000000003</v>
      </c>
      <c r="E783" s="226"/>
      <c r="F783" s="59" t="s">
        <v>805</v>
      </c>
      <c r="G783" s="90"/>
      <c r="H783" s="26" t="s">
        <v>351</v>
      </c>
      <c r="I783" s="26" t="s">
        <v>196</v>
      </c>
      <c r="J783" s="26"/>
      <c r="K783" s="26" t="s">
        <v>2227</v>
      </c>
      <c r="L783" s="66">
        <f>SUM(D783)</f>
        <v>26.956000000000003</v>
      </c>
      <c r="M783" s="66"/>
      <c r="N783" s="1" t="s">
        <v>369</v>
      </c>
      <c r="O783" s="316" t="s">
        <v>369</v>
      </c>
      <c r="P783" s="317">
        <v>5</v>
      </c>
      <c r="Q783" s="317" t="s">
        <v>369</v>
      </c>
      <c r="R783" s="37">
        <v>9.8000000000000007</v>
      </c>
      <c r="S783" s="38">
        <f>SUM(R783*1.22)</f>
        <v>11.956000000000001</v>
      </c>
      <c r="T783" s="20"/>
      <c r="U783" s="10" t="s">
        <v>629</v>
      </c>
      <c r="V783" s="9"/>
      <c r="W783" s="8"/>
      <c r="HP783" s="8"/>
      <c r="HQ783" s="8"/>
      <c r="HR783" s="8"/>
      <c r="HS783" s="8"/>
      <c r="HV783" s="8"/>
      <c r="HZ783" s="8"/>
      <c r="IA783" s="8"/>
      <c r="IB783" s="8"/>
      <c r="IC783" s="8"/>
      <c r="ID783" s="8"/>
      <c r="IE783" s="8"/>
      <c r="IF783" s="8"/>
      <c r="IG783" s="8"/>
      <c r="IH783" s="8"/>
      <c r="IJ783" s="8"/>
      <c r="IK783" s="8"/>
      <c r="IL783" s="8"/>
      <c r="IM783" s="8"/>
      <c r="IN783" s="8"/>
      <c r="IO783" s="8"/>
      <c r="IP783" s="8"/>
      <c r="IQ783" s="8"/>
      <c r="IS783" s="8"/>
      <c r="IT783" s="8"/>
      <c r="IU783" s="8"/>
      <c r="IV783" s="8"/>
      <c r="IW783" s="8"/>
      <c r="IX783" s="8"/>
      <c r="IY783" s="8"/>
      <c r="IZ783" s="8"/>
      <c r="JA783" s="8"/>
      <c r="JB783" s="8"/>
      <c r="JC783" s="8"/>
      <c r="JD783" s="8"/>
      <c r="JE783" s="8"/>
      <c r="JF783" s="8"/>
      <c r="JG783" s="8"/>
      <c r="JH783" s="8"/>
      <c r="JI783" s="8"/>
      <c r="JJ783" s="8"/>
      <c r="JK783" s="8"/>
      <c r="JM783" s="8"/>
      <c r="JP783" s="8"/>
      <c r="JQ783" s="8"/>
      <c r="JR783" s="8"/>
      <c r="JS783" s="8"/>
      <c r="JY783" s="8"/>
      <c r="JZ783" s="8"/>
      <c r="KA783" s="8"/>
      <c r="KB783" s="8"/>
      <c r="KC783" s="8"/>
      <c r="KD783" s="8"/>
      <c r="KU783" s="8"/>
      <c r="KV783" s="8"/>
      <c r="KW783" s="8"/>
      <c r="KZ783" s="8"/>
      <c r="LA783" s="8"/>
      <c r="LB783" s="8"/>
      <c r="LC783" s="8"/>
      <c r="LD783" s="8"/>
      <c r="LE783" s="8"/>
      <c r="LF783" s="8"/>
      <c r="LG783" s="8"/>
      <c r="LH783" s="8"/>
      <c r="LI783" s="8"/>
      <c r="LJ783" s="8"/>
      <c r="LK783" s="8"/>
      <c r="LL783" s="8"/>
      <c r="LM783" s="8"/>
      <c r="LR783" s="8"/>
      <c r="LS783" s="8"/>
      <c r="LT783" s="8"/>
      <c r="LU783" s="8"/>
      <c r="LV783" s="8"/>
      <c r="LW783" s="8"/>
      <c r="LX783" s="8"/>
      <c r="LY783" s="8"/>
      <c r="LZ783" s="8"/>
      <c r="MA783" s="8"/>
      <c r="MB783" s="8"/>
      <c r="MC783" s="8"/>
      <c r="MD783" s="8"/>
      <c r="ME783" s="8"/>
      <c r="MF783" s="8"/>
      <c r="MK783" s="8"/>
      <c r="ML783" s="8"/>
      <c r="MM783" s="8"/>
      <c r="MN783" s="8"/>
      <c r="MO783" s="8"/>
      <c r="MP783" s="8"/>
      <c r="MR783" s="8"/>
      <c r="MS783" s="8"/>
      <c r="MU783" s="8"/>
    </row>
    <row r="784" spans="1:359" ht="22.5" customHeight="1">
      <c r="A784" s="56"/>
      <c r="B784" s="55"/>
      <c r="C784" s="63"/>
      <c r="D784" s="201"/>
      <c r="E784" s="226"/>
      <c r="F784" s="199"/>
      <c r="G784" s="196"/>
      <c r="H784" s="26"/>
      <c r="I784" s="26"/>
      <c r="J784" s="26"/>
      <c r="K784" s="26"/>
      <c r="L784" s="66"/>
      <c r="M784" s="66"/>
      <c r="N784" s="33"/>
      <c r="O784" s="319"/>
      <c r="P784" s="319"/>
      <c r="Q784" s="319"/>
      <c r="R784" s="31"/>
      <c r="S784" s="39"/>
      <c r="T784" s="21"/>
      <c r="U784" s="10"/>
      <c r="V784" s="9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IB784" s="8"/>
      <c r="IC784" s="8"/>
      <c r="ID784" s="8"/>
      <c r="IE784" s="7"/>
      <c r="IF784" s="7"/>
      <c r="IG784" s="8"/>
      <c r="IH784" s="7"/>
      <c r="IL784" s="8"/>
      <c r="IM784" s="8"/>
      <c r="IN784" s="8"/>
      <c r="IO784" s="8"/>
      <c r="IP784" s="8"/>
      <c r="IQ784" s="8"/>
      <c r="JB784" s="8"/>
      <c r="JC784" s="8"/>
      <c r="JD784" s="8"/>
      <c r="JE784" s="8"/>
      <c r="JF784" s="8"/>
      <c r="JG784" s="8"/>
      <c r="JH784" s="8"/>
      <c r="JI784" s="8"/>
      <c r="JJ784" s="8"/>
      <c r="JK784" s="8"/>
      <c r="JL784" s="8"/>
      <c r="JM784" s="8"/>
      <c r="JO784" s="8"/>
      <c r="JP784" s="8"/>
      <c r="JQ784" s="8"/>
      <c r="JR784" s="8"/>
      <c r="JS784" s="8"/>
      <c r="JT784" s="8"/>
      <c r="JU784" s="8"/>
      <c r="JV784" s="8"/>
      <c r="JW784" s="8"/>
      <c r="JX784" s="8"/>
      <c r="JY784" s="8"/>
      <c r="JZ784" s="7"/>
      <c r="KA784" s="7"/>
      <c r="KB784" s="8"/>
      <c r="KC784" s="8"/>
      <c r="KD784" s="8"/>
      <c r="KG784" s="8"/>
      <c r="KH784" s="8"/>
      <c r="KI784" s="8"/>
      <c r="KJ784" s="8"/>
      <c r="KK784" s="8"/>
      <c r="KL784" s="8"/>
      <c r="KS784" s="8"/>
      <c r="KT784" s="8"/>
      <c r="LD784" s="8"/>
      <c r="LE784" s="8"/>
      <c r="LF784" s="8"/>
      <c r="LG784" s="8"/>
      <c r="LH784" s="8"/>
      <c r="LI784" s="8"/>
      <c r="LJ784" s="8"/>
      <c r="LK784" s="8"/>
      <c r="LL784" s="8"/>
      <c r="LM784" s="8"/>
      <c r="LR784" s="8"/>
      <c r="LS784" s="8"/>
      <c r="LT784" s="8"/>
      <c r="LU784" s="8"/>
      <c r="LV784" s="8"/>
      <c r="LW784" s="8"/>
      <c r="LX784" s="8"/>
      <c r="LY784" s="8"/>
      <c r="LZ784" s="8"/>
      <c r="MA784" s="8"/>
      <c r="MB784" s="8"/>
      <c r="MC784" s="8"/>
      <c r="MD784" s="8"/>
      <c r="ME784" s="8"/>
      <c r="MF784" s="8"/>
      <c r="MQ784" s="8"/>
      <c r="MS784" s="8"/>
    </row>
    <row r="785" spans="1:359" ht="22.5" customHeight="1">
      <c r="A785" s="56"/>
      <c r="B785" s="55"/>
      <c r="C785" s="63"/>
      <c r="D785" s="201"/>
      <c r="E785" s="226"/>
      <c r="F785" s="199"/>
      <c r="G785" s="196"/>
      <c r="H785" s="26"/>
      <c r="I785" s="26"/>
      <c r="J785" s="26"/>
      <c r="K785" s="26"/>
      <c r="L785" s="66"/>
      <c r="M785" s="66"/>
      <c r="N785" s="33"/>
      <c r="O785" s="319"/>
      <c r="P785" s="319"/>
      <c r="Q785" s="319"/>
      <c r="R785" s="31"/>
      <c r="S785" s="39"/>
      <c r="T785" s="21"/>
      <c r="U785" s="10"/>
      <c r="V785" s="9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IB785" s="8"/>
      <c r="IC785" s="8"/>
      <c r="ID785" s="8"/>
      <c r="IE785" s="7"/>
      <c r="IF785" s="7"/>
      <c r="IG785" s="8"/>
      <c r="IH785" s="7"/>
      <c r="IL785" s="8"/>
      <c r="IM785" s="8"/>
      <c r="IN785" s="8"/>
      <c r="IO785" s="8"/>
      <c r="IP785" s="8"/>
      <c r="IQ785" s="8"/>
      <c r="JB785" s="8"/>
      <c r="JC785" s="8"/>
      <c r="JD785" s="8"/>
      <c r="JE785" s="8"/>
      <c r="JF785" s="8"/>
      <c r="JG785" s="8"/>
      <c r="JH785" s="8"/>
      <c r="JI785" s="8"/>
      <c r="JJ785" s="8"/>
      <c r="JK785" s="8"/>
      <c r="JL785" s="8"/>
      <c r="JM785" s="8"/>
      <c r="JO785" s="8"/>
      <c r="JP785" s="8"/>
      <c r="JQ785" s="8"/>
      <c r="JR785" s="8"/>
      <c r="JS785" s="8"/>
      <c r="JT785" s="8"/>
      <c r="JU785" s="8"/>
      <c r="JV785" s="8"/>
      <c r="JW785" s="8"/>
      <c r="JX785" s="8"/>
      <c r="JY785" s="8"/>
      <c r="JZ785" s="7"/>
      <c r="KA785" s="7"/>
      <c r="KB785" s="8"/>
      <c r="KC785" s="8"/>
      <c r="KD785" s="8"/>
      <c r="KG785" s="8"/>
      <c r="KH785" s="8"/>
      <c r="KI785" s="8"/>
      <c r="KJ785" s="8"/>
      <c r="KK785" s="8"/>
      <c r="KL785" s="8"/>
      <c r="KS785" s="8"/>
      <c r="KT785" s="8"/>
      <c r="LD785" s="8"/>
      <c r="LE785" s="8"/>
      <c r="LF785" s="8"/>
      <c r="LG785" s="8"/>
      <c r="LH785" s="8"/>
      <c r="LI785" s="8"/>
      <c r="LJ785" s="8"/>
      <c r="LK785" s="8"/>
      <c r="LL785" s="8"/>
      <c r="LM785" s="8"/>
      <c r="LR785" s="8"/>
      <c r="LS785" s="8"/>
      <c r="LT785" s="8"/>
      <c r="LU785" s="8"/>
      <c r="LV785" s="8"/>
      <c r="LW785" s="8"/>
      <c r="LX785" s="8"/>
      <c r="LY785" s="8"/>
      <c r="LZ785" s="8"/>
      <c r="MA785" s="8"/>
      <c r="MB785" s="8"/>
      <c r="MC785" s="8"/>
      <c r="MD785" s="8"/>
      <c r="ME785" s="8"/>
      <c r="MF785" s="8"/>
      <c r="MQ785" s="8"/>
      <c r="MS785" s="8"/>
    </row>
    <row r="786" spans="1:359" ht="22.5" customHeight="1">
      <c r="A786" s="56"/>
      <c r="B786" s="55"/>
      <c r="C786" s="63"/>
      <c r="D786" s="201"/>
      <c r="E786" s="226"/>
      <c r="F786" s="60"/>
      <c r="G786" s="60"/>
      <c r="H786" s="26"/>
      <c r="I786" s="26"/>
      <c r="J786" s="9"/>
      <c r="K786" s="26"/>
      <c r="L786" s="66"/>
      <c r="M786" s="66"/>
      <c r="N786" s="17"/>
      <c r="O786" s="318"/>
      <c r="P786" s="318"/>
      <c r="Q786" s="13"/>
      <c r="R786" s="31"/>
      <c r="S786" s="31"/>
      <c r="T786" s="21"/>
      <c r="U786" s="10"/>
      <c r="V786" s="9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H786" s="8"/>
      <c r="II786" s="8"/>
      <c r="IJ786" s="8"/>
      <c r="IK786" s="8"/>
      <c r="IR786" s="8"/>
      <c r="IS786" s="8"/>
      <c r="IT786" s="8"/>
      <c r="IU786" s="8"/>
      <c r="IV786" s="8"/>
      <c r="IW786" s="8"/>
      <c r="IX786" s="8"/>
      <c r="IY786" s="8"/>
      <c r="IZ786" s="8"/>
      <c r="JA786" s="8"/>
      <c r="JL786" s="8"/>
      <c r="JQ786" s="8"/>
      <c r="JT786" s="8"/>
      <c r="JU786" s="8"/>
      <c r="JV786" s="8"/>
      <c r="JW786" s="8"/>
      <c r="JX786" s="8"/>
      <c r="KG786" s="8"/>
      <c r="KH786" s="8"/>
      <c r="KI786" s="8"/>
      <c r="KJ786" s="8"/>
      <c r="KK786" s="8"/>
      <c r="KL786" s="8"/>
      <c r="KS786" s="8"/>
      <c r="KT786" s="8"/>
      <c r="KU786" s="8"/>
      <c r="KV786" s="8"/>
      <c r="KW786" s="8"/>
      <c r="KX786" s="8"/>
      <c r="KY786" s="8"/>
      <c r="KZ786" s="8"/>
      <c r="LA786" s="8"/>
      <c r="LB786" s="8"/>
      <c r="LC786" s="8"/>
      <c r="LN786" s="8"/>
      <c r="LO786" s="8"/>
      <c r="LP786" s="8"/>
      <c r="LQ786" s="8"/>
      <c r="MG786" s="8"/>
      <c r="MH786" s="8"/>
      <c r="MI786" s="8"/>
      <c r="MJ786" s="8"/>
      <c r="MK786" s="8"/>
      <c r="ML786" s="8"/>
      <c r="MM786" s="8"/>
      <c r="MN786" s="8"/>
      <c r="MO786" s="8"/>
      <c r="MP786" s="8"/>
      <c r="MQ786" s="8"/>
      <c r="MS786" s="8"/>
    </row>
    <row r="787" spans="1:359" ht="22.5" customHeight="1">
      <c r="A787" s="56"/>
      <c r="B787" s="55"/>
      <c r="C787" s="63"/>
      <c r="D787" s="201"/>
      <c r="E787" s="226"/>
      <c r="F787" s="60"/>
      <c r="G787" s="60"/>
      <c r="H787" s="26"/>
      <c r="I787" s="26"/>
      <c r="J787" s="9"/>
      <c r="K787" s="26"/>
      <c r="L787" s="66"/>
      <c r="M787" s="66"/>
      <c r="N787" s="17"/>
      <c r="O787" s="318"/>
      <c r="P787" s="318"/>
      <c r="Q787" s="13"/>
      <c r="R787" s="31"/>
      <c r="S787" s="31"/>
      <c r="T787" s="21"/>
      <c r="U787" s="10"/>
      <c r="V787" s="9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Y787" s="8"/>
      <c r="HZ787" s="8"/>
      <c r="IA787" s="8"/>
      <c r="IB787" s="8"/>
      <c r="IC787" s="8"/>
      <c r="ID787" s="8"/>
      <c r="IE787" s="8"/>
      <c r="IF787" s="8"/>
      <c r="IH787" s="8"/>
      <c r="II787" s="8"/>
      <c r="IJ787" s="8"/>
      <c r="IK787" s="8"/>
      <c r="IL787" s="8"/>
      <c r="IM787" s="8"/>
      <c r="IN787" s="8"/>
      <c r="IR787" s="8"/>
      <c r="IS787" s="8"/>
      <c r="IT787" s="8"/>
      <c r="IU787" s="8"/>
      <c r="IV787" s="8"/>
      <c r="IW787" s="8"/>
      <c r="IX787" s="8"/>
      <c r="IY787" s="8"/>
      <c r="IZ787" s="8"/>
      <c r="JA787" s="8"/>
      <c r="JL787" s="8"/>
      <c r="JM787" s="8"/>
      <c r="JN787" s="8"/>
      <c r="JO787" s="8"/>
      <c r="JQ787" s="8"/>
      <c r="JT787" s="8"/>
      <c r="JU787" s="8"/>
      <c r="JV787" s="8"/>
      <c r="JW787" s="8"/>
      <c r="JX787" s="8"/>
      <c r="KB787" s="8"/>
      <c r="KG787" s="8"/>
      <c r="KS787" s="8"/>
      <c r="KT787" s="8"/>
      <c r="KX787" s="8"/>
      <c r="KY787" s="8"/>
      <c r="KZ787" s="8"/>
      <c r="LA787" s="8"/>
      <c r="LB787" s="8"/>
      <c r="LC787" s="8"/>
      <c r="LD787" s="8"/>
      <c r="LE787" s="8"/>
      <c r="LF787" s="8"/>
      <c r="LG787" s="8"/>
      <c r="LH787" s="8"/>
      <c r="LI787" s="8"/>
      <c r="LJ787" s="8"/>
      <c r="LK787" s="8"/>
      <c r="LL787" s="8"/>
      <c r="LM787" s="8"/>
      <c r="LN787" s="8"/>
      <c r="LO787" s="8"/>
      <c r="LP787" s="8"/>
      <c r="LQ787" s="8"/>
      <c r="LR787" s="8"/>
      <c r="LS787" s="8"/>
      <c r="LT787" s="8"/>
      <c r="LU787" s="8"/>
      <c r="LV787" s="8"/>
      <c r="LW787" s="8"/>
      <c r="LX787" s="8"/>
      <c r="LY787" s="8"/>
      <c r="LZ787" s="8"/>
      <c r="MA787" s="8"/>
      <c r="MB787" s="8"/>
      <c r="MC787" s="8"/>
      <c r="MD787" s="8"/>
      <c r="ME787" s="8"/>
      <c r="MF787" s="8"/>
      <c r="MG787" s="8"/>
      <c r="MH787" s="8"/>
      <c r="MI787" s="8"/>
      <c r="MJ787" s="8"/>
      <c r="MK787" s="8"/>
      <c r="ML787" s="8"/>
      <c r="MM787" s="8"/>
      <c r="MN787" s="8"/>
      <c r="MO787" s="8"/>
      <c r="MP787" s="8"/>
      <c r="MQ787" s="8"/>
      <c r="MS787" s="8"/>
    </row>
    <row r="788" spans="1:359" s="8" customFormat="1" ht="22.5" customHeight="1">
      <c r="A788" s="57">
        <v>2</v>
      </c>
      <c r="B788" s="58"/>
      <c r="C788" s="62"/>
      <c r="D788" s="201">
        <f>SUM((S788*A788)+B788+C788)</f>
        <v>56.803200000000004</v>
      </c>
      <c r="E788" s="226"/>
      <c r="F788" s="59" t="s">
        <v>808</v>
      </c>
      <c r="G788" s="59"/>
      <c r="H788" s="26" t="s">
        <v>343</v>
      </c>
      <c r="I788" s="26" t="s">
        <v>985</v>
      </c>
      <c r="J788" s="28" t="s">
        <v>500</v>
      </c>
      <c r="K788" s="26" t="s">
        <v>877</v>
      </c>
      <c r="L788" s="66">
        <f t="shared" ref="L788:L819" si="288">SUM(D788)</f>
        <v>56.803200000000004</v>
      </c>
      <c r="M788" s="66"/>
      <c r="N788" s="1" t="s">
        <v>369</v>
      </c>
      <c r="O788" s="316" t="s">
        <v>369</v>
      </c>
      <c r="P788" s="317" t="s">
        <v>369</v>
      </c>
      <c r="Q788" s="4">
        <v>2</v>
      </c>
      <c r="R788" s="37">
        <v>23.28</v>
      </c>
      <c r="S788" s="38">
        <f t="shared" ref="S788:S822" si="289">SUM(R788*1.22)</f>
        <v>28.401600000000002</v>
      </c>
      <c r="T788" s="25">
        <v>7.0000000000000007E-2</v>
      </c>
      <c r="U788" s="10" t="s">
        <v>987</v>
      </c>
      <c r="V788" s="9"/>
      <c r="HY788" s="12"/>
      <c r="IG788" s="12"/>
      <c r="IJ788" s="12"/>
      <c r="IK788" s="12"/>
      <c r="IL788" s="12"/>
      <c r="IM788" s="12"/>
      <c r="IN788" s="12"/>
      <c r="IO788" s="12"/>
      <c r="IP788" s="12"/>
      <c r="IQ788" s="12"/>
      <c r="IR788" s="12"/>
      <c r="IS788" s="12"/>
      <c r="IT788" s="12"/>
      <c r="IU788" s="12"/>
      <c r="IV788" s="12"/>
      <c r="IW788" s="12"/>
      <c r="IX788" s="12"/>
      <c r="IY788" s="12"/>
      <c r="IZ788" s="12"/>
      <c r="JA788" s="12"/>
      <c r="JB788" s="12"/>
      <c r="JC788" s="12"/>
      <c r="JD788" s="12"/>
      <c r="JE788" s="12"/>
      <c r="JK788" s="12"/>
      <c r="JL788" s="12"/>
      <c r="JM788" s="12"/>
      <c r="JN788" s="12"/>
      <c r="JO788" s="12"/>
      <c r="JP788" s="12"/>
      <c r="JQ788" s="12"/>
      <c r="JR788" s="12"/>
      <c r="JS788" s="12"/>
      <c r="JT788" s="12"/>
      <c r="JU788" s="12"/>
      <c r="JV788" s="12"/>
      <c r="JW788" s="12"/>
      <c r="JX788" s="12"/>
      <c r="JZ788" s="12"/>
      <c r="KA788" s="12"/>
      <c r="KG788" s="12"/>
      <c r="KS788" s="12"/>
      <c r="KT788" s="12"/>
      <c r="KU788" s="12"/>
      <c r="KV788" s="12"/>
      <c r="KW788" s="12"/>
      <c r="KX788" s="12"/>
      <c r="LD788" s="12"/>
      <c r="LE788" s="12"/>
      <c r="LF788" s="12"/>
      <c r="LG788" s="12"/>
      <c r="LH788" s="12"/>
      <c r="LI788" s="12"/>
      <c r="LJ788" s="12"/>
      <c r="LK788" s="12"/>
      <c r="LL788" s="12"/>
      <c r="LM788" s="12"/>
      <c r="LN788" s="12"/>
      <c r="LO788" s="12"/>
      <c r="LP788" s="12"/>
      <c r="LQ788" s="12"/>
      <c r="LR788" s="12"/>
      <c r="LS788" s="12"/>
      <c r="LT788" s="12"/>
      <c r="LU788" s="12"/>
      <c r="LV788" s="12"/>
      <c r="LW788" s="12"/>
      <c r="LX788" s="12"/>
      <c r="LY788" s="12"/>
      <c r="LZ788" s="12"/>
      <c r="MA788" s="12"/>
      <c r="MB788" s="12"/>
      <c r="MC788" s="12"/>
      <c r="MD788" s="12"/>
      <c r="ME788" s="12"/>
      <c r="MF788" s="12"/>
      <c r="MG788" s="12"/>
      <c r="MU788" s="12"/>
    </row>
    <row r="789" spans="1:359" ht="22.5" customHeight="1">
      <c r="A789" s="57">
        <v>1.9</v>
      </c>
      <c r="B789" s="58"/>
      <c r="C789" s="62">
        <v>-2</v>
      </c>
      <c r="D789" s="201">
        <f>SUM((S789*A789)+B789+C789)</f>
        <v>67.540000000000006</v>
      </c>
      <c r="E789" s="226"/>
      <c r="F789" s="59" t="s">
        <v>809</v>
      </c>
      <c r="G789" s="59"/>
      <c r="H789" s="26" t="s">
        <v>343</v>
      </c>
      <c r="I789" s="26" t="s">
        <v>149</v>
      </c>
      <c r="J789" s="28" t="s">
        <v>500</v>
      </c>
      <c r="K789" s="26" t="s">
        <v>877</v>
      </c>
      <c r="L789" s="66">
        <f t="shared" ref="L789:L817" si="290">SUM(D789)</f>
        <v>67.540000000000006</v>
      </c>
      <c r="M789" s="66"/>
      <c r="N789" s="1" t="s">
        <v>369</v>
      </c>
      <c r="O789" s="316" t="s">
        <v>369</v>
      </c>
      <c r="P789" s="317">
        <v>1</v>
      </c>
      <c r="Q789" s="4" t="s">
        <v>369</v>
      </c>
      <c r="R789" s="37">
        <v>30</v>
      </c>
      <c r="S789" s="38">
        <f t="shared" ref="S789:S817" si="291">SUM(R789*1.22)</f>
        <v>36.6</v>
      </c>
      <c r="T789" s="25">
        <v>0.1</v>
      </c>
      <c r="U789" s="10" t="s">
        <v>629</v>
      </c>
      <c r="V789" s="9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  <c r="HJ789" s="7"/>
      <c r="HK789" s="7"/>
      <c r="HL789" s="7"/>
      <c r="HM789" s="7"/>
      <c r="HN789" s="7"/>
      <c r="HO789" s="7"/>
      <c r="HP789" s="8"/>
      <c r="HQ789" s="8"/>
      <c r="HR789" s="8"/>
      <c r="HS789" s="8"/>
      <c r="HT789" s="8"/>
      <c r="HU789" s="8"/>
      <c r="HV789" s="8"/>
      <c r="HW789" s="8"/>
      <c r="HX789" s="8"/>
      <c r="HZ789" s="8"/>
      <c r="IA789" s="8"/>
      <c r="II789" s="8"/>
      <c r="IL789" s="8"/>
      <c r="IM789" s="8"/>
      <c r="IN789" s="8"/>
      <c r="IR789" s="8"/>
      <c r="IS789" s="8"/>
      <c r="IT789" s="8"/>
      <c r="IU789" s="8"/>
      <c r="IV789" s="8"/>
      <c r="IW789" s="8"/>
      <c r="IX789" s="8"/>
      <c r="IY789" s="8"/>
      <c r="IZ789" s="8"/>
      <c r="JA789" s="8"/>
      <c r="JB789" s="8"/>
      <c r="JC789" s="8"/>
      <c r="JD789" s="8"/>
      <c r="JE789" s="8"/>
      <c r="JF789" s="8"/>
      <c r="JG789" s="8"/>
      <c r="JH789" s="8"/>
      <c r="JI789" s="8"/>
      <c r="JJ789" s="8"/>
      <c r="JK789" s="8"/>
      <c r="JP789" s="8"/>
      <c r="JR789" s="8"/>
      <c r="JS789" s="8"/>
      <c r="JY789" s="8"/>
      <c r="KE789" s="8"/>
      <c r="KF789" s="8"/>
      <c r="KG789" s="8"/>
      <c r="KH789" s="8"/>
      <c r="KI789" s="8"/>
      <c r="KJ789" s="8"/>
      <c r="KK789" s="8"/>
      <c r="KL789" s="8"/>
      <c r="KM789" s="8"/>
      <c r="KN789" s="8"/>
      <c r="KO789" s="8"/>
      <c r="KP789" s="8"/>
      <c r="KQ789" s="8"/>
      <c r="KR789" s="8"/>
      <c r="KX789" s="8"/>
      <c r="KY789" s="8"/>
      <c r="LN789" s="8"/>
      <c r="LO789" s="8"/>
      <c r="LP789" s="8"/>
      <c r="LQ789" s="8"/>
      <c r="MG789" s="8"/>
      <c r="MQ789" s="8"/>
      <c r="MR789" s="8"/>
      <c r="MU789" s="8"/>
    </row>
    <row r="790" spans="1:359" s="8" customFormat="1" ht="22.5" customHeight="1">
      <c r="A790" s="57">
        <v>1.9</v>
      </c>
      <c r="B790" s="58"/>
      <c r="C790" s="62"/>
      <c r="D790" s="201">
        <f>SUM((S790*A790)+B790+C790)</f>
        <v>69.540000000000006</v>
      </c>
      <c r="E790" s="225"/>
      <c r="F790" s="59" t="s">
        <v>809</v>
      </c>
      <c r="G790" s="59"/>
      <c r="H790" s="26" t="s">
        <v>343</v>
      </c>
      <c r="I790" s="26" t="s">
        <v>149</v>
      </c>
      <c r="J790" s="28" t="s">
        <v>500</v>
      </c>
      <c r="K790" s="26" t="s">
        <v>150</v>
      </c>
      <c r="L790" s="66">
        <f t="shared" si="290"/>
        <v>69.540000000000006</v>
      </c>
      <c r="M790" s="66"/>
      <c r="N790" s="1" t="s">
        <v>369</v>
      </c>
      <c r="O790" s="316" t="s">
        <v>369</v>
      </c>
      <c r="P790" s="317">
        <v>7</v>
      </c>
      <c r="Q790" s="4" t="s">
        <v>369</v>
      </c>
      <c r="R790" s="37">
        <v>30</v>
      </c>
      <c r="S790" s="38">
        <f t="shared" si="291"/>
        <v>36.6</v>
      </c>
      <c r="T790" s="25">
        <v>0.1</v>
      </c>
      <c r="U790" s="10" t="s">
        <v>629</v>
      </c>
      <c r="V790" s="9"/>
      <c r="W790" s="12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  <c r="HJ790" s="7"/>
      <c r="HK790" s="7"/>
      <c r="HL790" s="7"/>
      <c r="HM790" s="7"/>
      <c r="HN790" s="7"/>
      <c r="HO790" s="7"/>
      <c r="HY790" s="12"/>
      <c r="IB790" s="12"/>
      <c r="IC790" s="12"/>
      <c r="ID790" s="12"/>
      <c r="IE790" s="12"/>
      <c r="IF790" s="12"/>
      <c r="IG790" s="12"/>
      <c r="IH790" s="12"/>
      <c r="IJ790" s="12"/>
      <c r="IK790" s="12"/>
      <c r="IO790" s="12"/>
      <c r="IP790" s="12"/>
      <c r="IQ790" s="12"/>
      <c r="JL790" s="12"/>
      <c r="JN790" s="12"/>
      <c r="JT790" s="12"/>
      <c r="JU790" s="12"/>
      <c r="JV790" s="12"/>
      <c r="JW790" s="12"/>
      <c r="JX790" s="12"/>
      <c r="JZ790" s="12"/>
      <c r="KA790" s="12"/>
      <c r="KB790" s="12"/>
      <c r="KC790" s="12"/>
      <c r="KD790" s="12"/>
      <c r="KE790" s="12"/>
      <c r="KF790" s="12"/>
      <c r="KM790" s="12"/>
      <c r="KN790" s="12"/>
      <c r="KO790" s="12"/>
      <c r="KP790" s="12"/>
      <c r="KQ790" s="12"/>
      <c r="KR790" s="12"/>
      <c r="KU790" s="12"/>
      <c r="KV790" s="12"/>
      <c r="KW790" s="12"/>
      <c r="KY790" s="12"/>
      <c r="LD790" s="12"/>
      <c r="LE790" s="12"/>
      <c r="LF790" s="12"/>
      <c r="LG790" s="12"/>
      <c r="LH790" s="12"/>
      <c r="LI790" s="12"/>
      <c r="LJ790" s="12"/>
      <c r="LK790" s="12"/>
      <c r="LL790" s="12"/>
      <c r="LM790" s="12"/>
      <c r="LR790" s="12"/>
      <c r="LS790" s="12"/>
      <c r="LT790" s="12"/>
      <c r="LU790" s="12"/>
      <c r="LV790" s="12"/>
      <c r="LW790" s="12"/>
      <c r="LX790" s="12"/>
      <c r="LY790" s="12"/>
      <c r="LZ790" s="12"/>
      <c r="MA790" s="12"/>
      <c r="MB790" s="12"/>
      <c r="MC790" s="12"/>
      <c r="MD790" s="12"/>
      <c r="ME790" s="12"/>
      <c r="MF790" s="12"/>
      <c r="MK790" s="12"/>
      <c r="ML790" s="12"/>
      <c r="MM790" s="12"/>
      <c r="MN790" s="12"/>
      <c r="MO790" s="12"/>
      <c r="MP790" s="12"/>
      <c r="MS790" s="12"/>
    </row>
    <row r="791" spans="1:359" s="8" customFormat="1" ht="22.5" customHeight="1">
      <c r="A791" s="57">
        <v>1</v>
      </c>
      <c r="B791" s="58">
        <v>30</v>
      </c>
      <c r="C791" s="62">
        <v>15</v>
      </c>
      <c r="D791" s="201">
        <f>SUM((R791*A791)+B791+C791)+((2020-2002)*3)</f>
        <v>149</v>
      </c>
      <c r="E791" s="226"/>
      <c r="F791" s="198" t="s">
        <v>833</v>
      </c>
      <c r="G791" s="90" t="s">
        <v>2378</v>
      </c>
      <c r="H791" s="83" t="s">
        <v>343</v>
      </c>
      <c r="I791" s="83" t="s">
        <v>2875</v>
      </c>
      <c r="J791" s="86" t="s">
        <v>500</v>
      </c>
      <c r="K791" s="83" t="s">
        <v>2877</v>
      </c>
      <c r="L791" s="66">
        <f>SUM(D791)</f>
        <v>149</v>
      </c>
      <c r="M791" s="66"/>
      <c r="N791" s="1" t="s">
        <v>369</v>
      </c>
      <c r="O791" s="316" t="s">
        <v>369</v>
      </c>
      <c r="P791" s="317" t="s">
        <v>369</v>
      </c>
      <c r="Q791" s="317">
        <v>1</v>
      </c>
      <c r="R791" s="37">
        <v>50</v>
      </c>
      <c r="S791" s="38">
        <f>SUM(R791*1.22)</f>
        <v>61</v>
      </c>
      <c r="T791" s="25"/>
      <c r="U791" s="10" t="s">
        <v>2873</v>
      </c>
      <c r="V791" s="10" t="s">
        <v>2874</v>
      </c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  <c r="BT791" s="12"/>
      <c r="BU791" s="12"/>
      <c r="BV791" s="12"/>
      <c r="BW791" s="12"/>
      <c r="BX791" s="12"/>
      <c r="BY791" s="12"/>
      <c r="BZ791" s="12"/>
      <c r="CA791" s="12"/>
      <c r="CB791" s="12"/>
      <c r="CC791" s="12"/>
      <c r="CD791" s="12"/>
      <c r="CE791" s="12"/>
      <c r="CF791" s="12"/>
      <c r="CG791" s="12"/>
      <c r="CH791" s="12"/>
      <c r="CI791" s="12"/>
      <c r="CJ791" s="12"/>
      <c r="CK791" s="12"/>
      <c r="CL791" s="12"/>
      <c r="CM791" s="12"/>
      <c r="CN791" s="12"/>
      <c r="CO791" s="12"/>
      <c r="CP791" s="12"/>
      <c r="CQ791" s="12"/>
      <c r="CR791" s="12"/>
      <c r="CS791" s="12"/>
      <c r="CT791" s="12"/>
      <c r="CU791" s="12"/>
      <c r="CV791" s="12"/>
      <c r="CW791" s="12"/>
      <c r="CX791" s="12"/>
      <c r="CY791" s="12"/>
      <c r="CZ791" s="12"/>
      <c r="DA791" s="12"/>
      <c r="DB791" s="12"/>
      <c r="DC791" s="12"/>
      <c r="DD791" s="12"/>
      <c r="DE791" s="12"/>
      <c r="DF791" s="12"/>
      <c r="DG791" s="12"/>
      <c r="DH791" s="12"/>
      <c r="DI791" s="12"/>
      <c r="DJ791" s="12"/>
      <c r="DK791" s="12"/>
      <c r="DL791" s="12"/>
      <c r="DM791" s="12"/>
      <c r="DN791" s="12"/>
      <c r="DO791" s="12"/>
      <c r="DP791" s="12"/>
      <c r="DQ791" s="12"/>
      <c r="DR791" s="12"/>
      <c r="DS791" s="12"/>
      <c r="DT791" s="12"/>
      <c r="DU791" s="12"/>
      <c r="DV791" s="12"/>
      <c r="DW791" s="12"/>
      <c r="DX791" s="12"/>
      <c r="DY791" s="12"/>
      <c r="DZ791" s="12"/>
      <c r="EA791" s="12"/>
      <c r="EB791" s="12"/>
      <c r="EC791" s="12"/>
      <c r="ED791" s="12"/>
      <c r="EE791" s="12"/>
      <c r="EF791" s="12"/>
      <c r="EG791" s="12"/>
      <c r="EH791" s="12"/>
      <c r="EI791" s="12"/>
      <c r="EJ791" s="12"/>
      <c r="EK791" s="12"/>
      <c r="EL791" s="12"/>
      <c r="EM791" s="12"/>
      <c r="EN791" s="12"/>
      <c r="EO791" s="12"/>
      <c r="EP791" s="12"/>
      <c r="EQ791" s="12"/>
      <c r="ER791" s="12"/>
      <c r="ES791" s="12"/>
      <c r="ET791" s="12"/>
      <c r="EU791" s="12"/>
      <c r="EV791" s="12"/>
      <c r="EW791" s="12"/>
      <c r="EX791" s="12"/>
      <c r="EY791" s="12"/>
      <c r="EZ791" s="12"/>
      <c r="FA791" s="12"/>
      <c r="FB791" s="12"/>
      <c r="FC791" s="12"/>
      <c r="FD791" s="12"/>
      <c r="FE791" s="12"/>
      <c r="FF791" s="12"/>
      <c r="FG791" s="12"/>
      <c r="FH791" s="12"/>
      <c r="FI791" s="12"/>
      <c r="FJ791" s="12"/>
      <c r="FK791" s="12"/>
      <c r="FL791" s="12"/>
      <c r="FM791" s="12"/>
      <c r="FN791" s="12"/>
      <c r="FO791" s="12"/>
      <c r="FP791" s="12"/>
      <c r="FQ791" s="12"/>
      <c r="FR791" s="12"/>
      <c r="FS791" s="12"/>
      <c r="FT791" s="12"/>
      <c r="FU791" s="12"/>
      <c r="FV791" s="12"/>
      <c r="FW791" s="12"/>
      <c r="FX791" s="12"/>
      <c r="FY791" s="12"/>
      <c r="FZ791" s="12"/>
      <c r="GA791" s="12"/>
      <c r="GB791" s="12"/>
      <c r="GC791" s="12"/>
      <c r="GD791" s="12"/>
      <c r="GE791" s="12"/>
      <c r="GF791" s="12"/>
      <c r="GG791" s="12"/>
      <c r="GH791" s="12"/>
      <c r="GI791" s="12"/>
      <c r="GJ791" s="12"/>
      <c r="GK791" s="12"/>
      <c r="GL791" s="12"/>
      <c r="GM791" s="12"/>
      <c r="GN791" s="12"/>
      <c r="GO791" s="12"/>
      <c r="GP791" s="12"/>
      <c r="GQ791" s="12"/>
      <c r="GR791" s="12"/>
      <c r="GS791" s="12"/>
      <c r="GT791" s="12"/>
      <c r="GU791" s="12"/>
      <c r="GV791" s="12"/>
      <c r="GW791" s="12"/>
      <c r="GX791" s="12"/>
      <c r="GY791" s="12"/>
      <c r="GZ791" s="12"/>
      <c r="HA791" s="12"/>
      <c r="HB791" s="12"/>
      <c r="HC791" s="12"/>
      <c r="HD791" s="12"/>
      <c r="HE791" s="12"/>
      <c r="HF791" s="12"/>
      <c r="HG791" s="12"/>
      <c r="HH791" s="12"/>
      <c r="HI791" s="12"/>
      <c r="HJ791" s="12"/>
      <c r="HK791" s="12"/>
      <c r="HL791" s="12"/>
      <c r="HM791" s="12"/>
      <c r="HN791" s="12"/>
      <c r="HO791" s="12"/>
      <c r="HT791" s="12"/>
      <c r="HU791" s="12"/>
      <c r="HW791" s="12"/>
      <c r="HX791" s="12"/>
      <c r="HY791" s="12"/>
      <c r="II791" s="12"/>
      <c r="IJ791" s="12"/>
      <c r="IK791" s="12"/>
      <c r="IR791" s="12"/>
      <c r="JL791" s="12"/>
      <c r="JM791" s="12"/>
      <c r="KG791" s="12"/>
      <c r="KH791" s="12"/>
      <c r="KI791" s="12"/>
      <c r="KJ791" s="12"/>
      <c r="KK791" s="12"/>
      <c r="KL791" s="12"/>
      <c r="KU791" s="12"/>
      <c r="KV791" s="12"/>
      <c r="KW791" s="12"/>
      <c r="LD791" s="12"/>
      <c r="LE791" s="12"/>
      <c r="LF791" s="12"/>
      <c r="LG791" s="12"/>
      <c r="LH791" s="12"/>
      <c r="LI791" s="12"/>
      <c r="LJ791" s="12"/>
      <c r="LK791" s="12"/>
      <c r="LL791" s="12"/>
      <c r="LM791" s="12"/>
      <c r="LR791" s="12"/>
      <c r="LS791" s="12"/>
      <c r="LT791" s="12"/>
      <c r="LU791" s="12"/>
      <c r="LV791" s="12"/>
      <c r="LW791" s="12"/>
      <c r="LX791" s="12"/>
      <c r="LY791" s="12"/>
      <c r="LZ791" s="12"/>
      <c r="MA791" s="12"/>
      <c r="MB791" s="12"/>
      <c r="MC791" s="12"/>
      <c r="MD791" s="12"/>
      <c r="ME791" s="12"/>
      <c r="MF791" s="12"/>
      <c r="MH791" s="12"/>
      <c r="MI791" s="12"/>
      <c r="MJ791" s="12"/>
      <c r="MK791" s="12"/>
      <c r="ML791" s="12"/>
      <c r="MM791" s="12"/>
      <c r="MN791" s="12"/>
      <c r="MO791" s="12"/>
      <c r="MP791" s="12"/>
      <c r="MQ791" s="12"/>
    </row>
    <row r="792" spans="1:359" s="8" customFormat="1" ht="22.5" customHeight="1">
      <c r="A792" s="57">
        <v>1</v>
      </c>
      <c r="B792" s="58">
        <v>30</v>
      </c>
      <c r="C792" s="62"/>
      <c r="D792" s="201">
        <f>SUM((R792*A792)+B792+C792)+((2020-2001)*3)</f>
        <v>137</v>
      </c>
      <c r="E792" s="226"/>
      <c r="F792" s="198" t="s">
        <v>833</v>
      </c>
      <c r="G792" s="90" t="s">
        <v>2378</v>
      </c>
      <c r="H792" s="83" t="s">
        <v>343</v>
      </c>
      <c r="I792" s="83" t="s">
        <v>2875</v>
      </c>
      <c r="J792" s="86" t="s">
        <v>500</v>
      </c>
      <c r="K792" s="83" t="s">
        <v>2876</v>
      </c>
      <c r="L792" s="66">
        <f>SUM(D792)</f>
        <v>137</v>
      </c>
      <c r="M792" s="66"/>
      <c r="N792" s="1" t="s">
        <v>369</v>
      </c>
      <c r="O792" s="316" t="s">
        <v>369</v>
      </c>
      <c r="P792" s="317" t="s">
        <v>369</v>
      </c>
      <c r="Q792" s="317">
        <v>1</v>
      </c>
      <c r="R792" s="37">
        <v>50</v>
      </c>
      <c r="S792" s="38">
        <f>SUM(R792*1.22)</f>
        <v>61</v>
      </c>
      <c r="T792" s="25"/>
      <c r="U792" s="10" t="s">
        <v>2873</v>
      </c>
      <c r="V792" s="10" t="s">
        <v>2874</v>
      </c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  <c r="BT792" s="12"/>
      <c r="BU792" s="12"/>
      <c r="BV792" s="12"/>
      <c r="BW792" s="12"/>
      <c r="BX792" s="12"/>
      <c r="BY792" s="12"/>
      <c r="BZ792" s="12"/>
      <c r="CA792" s="12"/>
      <c r="CB792" s="12"/>
      <c r="CC792" s="12"/>
      <c r="CD792" s="12"/>
      <c r="CE792" s="12"/>
      <c r="CF792" s="12"/>
      <c r="CG792" s="12"/>
      <c r="CH792" s="12"/>
      <c r="CI792" s="12"/>
      <c r="CJ792" s="12"/>
      <c r="CK792" s="12"/>
      <c r="CL792" s="12"/>
      <c r="CM792" s="12"/>
      <c r="CN792" s="12"/>
      <c r="CO792" s="12"/>
      <c r="CP792" s="12"/>
      <c r="CQ792" s="12"/>
      <c r="CR792" s="12"/>
      <c r="CS792" s="12"/>
      <c r="CT792" s="12"/>
      <c r="CU792" s="12"/>
      <c r="CV792" s="12"/>
      <c r="CW792" s="12"/>
      <c r="CX792" s="12"/>
      <c r="CY792" s="12"/>
      <c r="CZ792" s="12"/>
      <c r="DA792" s="12"/>
      <c r="DB792" s="12"/>
      <c r="DC792" s="12"/>
      <c r="DD792" s="12"/>
      <c r="DE792" s="12"/>
      <c r="DF792" s="12"/>
      <c r="DG792" s="12"/>
      <c r="DH792" s="12"/>
      <c r="DI792" s="12"/>
      <c r="DJ792" s="12"/>
      <c r="DK792" s="12"/>
      <c r="DL792" s="12"/>
      <c r="DM792" s="12"/>
      <c r="DN792" s="12"/>
      <c r="DO792" s="12"/>
      <c r="DP792" s="12"/>
      <c r="DQ792" s="12"/>
      <c r="DR792" s="12"/>
      <c r="DS792" s="12"/>
      <c r="DT792" s="12"/>
      <c r="DU792" s="12"/>
      <c r="DV792" s="12"/>
      <c r="DW792" s="12"/>
      <c r="DX792" s="12"/>
      <c r="DY792" s="12"/>
      <c r="DZ792" s="12"/>
      <c r="EA792" s="12"/>
      <c r="EB792" s="12"/>
      <c r="EC792" s="12"/>
      <c r="ED792" s="12"/>
      <c r="EE792" s="12"/>
      <c r="EF792" s="12"/>
      <c r="EG792" s="12"/>
      <c r="EH792" s="12"/>
      <c r="EI792" s="12"/>
      <c r="EJ792" s="12"/>
      <c r="EK792" s="12"/>
      <c r="EL792" s="12"/>
      <c r="EM792" s="12"/>
      <c r="EN792" s="12"/>
      <c r="EO792" s="12"/>
      <c r="EP792" s="12"/>
      <c r="EQ792" s="12"/>
      <c r="ER792" s="12"/>
      <c r="ES792" s="12"/>
      <c r="ET792" s="12"/>
      <c r="EU792" s="12"/>
      <c r="EV792" s="12"/>
      <c r="EW792" s="12"/>
      <c r="EX792" s="12"/>
      <c r="EY792" s="12"/>
      <c r="EZ792" s="12"/>
      <c r="FA792" s="12"/>
      <c r="FB792" s="12"/>
      <c r="FC792" s="12"/>
      <c r="FD792" s="12"/>
      <c r="FE792" s="12"/>
      <c r="FF792" s="12"/>
      <c r="FG792" s="12"/>
      <c r="FH792" s="12"/>
      <c r="FI792" s="12"/>
      <c r="FJ792" s="12"/>
      <c r="FK792" s="12"/>
      <c r="FL792" s="12"/>
      <c r="FM792" s="12"/>
      <c r="FN792" s="12"/>
      <c r="FO792" s="12"/>
      <c r="FP792" s="12"/>
      <c r="FQ792" s="12"/>
      <c r="FR792" s="12"/>
      <c r="FS792" s="12"/>
      <c r="FT792" s="12"/>
      <c r="FU792" s="12"/>
      <c r="FV792" s="12"/>
      <c r="FW792" s="12"/>
      <c r="FX792" s="12"/>
      <c r="FY792" s="12"/>
      <c r="FZ792" s="12"/>
      <c r="GA792" s="12"/>
      <c r="GB792" s="12"/>
      <c r="GC792" s="12"/>
      <c r="GD792" s="12"/>
      <c r="GE792" s="12"/>
      <c r="GF792" s="12"/>
      <c r="GG792" s="12"/>
      <c r="GH792" s="12"/>
      <c r="GI792" s="12"/>
      <c r="GJ792" s="12"/>
      <c r="GK792" s="12"/>
      <c r="GL792" s="12"/>
      <c r="GM792" s="12"/>
      <c r="GN792" s="12"/>
      <c r="GO792" s="12"/>
      <c r="GP792" s="12"/>
      <c r="GQ792" s="12"/>
      <c r="GR792" s="12"/>
      <c r="GS792" s="12"/>
      <c r="GT792" s="12"/>
      <c r="GU792" s="12"/>
      <c r="GV792" s="12"/>
      <c r="GW792" s="12"/>
      <c r="GX792" s="12"/>
      <c r="GY792" s="12"/>
      <c r="GZ792" s="12"/>
      <c r="HA792" s="12"/>
      <c r="HB792" s="12"/>
      <c r="HC792" s="12"/>
      <c r="HD792" s="12"/>
      <c r="HE792" s="12"/>
      <c r="HF792" s="12"/>
      <c r="HG792" s="12"/>
      <c r="HH792" s="12"/>
      <c r="HI792" s="12"/>
      <c r="HJ792" s="12"/>
      <c r="HK792" s="12"/>
      <c r="HL792" s="12"/>
      <c r="HM792" s="12"/>
      <c r="HN792" s="12"/>
      <c r="HO792" s="12"/>
      <c r="HT792" s="12"/>
      <c r="HU792" s="12"/>
      <c r="HW792" s="12"/>
      <c r="HX792" s="12"/>
      <c r="HY792" s="12"/>
      <c r="II792" s="12"/>
      <c r="IJ792" s="12"/>
      <c r="IK792" s="12"/>
      <c r="IR792" s="12"/>
      <c r="JL792" s="12"/>
      <c r="JM792" s="12"/>
      <c r="KG792" s="12"/>
      <c r="KH792" s="12"/>
      <c r="KI792" s="12"/>
      <c r="KJ792" s="12"/>
      <c r="KK792" s="12"/>
      <c r="KL792" s="12"/>
      <c r="KU792" s="12"/>
      <c r="KV792" s="12"/>
      <c r="KW792" s="12"/>
      <c r="LD792" s="12"/>
      <c r="LE792" s="12"/>
      <c r="LF792" s="12"/>
      <c r="LG792" s="12"/>
      <c r="LH792" s="12"/>
      <c r="LI792" s="12"/>
      <c r="LJ792" s="12"/>
      <c r="LK792" s="12"/>
      <c r="LL792" s="12"/>
      <c r="LM792" s="12"/>
      <c r="LR792" s="12"/>
      <c r="LS792" s="12"/>
      <c r="LT792" s="12"/>
      <c r="LU792" s="12"/>
      <c r="LV792" s="12"/>
      <c r="LW792" s="12"/>
      <c r="LX792" s="12"/>
      <c r="LY792" s="12"/>
      <c r="LZ792" s="12"/>
      <c r="MA792" s="12"/>
      <c r="MB792" s="12"/>
      <c r="MC792" s="12"/>
      <c r="MD792" s="12"/>
      <c r="ME792" s="12"/>
      <c r="MF792" s="12"/>
      <c r="MH792" s="12"/>
      <c r="MI792" s="12"/>
      <c r="MJ792" s="12"/>
      <c r="MK792" s="12"/>
      <c r="ML792" s="12"/>
      <c r="MM792" s="12"/>
      <c r="MN792" s="12"/>
      <c r="MO792" s="12"/>
      <c r="MP792" s="12"/>
      <c r="MQ792" s="12"/>
    </row>
    <row r="793" spans="1:359" s="8" customFormat="1" ht="22.5" customHeight="1">
      <c r="A793" s="57">
        <v>1.9</v>
      </c>
      <c r="B793" s="58"/>
      <c r="C793" s="62"/>
      <c r="D793" s="201">
        <f>SUM((R793*A793)+B793+C793)+((2020-2015)*3)</f>
        <v>83.399999999999991</v>
      </c>
      <c r="E793" s="226"/>
      <c r="F793" s="198" t="s">
        <v>809</v>
      </c>
      <c r="G793" s="90" t="s">
        <v>2378</v>
      </c>
      <c r="H793" s="83" t="s">
        <v>343</v>
      </c>
      <c r="I793" s="83" t="s">
        <v>149</v>
      </c>
      <c r="J793" s="86" t="s">
        <v>500</v>
      </c>
      <c r="K793" s="83" t="s">
        <v>153</v>
      </c>
      <c r="L793" s="66">
        <f t="shared" si="290"/>
        <v>83.399999999999991</v>
      </c>
      <c r="M793" s="66"/>
      <c r="N793" s="1" t="s">
        <v>369</v>
      </c>
      <c r="O793" s="316" t="s">
        <v>369</v>
      </c>
      <c r="P793" s="317" t="s">
        <v>369</v>
      </c>
      <c r="Q793" s="4">
        <v>1</v>
      </c>
      <c r="R793" s="37">
        <v>36</v>
      </c>
      <c r="S793" s="38">
        <f t="shared" si="291"/>
        <v>43.92</v>
      </c>
      <c r="T793" s="20"/>
      <c r="U793" s="10" t="s">
        <v>629</v>
      </c>
      <c r="V793" s="9"/>
      <c r="HP793" s="12"/>
      <c r="HQ793" s="12"/>
      <c r="HR793" s="12"/>
      <c r="HS793" s="12"/>
      <c r="HV793" s="12"/>
      <c r="HZ793" s="12"/>
      <c r="IA793" s="12"/>
      <c r="IB793" s="12"/>
      <c r="IC793" s="12"/>
      <c r="ID793" s="12"/>
      <c r="IJ793" s="12"/>
      <c r="IK793" s="12"/>
      <c r="IL793" s="12"/>
      <c r="IM793" s="12"/>
      <c r="IN793" s="12"/>
      <c r="IR793" s="12"/>
      <c r="IS793" s="12"/>
      <c r="IT793" s="12"/>
      <c r="IU793" s="12"/>
      <c r="IV793" s="12"/>
      <c r="IW793" s="12"/>
      <c r="IX793" s="12"/>
      <c r="IY793" s="12"/>
      <c r="IZ793" s="12"/>
      <c r="JA793" s="12"/>
      <c r="JB793" s="12"/>
      <c r="JC793" s="12"/>
      <c r="JD793" s="12"/>
      <c r="JE793" s="12"/>
      <c r="JF793" s="12"/>
      <c r="JG793" s="12"/>
      <c r="JH793" s="12"/>
      <c r="JI793" s="12"/>
      <c r="JJ793" s="12"/>
      <c r="JK793" s="12"/>
      <c r="JP793" s="12"/>
      <c r="JR793" s="12"/>
      <c r="JS793" s="12"/>
      <c r="JT793" s="12"/>
      <c r="JU793" s="12"/>
      <c r="JV793" s="12"/>
      <c r="JW793" s="12"/>
      <c r="JX793" s="12"/>
      <c r="JY793" s="12"/>
      <c r="KG793" s="12"/>
      <c r="KH793" s="12"/>
      <c r="KI793" s="12"/>
      <c r="KJ793" s="12"/>
      <c r="KK793" s="12"/>
      <c r="KL793" s="12"/>
      <c r="KS793" s="12"/>
      <c r="KT793" s="12"/>
      <c r="KU793" s="12"/>
      <c r="KV793" s="12"/>
      <c r="KW793" s="12"/>
      <c r="KZ793" s="12"/>
      <c r="LA793" s="12"/>
      <c r="LB793" s="12"/>
      <c r="LC793" s="12"/>
      <c r="LN793" s="12"/>
      <c r="LO793" s="12"/>
      <c r="LP793" s="12"/>
      <c r="LQ793" s="12"/>
      <c r="MG793" s="12"/>
      <c r="MQ793" s="12"/>
      <c r="MS793" s="12"/>
    </row>
    <row r="794" spans="1:359" ht="22.5" customHeight="1">
      <c r="A794" s="57">
        <v>1.9</v>
      </c>
      <c r="B794" s="58"/>
      <c r="C794" s="62"/>
      <c r="D794" s="201">
        <f>SUM((R794*A794)+B794+C794)+((2020-2014)*3)</f>
        <v>86.399999999999991</v>
      </c>
      <c r="E794" s="226"/>
      <c r="F794" s="198" t="s">
        <v>809</v>
      </c>
      <c r="G794" s="90" t="s">
        <v>1428</v>
      </c>
      <c r="H794" s="83" t="s">
        <v>343</v>
      </c>
      <c r="I794" s="83" t="s">
        <v>149</v>
      </c>
      <c r="J794" s="86" t="s">
        <v>500</v>
      </c>
      <c r="K794" s="83" t="s">
        <v>154</v>
      </c>
      <c r="L794" s="66">
        <f t="shared" si="290"/>
        <v>86.399999999999991</v>
      </c>
      <c r="M794" s="66"/>
      <c r="N794" s="1" t="s">
        <v>369</v>
      </c>
      <c r="O794" s="316" t="s">
        <v>369</v>
      </c>
      <c r="P794" s="317" t="s">
        <v>369</v>
      </c>
      <c r="Q794" s="4">
        <v>1</v>
      </c>
      <c r="R794" s="37">
        <v>36</v>
      </c>
      <c r="S794" s="38">
        <f t="shared" si="291"/>
        <v>43.92</v>
      </c>
      <c r="T794" s="20"/>
      <c r="U794" s="10" t="s">
        <v>629</v>
      </c>
      <c r="V794" s="9"/>
      <c r="HY794" s="8"/>
      <c r="HZ794" s="8"/>
      <c r="IA794" s="8"/>
      <c r="IB794" s="7"/>
      <c r="IC794" s="8"/>
      <c r="ID794" s="8"/>
      <c r="IE794" s="8"/>
      <c r="IF794" s="8"/>
      <c r="IG794" s="7"/>
      <c r="II794" s="8"/>
      <c r="IJ794" s="8"/>
      <c r="IK794" s="8"/>
      <c r="IL794" s="8"/>
      <c r="IM794" s="8"/>
      <c r="IN794" s="8"/>
      <c r="IR794" s="8"/>
      <c r="IS794" s="8"/>
      <c r="IT794" s="8"/>
      <c r="IU794" s="8"/>
      <c r="IV794" s="8"/>
      <c r="IW794" s="8"/>
      <c r="IX794" s="8"/>
      <c r="IY794" s="8"/>
      <c r="IZ794" s="8"/>
      <c r="JA794" s="8"/>
      <c r="JB794" s="8"/>
      <c r="JC794" s="8"/>
      <c r="JD794" s="8"/>
      <c r="JE794" s="8"/>
      <c r="JF794" s="8"/>
      <c r="JG794" s="8"/>
      <c r="JH794" s="8"/>
      <c r="JI794" s="8"/>
      <c r="JJ794" s="8"/>
      <c r="JK794" s="8"/>
      <c r="JL794" s="7"/>
      <c r="JP794" s="8"/>
      <c r="JQ794" s="8"/>
      <c r="JR794" s="8"/>
      <c r="JS794" s="8"/>
      <c r="JT794" s="8"/>
      <c r="JU794" s="8"/>
      <c r="JV794" s="8"/>
      <c r="JW794" s="8"/>
      <c r="JX794" s="8"/>
      <c r="JY794" s="8"/>
      <c r="JZ794" s="8"/>
      <c r="KA794" s="8"/>
      <c r="KB794" s="8"/>
      <c r="KC794" s="8"/>
      <c r="KD794" s="8"/>
      <c r="KH794" s="8"/>
      <c r="KI794" s="8"/>
      <c r="KJ794" s="8"/>
      <c r="KK794" s="8"/>
      <c r="KL794" s="8"/>
      <c r="KX794" s="8"/>
      <c r="KY794" s="8"/>
      <c r="MR794" s="8"/>
      <c r="MU794" s="8"/>
    </row>
    <row r="795" spans="1:359" s="8" customFormat="1" ht="22.5" customHeight="1">
      <c r="A795" s="57">
        <v>1.7</v>
      </c>
      <c r="B795" s="58"/>
      <c r="C795" s="62"/>
      <c r="D795" s="201">
        <f>SUM((R795*A795)+B795+C795)+((2020-2014)*3)</f>
        <v>111.5</v>
      </c>
      <c r="E795" s="225"/>
      <c r="F795" s="198" t="s">
        <v>811</v>
      </c>
      <c r="G795" s="90" t="s">
        <v>1429</v>
      </c>
      <c r="H795" s="83" t="s">
        <v>343</v>
      </c>
      <c r="I795" s="83" t="s">
        <v>149</v>
      </c>
      <c r="J795" s="86" t="s">
        <v>500</v>
      </c>
      <c r="K795" s="83" t="s">
        <v>155</v>
      </c>
      <c r="L795" s="66">
        <f t="shared" si="290"/>
        <v>111.5</v>
      </c>
      <c r="M795" s="66"/>
      <c r="N795" s="1" t="s">
        <v>369</v>
      </c>
      <c r="O795" s="316" t="s">
        <v>369</v>
      </c>
      <c r="P795" s="317">
        <v>2</v>
      </c>
      <c r="Q795" s="4" t="s">
        <v>369</v>
      </c>
      <c r="R795" s="37">
        <v>55</v>
      </c>
      <c r="S795" s="38">
        <f t="shared" si="291"/>
        <v>67.099999999999994</v>
      </c>
      <c r="T795" s="20"/>
      <c r="U795" s="10" t="s">
        <v>629</v>
      </c>
      <c r="V795" s="9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  <c r="BZ795" s="12"/>
      <c r="CA795" s="12"/>
      <c r="CB795" s="12"/>
      <c r="CC795" s="12"/>
      <c r="CD795" s="12"/>
      <c r="CE795" s="12"/>
      <c r="CF795" s="12"/>
      <c r="CG795" s="12"/>
      <c r="CH795" s="12"/>
      <c r="CI795" s="12"/>
      <c r="CJ795" s="12"/>
      <c r="CK795" s="12"/>
      <c r="CL795" s="12"/>
      <c r="CM795" s="12"/>
      <c r="CN795" s="12"/>
      <c r="CO795" s="12"/>
      <c r="CP795" s="12"/>
      <c r="CQ795" s="12"/>
      <c r="CR795" s="12"/>
      <c r="CS795" s="12"/>
      <c r="CT795" s="12"/>
      <c r="CU795" s="12"/>
      <c r="CV795" s="12"/>
      <c r="CW795" s="12"/>
      <c r="CX795" s="12"/>
      <c r="CY795" s="12"/>
      <c r="CZ795" s="12"/>
      <c r="DA795" s="12"/>
      <c r="DB795" s="12"/>
      <c r="DC795" s="12"/>
      <c r="DD795" s="12"/>
      <c r="DE795" s="12"/>
      <c r="DF795" s="12"/>
      <c r="DG795" s="12"/>
      <c r="DH795" s="12"/>
      <c r="DI795" s="12"/>
      <c r="DJ795" s="12"/>
      <c r="DK795" s="12"/>
      <c r="DL795" s="12"/>
      <c r="DM795" s="12"/>
      <c r="DN795" s="12"/>
      <c r="DO795" s="12"/>
      <c r="DP795" s="12"/>
      <c r="DQ795" s="12"/>
      <c r="DR795" s="12"/>
      <c r="DS795" s="12"/>
      <c r="DT795" s="12"/>
      <c r="DU795" s="12"/>
      <c r="DV795" s="12"/>
      <c r="DW795" s="12"/>
      <c r="DX795" s="12"/>
      <c r="DY795" s="12"/>
      <c r="DZ795" s="12"/>
      <c r="EA795" s="12"/>
      <c r="EB795" s="12"/>
      <c r="EC795" s="12"/>
      <c r="ED795" s="12"/>
      <c r="EE795" s="12"/>
      <c r="EF795" s="12"/>
      <c r="EG795" s="12"/>
      <c r="EH795" s="12"/>
      <c r="EI795" s="12"/>
      <c r="EJ795" s="12"/>
      <c r="EK795" s="12"/>
      <c r="EL795" s="12"/>
      <c r="EM795" s="12"/>
      <c r="EN795" s="12"/>
      <c r="EO795" s="12"/>
      <c r="EP795" s="12"/>
      <c r="EQ795" s="12"/>
      <c r="ER795" s="12"/>
      <c r="ES795" s="12"/>
      <c r="ET795" s="12"/>
      <c r="EU795" s="12"/>
      <c r="EV795" s="12"/>
      <c r="EW795" s="12"/>
      <c r="EX795" s="12"/>
      <c r="EY795" s="12"/>
      <c r="EZ795" s="12"/>
      <c r="FA795" s="12"/>
      <c r="FB795" s="12"/>
      <c r="FC795" s="12"/>
      <c r="FD795" s="12"/>
      <c r="FE795" s="12"/>
      <c r="FF795" s="12"/>
      <c r="FG795" s="12"/>
      <c r="FH795" s="12"/>
      <c r="FI795" s="12"/>
      <c r="FJ795" s="12"/>
      <c r="FK795" s="12"/>
      <c r="FL795" s="12"/>
      <c r="FM795" s="12"/>
      <c r="FN795" s="12"/>
      <c r="FO795" s="12"/>
      <c r="FP795" s="12"/>
      <c r="FQ795" s="12"/>
      <c r="FR795" s="12"/>
      <c r="FS795" s="12"/>
      <c r="FT795" s="12"/>
      <c r="FU795" s="12"/>
      <c r="FV795" s="12"/>
      <c r="FW795" s="12"/>
      <c r="FX795" s="12"/>
      <c r="FY795" s="12"/>
      <c r="FZ795" s="12"/>
      <c r="GA795" s="12"/>
      <c r="GB795" s="12"/>
      <c r="GC795" s="12"/>
      <c r="GD795" s="12"/>
      <c r="GE795" s="12"/>
      <c r="GF795" s="12"/>
      <c r="GG795" s="12"/>
      <c r="GH795" s="12"/>
      <c r="GI795" s="12"/>
      <c r="GJ795" s="12"/>
      <c r="GK795" s="12"/>
      <c r="GL795" s="12"/>
      <c r="GM795" s="12"/>
      <c r="GN795" s="12"/>
      <c r="GO795" s="12"/>
      <c r="GP795" s="12"/>
      <c r="GQ795" s="12"/>
      <c r="GR795" s="12"/>
      <c r="GS795" s="12"/>
      <c r="GT795" s="12"/>
      <c r="GU795" s="12"/>
      <c r="GV795" s="12"/>
      <c r="GW795" s="12"/>
      <c r="GX795" s="12"/>
      <c r="GY795" s="12"/>
      <c r="GZ795" s="12"/>
      <c r="HA795" s="12"/>
      <c r="HB795" s="12"/>
      <c r="HC795" s="12"/>
      <c r="HD795" s="12"/>
      <c r="HE795" s="12"/>
      <c r="HF795" s="12"/>
      <c r="HG795" s="12"/>
      <c r="HH795" s="12"/>
      <c r="HI795" s="12"/>
      <c r="HJ795" s="12"/>
      <c r="HK795" s="12"/>
      <c r="HL795" s="12"/>
      <c r="HM795" s="12"/>
      <c r="HN795" s="12"/>
      <c r="HO795" s="12"/>
      <c r="IE795" s="12"/>
      <c r="IF795" s="12"/>
      <c r="IH795" s="12"/>
      <c r="IR795" s="12"/>
      <c r="JB795" s="12"/>
      <c r="JC795" s="12"/>
      <c r="JD795" s="12"/>
      <c r="JE795" s="12"/>
      <c r="JK795" s="12"/>
      <c r="JL795" s="12"/>
      <c r="JM795" s="12"/>
      <c r="JN795" s="12"/>
      <c r="JO795" s="12"/>
      <c r="JP795" s="12"/>
      <c r="JQ795" s="12"/>
      <c r="JR795" s="12"/>
      <c r="JS795" s="12"/>
      <c r="JY795" s="12"/>
      <c r="KE795" s="12"/>
      <c r="KF795" s="12"/>
      <c r="KM795" s="12"/>
      <c r="KN795" s="12"/>
      <c r="KO795" s="12"/>
      <c r="KP795" s="12"/>
      <c r="KQ795" s="12"/>
      <c r="KR795" s="12"/>
      <c r="KU795" s="12"/>
      <c r="KV795" s="12"/>
      <c r="KW795" s="12"/>
      <c r="KY795" s="12"/>
      <c r="LD795" s="12"/>
      <c r="LE795" s="12"/>
      <c r="LF795" s="12"/>
      <c r="LG795" s="12"/>
      <c r="LH795" s="12"/>
      <c r="LI795" s="12"/>
      <c r="LJ795" s="12"/>
      <c r="LK795" s="12"/>
      <c r="LL795" s="12"/>
      <c r="LM795" s="12"/>
      <c r="LN795" s="12"/>
      <c r="LO795" s="12"/>
      <c r="LP795" s="12"/>
      <c r="LQ795" s="12"/>
      <c r="LR795" s="12"/>
      <c r="LS795" s="12"/>
      <c r="LT795" s="12"/>
      <c r="LU795" s="12"/>
      <c r="LV795" s="12"/>
      <c r="LW795" s="12"/>
      <c r="LX795" s="12"/>
      <c r="LY795" s="12"/>
      <c r="LZ795" s="12"/>
      <c r="MA795" s="12"/>
      <c r="MB795" s="12"/>
      <c r="MC795" s="12"/>
      <c r="MD795" s="12"/>
      <c r="ME795" s="12"/>
      <c r="MF795" s="12"/>
      <c r="MG795" s="12"/>
      <c r="MH795" s="12"/>
      <c r="MI795" s="12"/>
      <c r="MJ795" s="12"/>
      <c r="MK795" s="12"/>
      <c r="ML795" s="12"/>
      <c r="MM795" s="12"/>
      <c r="MN795" s="12"/>
      <c r="MO795" s="12"/>
      <c r="MP795" s="12"/>
      <c r="MQ795" s="12"/>
      <c r="MS795" s="12"/>
    </row>
    <row r="796" spans="1:359" s="8" customFormat="1" ht="22.5" customHeight="1">
      <c r="A796" s="57">
        <v>1.7</v>
      </c>
      <c r="B796" s="58"/>
      <c r="C796" s="62"/>
      <c r="D796" s="201">
        <f>SUM((R796*A796)+B796+C796)+((2020-2013)*3)</f>
        <v>117.89999999999999</v>
      </c>
      <c r="E796" s="226"/>
      <c r="F796" s="198" t="s">
        <v>811</v>
      </c>
      <c r="G796" s="90" t="s">
        <v>1430</v>
      </c>
      <c r="H796" s="83" t="s">
        <v>343</v>
      </c>
      <c r="I796" s="83" t="s">
        <v>149</v>
      </c>
      <c r="J796" s="86" t="s">
        <v>500</v>
      </c>
      <c r="K796" s="83" t="s">
        <v>156</v>
      </c>
      <c r="L796" s="66">
        <f t="shared" si="290"/>
        <v>117.89999999999999</v>
      </c>
      <c r="M796" s="66"/>
      <c r="N796" s="1" t="s">
        <v>369</v>
      </c>
      <c r="O796" s="316" t="s">
        <v>369</v>
      </c>
      <c r="P796" s="317">
        <v>3</v>
      </c>
      <c r="Q796" s="4" t="s">
        <v>369</v>
      </c>
      <c r="R796" s="37">
        <v>57</v>
      </c>
      <c r="S796" s="38">
        <f t="shared" si="291"/>
        <v>69.539999999999992</v>
      </c>
      <c r="T796" s="20"/>
      <c r="U796" s="10" t="s">
        <v>629</v>
      </c>
      <c r="V796" s="9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  <c r="BT796" s="12"/>
      <c r="BU796" s="12"/>
      <c r="BV796" s="12"/>
      <c r="BW796" s="12"/>
      <c r="BX796" s="12"/>
      <c r="BY796" s="12"/>
      <c r="BZ796" s="12"/>
      <c r="CA796" s="12"/>
      <c r="CB796" s="12"/>
      <c r="CC796" s="12"/>
      <c r="CD796" s="12"/>
      <c r="CE796" s="12"/>
      <c r="CF796" s="12"/>
      <c r="CG796" s="12"/>
      <c r="CH796" s="12"/>
      <c r="CI796" s="12"/>
      <c r="CJ796" s="12"/>
      <c r="CK796" s="12"/>
      <c r="CL796" s="12"/>
      <c r="CM796" s="12"/>
      <c r="CN796" s="12"/>
      <c r="CO796" s="12"/>
      <c r="CP796" s="12"/>
      <c r="CQ796" s="12"/>
      <c r="CR796" s="12"/>
      <c r="CS796" s="12"/>
      <c r="CT796" s="12"/>
      <c r="CU796" s="12"/>
      <c r="CV796" s="12"/>
      <c r="CW796" s="12"/>
      <c r="CX796" s="12"/>
      <c r="CY796" s="12"/>
      <c r="CZ796" s="12"/>
      <c r="DA796" s="12"/>
      <c r="DB796" s="12"/>
      <c r="DC796" s="12"/>
      <c r="DD796" s="12"/>
      <c r="DE796" s="12"/>
      <c r="DF796" s="12"/>
      <c r="DG796" s="12"/>
      <c r="DH796" s="12"/>
      <c r="DI796" s="12"/>
      <c r="DJ796" s="12"/>
      <c r="DK796" s="12"/>
      <c r="DL796" s="12"/>
      <c r="DM796" s="12"/>
      <c r="DN796" s="12"/>
      <c r="DO796" s="12"/>
      <c r="DP796" s="12"/>
      <c r="DQ796" s="12"/>
      <c r="DR796" s="12"/>
      <c r="DS796" s="12"/>
      <c r="DT796" s="12"/>
      <c r="DU796" s="12"/>
      <c r="DV796" s="12"/>
      <c r="DW796" s="12"/>
      <c r="DX796" s="12"/>
      <c r="DY796" s="12"/>
      <c r="DZ796" s="12"/>
      <c r="EA796" s="12"/>
      <c r="EB796" s="12"/>
      <c r="EC796" s="12"/>
      <c r="ED796" s="12"/>
      <c r="EE796" s="12"/>
      <c r="EF796" s="12"/>
      <c r="EG796" s="12"/>
      <c r="EH796" s="12"/>
      <c r="EI796" s="12"/>
      <c r="EJ796" s="12"/>
      <c r="EK796" s="12"/>
      <c r="EL796" s="12"/>
      <c r="EM796" s="12"/>
      <c r="EN796" s="12"/>
      <c r="EO796" s="12"/>
      <c r="EP796" s="12"/>
      <c r="EQ796" s="12"/>
      <c r="ER796" s="12"/>
      <c r="ES796" s="12"/>
      <c r="ET796" s="12"/>
      <c r="EU796" s="12"/>
      <c r="EV796" s="12"/>
      <c r="EW796" s="12"/>
      <c r="EX796" s="12"/>
      <c r="EY796" s="12"/>
      <c r="EZ796" s="12"/>
      <c r="FA796" s="12"/>
      <c r="FB796" s="12"/>
      <c r="FC796" s="12"/>
      <c r="FD796" s="12"/>
      <c r="FE796" s="12"/>
      <c r="FF796" s="12"/>
      <c r="FG796" s="12"/>
      <c r="FH796" s="12"/>
      <c r="FI796" s="12"/>
      <c r="FJ796" s="12"/>
      <c r="FK796" s="12"/>
      <c r="FL796" s="12"/>
      <c r="FM796" s="12"/>
      <c r="FN796" s="12"/>
      <c r="FO796" s="12"/>
      <c r="FP796" s="12"/>
      <c r="FQ796" s="12"/>
      <c r="FR796" s="12"/>
      <c r="FS796" s="12"/>
      <c r="FT796" s="12"/>
      <c r="FU796" s="12"/>
      <c r="FV796" s="12"/>
      <c r="FW796" s="12"/>
      <c r="FX796" s="12"/>
      <c r="FY796" s="12"/>
      <c r="FZ796" s="12"/>
      <c r="GA796" s="12"/>
      <c r="GB796" s="12"/>
      <c r="GC796" s="12"/>
      <c r="GD796" s="12"/>
      <c r="GE796" s="12"/>
      <c r="GF796" s="12"/>
      <c r="GG796" s="12"/>
      <c r="GH796" s="12"/>
      <c r="GI796" s="12"/>
      <c r="GJ796" s="12"/>
      <c r="GK796" s="12"/>
      <c r="GL796" s="12"/>
      <c r="GM796" s="12"/>
      <c r="GN796" s="12"/>
      <c r="GO796" s="12"/>
      <c r="GP796" s="12"/>
      <c r="GQ796" s="12"/>
      <c r="GR796" s="12"/>
      <c r="GS796" s="12"/>
      <c r="GT796" s="12"/>
      <c r="GU796" s="12"/>
      <c r="GV796" s="12"/>
      <c r="GW796" s="12"/>
      <c r="GX796" s="12"/>
      <c r="GY796" s="12"/>
      <c r="GZ796" s="12"/>
      <c r="HA796" s="12"/>
      <c r="HB796" s="12"/>
      <c r="HC796" s="12"/>
      <c r="HD796" s="12"/>
      <c r="HE796" s="12"/>
      <c r="HF796" s="12"/>
      <c r="HG796" s="12"/>
      <c r="HH796" s="12"/>
      <c r="HI796" s="12"/>
      <c r="HJ796" s="12"/>
      <c r="HK796" s="12"/>
      <c r="HL796" s="12"/>
      <c r="HM796" s="12"/>
      <c r="HN796" s="12"/>
      <c r="HO796" s="12"/>
      <c r="HP796" s="12"/>
      <c r="HQ796" s="12"/>
      <c r="II796" s="12"/>
      <c r="IL796" s="7"/>
      <c r="JB796" s="12"/>
      <c r="JC796" s="12"/>
      <c r="JD796" s="12"/>
      <c r="JE796" s="12"/>
      <c r="JK796" s="12"/>
      <c r="JL796" s="12"/>
      <c r="JM796" s="12"/>
      <c r="JN796" s="12"/>
      <c r="JO796" s="12"/>
      <c r="JP796" s="12"/>
      <c r="JQ796" s="12"/>
      <c r="JR796" s="12"/>
      <c r="JS796" s="12"/>
      <c r="JY796" s="12"/>
      <c r="KE796" s="12"/>
      <c r="KF796" s="12"/>
      <c r="KM796" s="12"/>
      <c r="KN796" s="12"/>
      <c r="KO796" s="12"/>
      <c r="KP796" s="12"/>
      <c r="KQ796" s="12"/>
      <c r="KR796" s="12"/>
      <c r="KS796" s="12"/>
      <c r="KT796" s="12"/>
      <c r="KU796" s="12"/>
      <c r="KV796" s="12"/>
      <c r="KW796" s="12"/>
      <c r="KX796" s="12"/>
      <c r="KY796" s="12"/>
      <c r="KZ796" s="12"/>
      <c r="LA796" s="12"/>
      <c r="LB796" s="12"/>
      <c r="LC796" s="12"/>
      <c r="LD796" s="12"/>
      <c r="LE796" s="12"/>
      <c r="LF796" s="12"/>
      <c r="LG796" s="12"/>
      <c r="LH796" s="12"/>
      <c r="LI796" s="12"/>
      <c r="LJ796" s="12"/>
      <c r="LK796" s="12"/>
      <c r="LL796" s="12"/>
      <c r="LM796" s="12"/>
      <c r="LN796" s="12"/>
      <c r="LO796" s="12"/>
      <c r="LP796" s="12"/>
      <c r="LQ796" s="12"/>
      <c r="LR796" s="12"/>
      <c r="LS796" s="12"/>
      <c r="LT796" s="12"/>
      <c r="LU796" s="12"/>
      <c r="LV796" s="12"/>
      <c r="LW796" s="12"/>
      <c r="LX796" s="12"/>
      <c r="LY796" s="12"/>
      <c r="LZ796" s="12"/>
      <c r="MA796" s="12"/>
      <c r="MB796" s="12"/>
      <c r="MC796" s="12"/>
      <c r="MD796" s="12"/>
      <c r="ME796" s="12"/>
      <c r="MF796" s="12"/>
      <c r="MG796" s="12"/>
      <c r="MH796" s="12"/>
      <c r="MI796" s="12"/>
      <c r="MJ796" s="12"/>
      <c r="MK796" s="12"/>
      <c r="ML796" s="12"/>
      <c r="MM796" s="12"/>
      <c r="MN796" s="12"/>
      <c r="MO796" s="12"/>
      <c r="MP796" s="12"/>
      <c r="MQ796" s="12"/>
      <c r="MS796" s="12"/>
    </row>
    <row r="797" spans="1:359" ht="22.5" customHeight="1">
      <c r="A797" s="57">
        <v>1.7</v>
      </c>
      <c r="B797" s="58"/>
      <c r="C797" s="62"/>
      <c r="D797" s="201">
        <f>SUM((S797*A797)+B797+C797)</f>
        <v>103.7</v>
      </c>
      <c r="E797" s="226"/>
      <c r="F797" s="59" t="s">
        <v>811</v>
      </c>
      <c r="G797" s="59"/>
      <c r="H797" s="26" t="s">
        <v>343</v>
      </c>
      <c r="I797" s="26" t="s">
        <v>157</v>
      </c>
      <c r="J797" s="11" t="s">
        <v>500</v>
      </c>
      <c r="K797" s="26" t="s">
        <v>892</v>
      </c>
      <c r="L797" s="66">
        <f t="shared" si="290"/>
        <v>103.7</v>
      </c>
      <c r="M797" s="66"/>
      <c r="N797" s="1" t="s">
        <v>369</v>
      </c>
      <c r="O797" s="316" t="s">
        <v>369</v>
      </c>
      <c r="P797" s="317">
        <v>1</v>
      </c>
      <c r="Q797" s="4" t="s">
        <v>369</v>
      </c>
      <c r="R797" s="37">
        <v>50</v>
      </c>
      <c r="S797" s="38">
        <f t="shared" si="291"/>
        <v>61</v>
      </c>
      <c r="T797" s="20"/>
      <c r="U797" s="10" t="s">
        <v>629</v>
      </c>
      <c r="V797" s="9"/>
      <c r="W797" s="8"/>
      <c r="HP797" s="8"/>
      <c r="HQ797" s="8"/>
      <c r="HT797" s="8"/>
      <c r="HU797" s="8"/>
      <c r="HW797" s="8"/>
      <c r="HX797" s="8"/>
      <c r="IB797" s="8"/>
      <c r="IC797" s="8"/>
      <c r="ID797" s="8"/>
      <c r="IS797" s="8"/>
      <c r="IT797" s="8"/>
      <c r="IU797" s="8"/>
      <c r="IV797" s="8"/>
      <c r="IW797" s="8"/>
      <c r="IX797" s="8"/>
      <c r="IY797" s="8"/>
      <c r="IZ797" s="8"/>
      <c r="JA797" s="8"/>
      <c r="JL797" s="8"/>
      <c r="JM797" s="8"/>
      <c r="JO797" s="8"/>
      <c r="JQ797" s="8"/>
      <c r="KB797" s="8"/>
      <c r="KG797" s="8"/>
      <c r="KH797" s="8"/>
      <c r="KI797" s="8"/>
      <c r="KJ797" s="8"/>
      <c r="KK797" s="8"/>
      <c r="KL797" s="8"/>
      <c r="KY797" s="8"/>
      <c r="KZ797" s="8"/>
      <c r="LA797" s="8"/>
      <c r="LB797" s="8"/>
      <c r="LC797" s="8"/>
      <c r="LN797" s="8"/>
      <c r="LO797" s="8"/>
      <c r="LP797" s="8"/>
      <c r="LQ797" s="8"/>
      <c r="MG797" s="8"/>
      <c r="MQ797" s="8"/>
      <c r="MR797" s="8"/>
      <c r="MS797" s="8"/>
      <c r="MU797" s="8"/>
    </row>
    <row r="798" spans="1:359" s="8" customFormat="1" ht="22.5" customHeight="1">
      <c r="A798" s="57">
        <v>2.1</v>
      </c>
      <c r="B798" s="58"/>
      <c r="C798" s="62">
        <v>47</v>
      </c>
      <c r="D798" s="201">
        <f>SUM((S798*A798)+B798+C798)</f>
        <v>85.43</v>
      </c>
      <c r="E798" s="225"/>
      <c r="F798" s="59" t="s">
        <v>807</v>
      </c>
      <c r="G798" s="59"/>
      <c r="H798" s="26" t="s">
        <v>343</v>
      </c>
      <c r="I798" s="26" t="s">
        <v>157</v>
      </c>
      <c r="J798" s="11" t="s">
        <v>500</v>
      </c>
      <c r="K798" s="26" t="s">
        <v>158</v>
      </c>
      <c r="L798" s="66">
        <f t="shared" si="290"/>
        <v>85.43</v>
      </c>
      <c r="M798" s="66"/>
      <c r="N798" s="1" t="s">
        <v>369</v>
      </c>
      <c r="O798" s="316" t="s">
        <v>369</v>
      </c>
      <c r="P798" s="317">
        <v>1</v>
      </c>
      <c r="Q798" s="4" t="s">
        <v>369</v>
      </c>
      <c r="R798" s="37">
        <v>15</v>
      </c>
      <c r="S798" s="38">
        <f t="shared" si="291"/>
        <v>18.3</v>
      </c>
      <c r="T798" s="20"/>
      <c r="U798" s="10" t="s">
        <v>629</v>
      </c>
      <c r="V798" s="9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  <c r="BZ798" s="12"/>
      <c r="CA798" s="12"/>
      <c r="CB798" s="12"/>
      <c r="CC798" s="12"/>
      <c r="CD798" s="12"/>
      <c r="CE798" s="12"/>
      <c r="CF798" s="12"/>
      <c r="CG798" s="12"/>
      <c r="CH798" s="12"/>
      <c r="CI798" s="12"/>
      <c r="CJ798" s="12"/>
      <c r="CK798" s="12"/>
      <c r="CL798" s="12"/>
      <c r="CM798" s="12"/>
      <c r="CN798" s="12"/>
      <c r="CO798" s="12"/>
      <c r="CP798" s="12"/>
      <c r="CQ798" s="12"/>
      <c r="CR798" s="12"/>
      <c r="CS798" s="12"/>
      <c r="CT798" s="12"/>
      <c r="CU798" s="12"/>
      <c r="CV798" s="12"/>
      <c r="CW798" s="12"/>
      <c r="CX798" s="12"/>
      <c r="CY798" s="12"/>
      <c r="CZ798" s="12"/>
      <c r="DA798" s="12"/>
      <c r="DB798" s="12"/>
      <c r="DC798" s="12"/>
      <c r="DD798" s="12"/>
      <c r="DE798" s="12"/>
      <c r="DF798" s="12"/>
      <c r="DG798" s="12"/>
      <c r="DH798" s="12"/>
      <c r="DI798" s="12"/>
      <c r="DJ798" s="12"/>
      <c r="DK798" s="12"/>
      <c r="DL798" s="12"/>
      <c r="DM798" s="12"/>
      <c r="DN798" s="12"/>
      <c r="DO798" s="12"/>
      <c r="DP798" s="12"/>
      <c r="DQ798" s="12"/>
      <c r="DR798" s="12"/>
      <c r="DS798" s="12"/>
      <c r="DT798" s="12"/>
      <c r="DU798" s="12"/>
      <c r="DV798" s="12"/>
      <c r="DW798" s="12"/>
      <c r="DX798" s="12"/>
      <c r="DY798" s="12"/>
      <c r="DZ798" s="12"/>
      <c r="EA798" s="12"/>
      <c r="EB798" s="12"/>
      <c r="EC798" s="12"/>
      <c r="ED798" s="12"/>
      <c r="EE798" s="12"/>
      <c r="EF798" s="12"/>
      <c r="EG798" s="12"/>
      <c r="EH798" s="12"/>
      <c r="EI798" s="12"/>
      <c r="EJ798" s="12"/>
      <c r="EK798" s="12"/>
      <c r="EL798" s="12"/>
      <c r="EM798" s="12"/>
      <c r="EN798" s="12"/>
      <c r="EO798" s="12"/>
      <c r="EP798" s="12"/>
      <c r="EQ798" s="12"/>
      <c r="ER798" s="12"/>
      <c r="ES798" s="12"/>
      <c r="ET798" s="12"/>
      <c r="EU798" s="12"/>
      <c r="EV798" s="12"/>
      <c r="EW798" s="12"/>
      <c r="EX798" s="12"/>
      <c r="EY798" s="12"/>
      <c r="EZ798" s="12"/>
      <c r="FA798" s="12"/>
      <c r="FB798" s="12"/>
      <c r="FC798" s="12"/>
      <c r="FD798" s="12"/>
      <c r="FE798" s="12"/>
      <c r="FF798" s="12"/>
      <c r="FG798" s="12"/>
      <c r="FH798" s="12"/>
      <c r="FI798" s="12"/>
      <c r="FJ798" s="12"/>
      <c r="FK798" s="12"/>
      <c r="FL798" s="12"/>
      <c r="FM798" s="12"/>
      <c r="FN798" s="12"/>
      <c r="FO798" s="12"/>
      <c r="FP798" s="12"/>
      <c r="FQ798" s="12"/>
      <c r="FR798" s="12"/>
      <c r="FS798" s="12"/>
      <c r="FT798" s="12"/>
      <c r="FU798" s="12"/>
      <c r="FV798" s="12"/>
      <c r="FW798" s="12"/>
      <c r="FX798" s="12"/>
      <c r="FY798" s="12"/>
      <c r="FZ798" s="12"/>
      <c r="GA798" s="12"/>
      <c r="GB798" s="12"/>
      <c r="GC798" s="12"/>
      <c r="GD798" s="12"/>
      <c r="GE798" s="12"/>
      <c r="GF798" s="12"/>
      <c r="GG798" s="12"/>
      <c r="GH798" s="12"/>
      <c r="GI798" s="12"/>
      <c r="GJ798" s="12"/>
      <c r="GK798" s="12"/>
      <c r="GL798" s="12"/>
      <c r="GM798" s="12"/>
      <c r="GN798" s="12"/>
      <c r="GO798" s="12"/>
      <c r="GP798" s="12"/>
      <c r="GQ798" s="12"/>
      <c r="GR798" s="12"/>
      <c r="GS798" s="12"/>
      <c r="GT798" s="12"/>
      <c r="GU798" s="12"/>
      <c r="GV798" s="12"/>
      <c r="GW798" s="12"/>
      <c r="GX798" s="12"/>
      <c r="GY798" s="12"/>
      <c r="GZ798" s="12"/>
      <c r="HA798" s="12"/>
      <c r="HB798" s="12"/>
      <c r="HC798" s="12"/>
      <c r="HD798" s="12"/>
      <c r="HE798" s="12"/>
      <c r="HF798" s="12"/>
      <c r="HG798" s="12"/>
      <c r="HH798" s="12"/>
      <c r="HI798" s="12"/>
      <c r="HJ798" s="12"/>
      <c r="HK798" s="12"/>
      <c r="HL798" s="12"/>
      <c r="HM798" s="12"/>
      <c r="HN798" s="12"/>
      <c r="HO798" s="12"/>
      <c r="HR798" s="12"/>
      <c r="HS798" s="12"/>
      <c r="HV798" s="12"/>
      <c r="HY798" s="12"/>
      <c r="HZ798" s="12"/>
      <c r="IA798" s="12"/>
      <c r="IE798" s="12"/>
      <c r="IF798" s="12"/>
      <c r="IG798" s="12"/>
      <c r="IH798" s="12"/>
      <c r="II798" s="12"/>
      <c r="IJ798" s="12"/>
      <c r="IK798" s="12"/>
      <c r="IL798" s="12"/>
      <c r="IM798" s="12"/>
      <c r="IN798" s="12"/>
      <c r="IO798" s="12"/>
      <c r="IP798" s="12"/>
      <c r="IQ798" s="12"/>
      <c r="IR798" s="12"/>
      <c r="JB798" s="12"/>
      <c r="JC798" s="12"/>
      <c r="JD798" s="12"/>
      <c r="JE798" s="12"/>
      <c r="JF798" s="12"/>
      <c r="JG798" s="12"/>
      <c r="JH798" s="12"/>
      <c r="JI798" s="12"/>
      <c r="JJ798" s="12"/>
      <c r="JK798" s="12"/>
      <c r="JP798" s="12"/>
      <c r="JR798" s="12"/>
      <c r="JS798" s="12"/>
      <c r="JT798" s="12"/>
      <c r="JU798" s="12"/>
      <c r="JV798" s="12"/>
      <c r="JW798" s="12"/>
      <c r="JX798" s="12"/>
      <c r="JY798" s="12"/>
      <c r="JZ798" s="12"/>
      <c r="KA798" s="12"/>
      <c r="KB798" s="12"/>
      <c r="KE798" s="12"/>
      <c r="KF798" s="12"/>
      <c r="KM798" s="12"/>
      <c r="KN798" s="12"/>
      <c r="KO798" s="12"/>
      <c r="KP798" s="12"/>
      <c r="KQ798" s="12"/>
      <c r="KR798" s="12"/>
      <c r="KS798" s="12"/>
      <c r="KT798" s="12"/>
      <c r="KU798" s="12"/>
      <c r="KV798" s="12"/>
      <c r="KW798" s="12"/>
      <c r="KX798" s="12"/>
      <c r="KY798"/>
      <c r="LD798" s="12"/>
      <c r="LE798" s="12"/>
      <c r="LF798" s="12"/>
      <c r="LG798" s="12"/>
      <c r="LH798" s="12"/>
      <c r="LI798" s="12"/>
      <c r="LJ798" s="12"/>
      <c r="LK798" s="12"/>
      <c r="LL798" s="12"/>
      <c r="LM798" s="12"/>
      <c r="LR798" s="12"/>
      <c r="LS798" s="12"/>
      <c r="LT798" s="12"/>
      <c r="LU798" s="12"/>
      <c r="LV798" s="12"/>
      <c r="LW798" s="12"/>
      <c r="LX798" s="12"/>
      <c r="LY798" s="12"/>
      <c r="LZ798" s="12"/>
      <c r="MA798" s="12"/>
      <c r="MB798" s="12"/>
      <c r="MC798" s="12"/>
      <c r="MD798" s="12"/>
      <c r="ME798" s="12"/>
      <c r="MF798" s="12"/>
      <c r="MK798" s="12"/>
      <c r="ML798" s="12"/>
      <c r="MM798" s="12"/>
      <c r="MN798" s="12"/>
      <c r="MO798" s="12"/>
      <c r="MP798" s="12"/>
    </row>
    <row r="799" spans="1:359" s="8" customFormat="1" ht="22.5" customHeight="1">
      <c r="A799" s="57">
        <v>1.6</v>
      </c>
      <c r="B799" s="58"/>
      <c r="C799" s="62">
        <v>10</v>
      </c>
      <c r="D799" s="201">
        <f>SUM((R799*A799)+B799+C799)+((2020-2014)*3)</f>
        <v>148</v>
      </c>
      <c r="E799" s="226"/>
      <c r="F799" s="198" t="s">
        <v>812</v>
      </c>
      <c r="G799" s="90" t="s">
        <v>1431</v>
      </c>
      <c r="H799" s="83" t="s">
        <v>343</v>
      </c>
      <c r="I799" s="83" t="s">
        <v>159</v>
      </c>
      <c r="J799" s="86" t="s">
        <v>500</v>
      </c>
      <c r="K799" s="83" t="s">
        <v>146</v>
      </c>
      <c r="L799" s="66">
        <f t="shared" si="290"/>
        <v>148</v>
      </c>
      <c r="M799" s="66"/>
      <c r="N799" s="1" t="s">
        <v>369</v>
      </c>
      <c r="O799" s="316" t="s">
        <v>369</v>
      </c>
      <c r="P799" s="317">
        <v>2</v>
      </c>
      <c r="Q799" s="4" t="s">
        <v>369</v>
      </c>
      <c r="R799" s="37">
        <v>75</v>
      </c>
      <c r="S799" s="38">
        <f t="shared" si="291"/>
        <v>91.5</v>
      </c>
      <c r="T799" s="20"/>
      <c r="U799" s="10" t="s">
        <v>629</v>
      </c>
      <c r="V799" s="9"/>
      <c r="HT799" s="12"/>
      <c r="HU799" s="12"/>
      <c r="HW799" s="12"/>
      <c r="HX799" s="12"/>
      <c r="HZ799" s="12"/>
      <c r="IA799" s="12"/>
      <c r="IJ799" s="12"/>
      <c r="IK799" s="12"/>
      <c r="IO799" s="12"/>
      <c r="IP799" s="12"/>
      <c r="IQ799" s="12"/>
      <c r="IR799" s="12"/>
      <c r="IX799" s="7"/>
      <c r="IY799" s="7"/>
      <c r="IZ799" s="7"/>
      <c r="JA799" s="7"/>
      <c r="JB799" s="12"/>
      <c r="JC799" s="12"/>
      <c r="JD799" s="12"/>
      <c r="JE799" s="12"/>
      <c r="JK799" s="12"/>
      <c r="JL799" s="12"/>
      <c r="JN799" s="12"/>
      <c r="JP799" s="12"/>
      <c r="JR799" s="12"/>
      <c r="JS799" s="12"/>
      <c r="JY799" s="12"/>
      <c r="KE799" s="12"/>
      <c r="KF799" s="12"/>
      <c r="KM799" s="12"/>
      <c r="KN799" s="12"/>
      <c r="KO799" s="12"/>
      <c r="KP799" s="12"/>
      <c r="KQ799" s="12"/>
      <c r="KR799" s="12"/>
      <c r="KS799" s="12"/>
      <c r="KT799" s="12"/>
      <c r="KU799" s="12"/>
      <c r="KV799" s="12"/>
      <c r="KW799" s="12"/>
      <c r="KX799" s="12"/>
      <c r="LD799" s="12"/>
      <c r="LE799" s="12"/>
      <c r="LF799" s="12"/>
      <c r="LG799" s="12"/>
      <c r="LH799" s="12"/>
      <c r="LI799" s="12"/>
      <c r="LJ799" s="12"/>
      <c r="LK799" s="12"/>
      <c r="LL799" s="12"/>
      <c r="LM799" s="12"/>
      <c r="LN799" s="12"/>
      <c r="LO799" s="12"/>
      <c r="LP799" s="12"/>
      <c r="LQ799" s="12"/>
      <c r="LR799" s="12"/>
      <c r="LS799" s="12"/>
      <c r="LT799" s="12"/>
      <c r="LU799" s="12"/>
      <c r="LV799" s="12"/>
      <c r="LW799" s="12"/>
      <c r="LX799" s="12"/>
      <c r="LY799" s="12"/>
      <c r="LZ799" s="12"/>
      <c r="MA799" s="12"/>
      <c r="MB799" s="12"/>
      <c r="MC799" s="12"/>
      <c r="MD799" s="12"/>
      <c r="ME799" s="12"/>
      <c r="MF799" s="12"/>
      <c r="MG799" s="12"/>
      <c r="MH799" s="12"/>
      <c r="MI799" s="12"/>
      <c r="MJ799" s="12"/>
      <c r="MQ799" s="12"/>
      <c r="MS799" s="12"/>
    </row>
    <row r="800" spans="1:359" s="8" customFormat="1" ht="22.5" customHeight="1">
      <c r="A800" s="57">
        <v>1.6</v>
      </c>
      <c r="B800" s="58"/>
      <c r="C800" s="62"/>
      <c r="D800" s="201">
        <f>SUM((R800*A800)+B800+C800)+((2020-2013)*3)</f>
        <v>141</v>
      </c>
      <c r="E800" s="226"/>
      <c r="F800" s="198" t="s">
        <v>812</v>
      </c>
      <c r="G800" s="90" t="s">
        <v>1432</v>
      </c>
      <c r="H800" s="83" t="s">
        <v>343</v>
      </c>
      <c r="I800" s="83" t="s">
        <v>159</v>
      </c>
      <c r="J800" s="86" t="s">
        <v>500</v>
      </c>
      <c r="K800" s="83" t="s">
        <v>151</v>
      </c>
      <c r="L800" s="66">
        <f t="shared" si="290"/>
        <v>141</v>
      </c>
      <c r="M800" s="66"/>
      <c r="N800" s="1" t="s">
        <v>369</v>
      </c>
      <c r="O800" s="316" t="s">
        <v>369</v>
      </c>
      <c r="P800" s="317" t="s">
        <v>369</v>
      </c>
      <c r="Q800" s="4">
        <v>1</v>
      </c>
      <c r="R800" s="37">
        <v>75</v>
      </c>
      <c r="S800" s="38">
        <f t="shared" si="291"/>
        <v>91.5</v>
      </c>
      <c r="T800" s="20"/>
      <c r="U800" s="10" t="s">
        <v>629</v>
      </c>
      <c r="V800" s="9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  <c r="BZ800" s="12"/>
      <c r="CA800" s="12"/>
      <c r="CB800" s="12"/>
      <c r="CC800" s="12"/>
      <c r="CD800" s="12"/>
      <c r="CE800" s="12"/>
      <c r="CF800" s="12"/>
      <c r="CG800" s="12"/>
      <c r="CH800" s="12"/>
      <c r="CI800" s="12"/>
      <c r="CJ800" s="12"/>
      <c r="CK800" s="12"/>
      <c r="CL800" s="12"/>
      <c r="CM800" s="12"/>
      <c r="CN800" s="12"/>
      <c r="CO800" s="12"/>
      <c r="CP800" s="12"/>
      <c r="CQ800" s="12"/>
      <c r="CR800" s="12"/>
      <c r="CS800" s="12"/>
      <c r="CT800" s="12"/>
      <c r="CU800" s="12"/>
      <c r="CV800" s="12"/>
      <c r="CW800" s="12"/>
      <c r="CX800" s="12"/>
      <c r="CY800" s="12"/>
      <c r="CZ800" s="12"/>
      <c r="DA800" s="12"/>
      <c r="DB800" s="12"/>
      <c r="DC800" s="12"/>
      <c r="DD800" s="12"/>
      <c r="DE800" s="12"/>
      <c r="DF800" s="12"/>
      <c r="DG800" s="12"/>
      <c r="DH800" s="12"/>
      <c r="DI800" s="12"/>
      <c r="DJ800" s="12"/>
      <c r="DK800" s="12"/>
      <c r="DL800" s="12"/>
      <c r="DM800" s="12"/>
      <c r="DN800" s="12"/>
      <c r="DO800" s="12"/>
      <c r="DP800" s="12"/>
      <c r="DQ800" s="12"/>
      <c r="DR800" s="12"/>
      <c r="DS800" s="12"/>
      <c r="DT800" s="12"/>
      <c r="DU800" s="12"/>
      <c r="DV800" s="12"/>
      <c r="DW800" s="12"/>
      <c r="DX800" s="12"/>
      <c r="DY800" s="12"/>
      <c r="DZ800" s="12"/>
      <c r="EA800" s="12"/>
      <c r="EB800" s="12"/>
      <c r="EC800" s="12"/>
      <c r="ED800" s="12"/>
      <c r="EE800" s="12"/>
      <c r="EF800" s="12"/>
      <c r="EG800" s="12"/>
      <c r="EH800" s="12"/>
      <c r="EI800" s="12"/>
      <c r="EJ800" s="12"/>
      <c r="EK800" s="12"/>
      <c r="EL800" s="12"/>
      <c r="EM800" s="12"/>
      <c r="EN800" s="12"/>
      <c r="EO800" s="12"/>
      <c r="EP800" s="12"/>
      <c r="EQ800" s="12"/>
      <c r="ER800" s="12"/>
      <c r="ES800" s="12"/>
      <c r="ET800" s="12"/>
      <c r="EU800" s="12"/>
      <c r="EV800" s="12"/>
      <c r="EW800" s="12"/>
      <c r="EX800" s="12"/>
      <c r="EY800" s="12"/>
      <c r="EZ800" s="12"/>
      <c r="FA800" s="12"/>
      <c r="FB800" s="12"/>
      <c r="FC800" s="12"/>
      <c r="FD800" s="12"/>
      <c r="FE800" s="12"/>
      <c r="FF800" s="12"/>
      <c r="FG800" s="12"/>
      <c r="FH800" s="12"/>
      <c r="FI800" s="12"/>
      <c r="FJ800" s="12"/>
      <c r="FK800" s="12"/>
      <c r="FL800" s="12"/>
      <c r="FM800" s="12"/>
      <c r="FN800" s="12"/>
      <c r="FO800" s="12"/>
      <c r="FP800" s="12"/>
      <c r="FQ800" s="12"/>
      <c r="FR800" s="12"/>
      <c r="FS800" s="12"/>
      <c r="FT800" s="12"/>
      <c r="FU800" s="12"/>
      <c r="FV800" s="12"/>
      <c r="FW800" s="12"/>
      <c r="FX800" s="12"/>
      <c r="FY800" s="12"/>
      <c r="FZ800" s="12"/>
      <c r="GA800" s="12"/>
      <c r="GB800" s="12"/>
      <c r="GC800" s="12"/>
      <c r="GD800" s="12"/>
      <c r="GE800" s="12"/>
      <c r="GF800" s="12"/>
      <c r="GG800" s="12"/>
      <c r="GH800" s="12"/>
      <c r="GI800" s="12"/>
      <c r="GJ800" s="12"/>
      <c r="GK800" s="12"/>
      <c r="GL800" s="12"/>
      <c r="GM800" s="12"/>
      <c r="GN800" s="12"/>
      <c r="GO800" s="12"/>
      <c r="GP800" s="12"/>
      <c r="GQ800" s="12"/>
      <c r="GR800" s="12"/>
      <c r="GS800" s="12"/>
      <c r="GT800" s="12"/>
      <c r="GU800" s="12"/>
      <c r="GV800" s="12"/>
      <c r="GW800" s="12"/>
      <c r="GX800" s="12"/>
      <c r="GY800" s="12"/>
      <c r="GZ800" s="12"/>
      <c r="HA800" s="12"/>
      <c r="HB800" s="12"/>
      <c r="HC800" s="12"/>
      <c r="HD800" s="12"/>
      <c r="HE800" s="12"/>
      <c r="HF800" s="12"/>
      <c r="HG800" s="12"/>
      <c r="HH800" s="12"/>
      <c r="HI800" s="12"/>
      <c r="HJ800" s="12"/>
      <c r="HK800" s="12"/>
      <c r="HL800" s="12"/>
      <c r="HM800" s="12"/>
      <c r="HN800" s="12"/>
      <c r="HO800" s="12"/>
      <c r="HT800" s="12"/>
      <c r="HU800" s="12"/>
      <c r="HW800" s="12"/>
      <c r="HX800" s="12"/>
      <c r="HZ800" s="12"/>
      <c r="IA800" s="12"/>
      <c r="IB800" s="12"/>
      <c r="IC800" s="12"/>
      <c r="ID800" s="12"/>
      <c r="IG800" s="12"/>
      <c r="IJ800" s="12"/>
      <c r="IK800" s="12"/>
      <c r="IL800" s="12"/>
      <c r="IM800" s="12"/>
      <c r="IN800" s="12"/>
      <c r="IO800" s="12"/>
      <c r="IP800" s="12"/>
      <c r="IQ800" s="12"/>
      <c r="IR800" s="12"/>
      <c r="IS800" s="12"/>
      <c r="IT800" s="12"/>
      <c r="IU800" s="12"/>
      <c r="IV800" s="12"/>
      <c r="IW800" s="12"/>
      <c r="IX800" s="12"/>
      <c r="IY800" s="12"/>
      <c r="IZ800" s="12"/>
      <c r="JA800" s="12"/>
      <c r="JB800" s="12"/>
      <c r="JC800" s="12"/>
      <c r="JD800" s="12"/>
      <c r="JE800" s="12"/>
      <c r="JF800" s="12"/>
      <c r="JG800" s="12"/>
      <c r="JH800" s="12"/>
      <c r="JI800" s="12"/>
      <c r="JJ800" s="12"/>
      <c r="JK800" s="12"/>
      <c r="JO800" s="12"/>
      <c r="JP800" s="12"/>
      <c r="JR800" s="12"/>
      <c r="JS800" s="12"/>
      <c r="JY800" s="12"/>
      <c r="KE800" s="12"/>
      <c r="KF800" s="12"/>
      <c r="KM800" s="12"/>
      <c r="KN800" s="12"/>
      <c r="KO800" s="12"/>
      <c r="KP800" s="12"/>
      <c r="KQ800" s="12"/>
      <c r="KR800" s="12"/>
      <c r="KS800" s="12"/>
      <c r="KT800" s="12"/>
      <c r="KU800" s="12"/>
      <c r="KV800" s="12"/>
      <c r="KW800" s="12"/>
      <c r="KX800" s="12"/>
      <c r="KY800" s="12"/>
      <c r="KZ800" s="12"/>
      <c r="LA800" s="12"/>
      <c r="LB800" s="12"/>
      <c r="LC800" s="12"/>
      <c r="MH800" s="12"/>
      <c r="MI800" s="12"/>
      <c r="MJ800" s="12"/>
      <c r="MK800" s="12"/>
      <c r="ML800" s="12"/>
      <c r="MM800" s="12"/>
      <c r="MN800" s="12"/>
      <c r="MO800" s="12"/>
      <c r="MP800" s="12"/>
    </row>
    <row r="801" spans="1:359" s="8" customFormat="1" ht="22.5" customHeight="1">
      <c r="A801" s="57">
        <v>1.6</v>
      </c>
      <c r="B801" s="58"/>
      <c r="C801" s="62">
        <v>-5</v>
      </c>
      <c r="D801" s="201">
        <f>SUM((R801*A801)+B801+C801)+((2020-2010)*3)</f>
        <v>145</v>
      </c>
      <c r="E801" s="225"/>
      <c r="F801" s="198" t="s">
        <v>812</v>
      </c>
      <c r="G801" s="90" t="s">
        <v>1433</v>
      </c>
      <c r="H801" s="83" t="s">
        <v>343</v>
      </c>
      <c r="I801" s="83" t="s">
        <v>159</v>
      </c>
      <c r="J801" s="86" t="s">
        <v>500</v>
      </c>
      <c r="K801" s="83" t="s">
        <v>160</v>
      </c>
      <c r="L801" s="66">
        <f t="shared" si="290"/>
        <v>145</v>
      </c>
      <c r="M801" s="66"/>
      <c r="N801" s="1" t="s">
        <v>369</v>
      </c>
      <c r="O801" s="316" t="s">
        <v>369</v>
      </c>
      <c r="P801" s="317" t="s">
        <v>369</v>
      </c>
      <c r="Q801" s="4">
        <v>1</v>
      </c>
      <c r="R801" s="37">
        <v>75</v>
      </c>
      <c r="S801" s="38">
        <f t="shared" si="291"/>
        <v>91.5</v>
      </c>
      <c r="T801" s="20"/>
      <c r="U801" s="10" t="s">
        <v>629</v>
      </c>
      <c r="V801" s="9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  <c r="BZ801" s="12"/>
      <c r="CA801" s="12"/>
      <c r="CB801" s="12"/>
      <c r="CC801" s="12"/>
      <c r="CD801" s="12"/>
      <c r="CE801" s="12"/>
      <c r="CF801" s="12"/>
      <c r="CG801" s="12"/>
      <c r="CH801" s="12"/>
      <c r="CI801" s="12"/>
      <c r="CJ801" s="12"/>
      <c r="CK801" s="12"/>
      <c r="CL801" s="12"/>
      <c r="CM801" s="12"/>
      <c r="CN801" s="12"/>
      <c r="CO801" s="12"/>
      <c r="CP801" s="12"/>
      <c r="CQ801" s="12"/>
      <c r="CR801" s="12"/>
      <c r="CS801" s="12"/>
      <c r="CT801" s="12"/>
      <c r="CU801" s="12"/>
      <c r="CV801" s="12"/>
      <c r="CW801" s="12"/>
      <c r="CX801" s="12"/>
      <c r="CY801" s="12"/>
      <c r="CZ801" s="12"/>
      <c r="DA801" s="12"/>
      <c r="DB801" s="12"/>
      <c r="DC801" s="12"/>
      <c r="DD801" s="12"/>
      <c r="DE801" s="12"/>
      <c r="DF801" s="12"/>
      <c r="DG801" s="12"/>
      <c r="DH801" s="12"/>
      <c r="DI801" s="12"/>
      <c r="DJ801" s="12"/>
      <c r="DK801" s="12"/>
      <c r="DL801" s="12"/>
      <c r="DM801" s="12"/>
      <c r="DN801" s="12"/>
      <c r="DO801" s="12"/>
      <c r="DP801" s="12"/>
      <c r="DQ801" s="12"/>
      <c r="DR801" s="12"/>
      <c r="DS801" s="12"/>
      <c r="DT801" s="12"/>
      <c r="DU801" s="12"/>
      <c r="DV801" s="12"/>
      <c r="DW801" s="12"/>
      <c r="DX801" s="12"/>
      <c r="DY801" s="12"/>
      <c r="DZ801" s="12"/>
      <c r="EA801" s="12"/>
      <c r="EB801" s="12"/>
      <c r="EC801" s="12"/>
      <c r="ED801" s="12"/>
      <c r="EE801" s="12"/>
      <c r="EF801" s="12"/>
      <c r="EG801" s="12"/>
      <c r="EH801" s="12"/>
      <c r="EI801" s="12"/>
      <c r="EJ801" s="12"/>
      <c r="EK801" s="12"/>
      <c r="EL801" s="12"/>
      <c r="EM801" s="12"/>
      <c r="EN801" s="12"/>
      <c r="EO801" s="12"/>
      <c r="EP801" s="12"/>
      <c r="EQ801" s="12"/>
      <c r="ER801" s="12"/>
      <c r="ES801" s="12"/>
      <c r="ET801" s="12"/>
      <c r="EU801" s="12"/>
      <c r="EV801" s="12"/>
      <c r="EW801" s="12"/>
      <c r="EX801" s="12"/>
      <c r="EY801" s="12"/>
      <c r="EZ801" s="12"/>
      <c r="FA801" s="12"/>
      <c r="FB801" s="12"/>
      <c r="FC801" s="12"/>
      <c r="FD801" s="12"/>
      <c r="FE801" s="12"/>
      <c r="FF801" s="12"/>
      <c r="FG801" s="12"/>
      <c r="FH801" s="12"/>
      <c r="FI801" s="12"/>
      <c r="FJ801" s="12"/>
      <c r="FK801" s="12"/>
      <c r="FL801" s="12"/>
      <c r="FM801" s="12"/>
      <c r="FN801" s="12"/>
      <c r="FO801" s="12"/>
      <c r="FP801" s="12"/>
      <c r="FQ801" s="12"/>
      <c r="FR801" s="12"/>
      <c r="FS801" s="12"/>
      <c r="FT801" s="12"/>
      <c r="FU801" s="12"/>
      <c r="FV801" s="12"/>
      <c r="FW801" s="12"/>
      <c r="FX801" s="12"/>
      <c r="FY801" s="12"/>
      <c r="FZ801" s="12"/>
      <c r="GA801" s="12"/>
      <c r="GB801" s="12"/>
      <c r="GC801" s="12"/>
      <c r="GD801" s="12"/>
      <c r="GE801" s="12"/>
      <c r="GF801" s="12"/>
      <c r="GG801" s="12"/>
      <c r="GH801" s="12"/>
      <c r="GI801" s="12"/>
      <c r="GJ801" s="12"/>
      <c r="GK801" s="12"/>
      <c r="GL801" s="12"/>
      <c r="GM801" s="12"/>
      <c r="GN801" s="12"/>
      <c r="GO801" s="12"/>
      <c r="GP801" s="12"/>
      <c r="GQ801" s="12"/>
      <c r="GR801" s="12"/>
      <c r="GS801" s="12"/>
      <c r="GT801" s="12"/>
      <c r="GU801" s="12"/>
      <c r="GV801" s="12"/>
      <c r="GW801" s="12"/>
      <c r="GX801" s="12"/>
      <c r="GY801" s="12"/>
      <c r="GZ801" s="12"/>
      <c r="HA801" s="12"/>
      <c r="HB801" s="12"/>
      <c r="HC801" s="12"/>
      <c r="HD801" s="12"/>
      <c r="HE801" s="12"/>
      <c r="HF801" s="12"/>
      <c r="HG801" s="12"/>
      <c r="HH801" s="12"/>
      <c r="HI801" s="12"/>
      <c r="HJ801" s="12"/>
      <c r="HK801" s="12"/>
      <c r="HL801" s="12"/>
      <c r="HM801" s="12"/>
      <c r="HN801" s="12"/>
      <c r="HO801" s="12"/>
      <c r="HP801" s="12"/>
      <c r="HQ801" s="12"/>
      <c r="HT801" s="12"/>
      <c r="HU801" s="12"/>
      <c r="HW801" s="12"/>
      <c r="HX801" s="12"/>
      <c r="HY801" s="12"/>
      <c r="HZ801" s="12"/>
      <c r="IA801" s="12"/>
      <c r="IB801" s="12"/>
      <c r="IC801" s="12"/>
      <c r="ID801" s="12"/>
      <c r="IG801" s="12"/>
      <c r="IJ801" s="12"/>
      <c r="IK801" s="12"/>
      <c r="IL801" s="12"/>
      <c r="IM801" s="12"/>
      <c r="IN801" s="12"/>
      <c r="IO801" s="12"/>
      <c r="IP801" s="12"/>
      <c r="IQ801" s="12"/>
      <c r="IR801" s="12"/>
      <c r="IS801" s="12"/>
      <c r="IT801" s="12"/>
      <c r="IU801" s="12"/>
      <c r="IV801" s="12"/>
      <c r="IW801" s="12"/>
      <c r="IX801" s="12"/>
      <c r="IY801" s="12"/>
      <c r="IZ801" s="12"/>
      <c r="JA801" s="12"/>
      <c r="JB801" s="12"/>
      <c r="JC801" s="12"/>
      <c r="JD801" s="12"/>
      <c r="JE801" s="12"/>
      <c r="JF801" s="12"/>
      <c r="JG801" s="12"/>
      <c r="JH801" s="12"/>
      <c r="JI801" s="12"/>
      <c r="JJ801" s="12"/>
      <c r="JK801" s="12"/>
      <c r="JL801" s="12"/>
      <c r="JM801" s="12"/>
      <c r="JP801" s="12"/>
      <c r="JR801" s="12"/>
      <c r="JS801" s="12"/>
      <c r="JT801" s="12"/>
      <c r="JU801" s="12"/>
      <c r="JV801" s="12"/>
      <c r="JW801" s="12"/>
      <c r="JX801" s="12"/>
      <c r="JY801" s="12"/>
      <c r="KE801" s="12"/>
      <c r="KF801" s="12"/>
      <c r="KM801" s="12"/>
      <c r="KN801" s="12"/>
      <c r="KO801" s="12"/>
      <c r="KP801" s="12"/>
      <c r="KQ801" s="12"/>
      <c r="KR801" s="12"/>
      <c r="KS801" s="12"/>
      <c r="KT801" s="12"/>
      <c r="KU801" s="12"/>
      <c r="KV801" s="12"/>
      <c r="KW801" s="12"/>
      <c r="KY801" s="12"/>
      <c r="KZ801" s="12"/>
      <c r="LA801" s="12"/>
      <c r="LB801" s="12"/>
      <c r="LC801" s="12"/>
      <c r="LN801" s="12"/>
      <c r="LO801" s="12"/>
      <c r="LP801" s="12"/>
      <c r="LQ801" s="12"/>
      <c r="MG801" s="12"/>
      <c r="MH801" s="12"/>
      <c r="MI801" s="12"/>
      <c r="MJ801" s="12"/>
      <c r="MK801" s="12"/>
      <c r="ML801" s="12"/>
      <c r="MM801" s="12"/>
      <c r="MN801" s="12"/>
      <c r="MO801" s="12"/>
      <c r="MP801" s="12"/>
    </row>
    <row r="802" spans="1:359" ht="22.5" customHeight="1">
      <c r="A802" s="57">
        <v>1</v>
      </c>
      <c r="B802" s="58">
        <v>100</v>
      </c>
      <c r="C802" s="62">
        <v>15</v>
      </c>
      <c r="D802" s="201">
        <f>SUM((R802*A802)+B802+C802)+((2020-2016)*3)</f>
        <v>277</v>
      </c>
      <c r="E802" s="226"/>
      <c r="F802" s="198" t="s">
        <v>813</v>
      </c>
      <c r="G802" s="90" t="s">
        <v>1434</v>
      </c>
      <c r="H802" s="83" t="s">
        <v>343</v>
      </c>
      <c r="I802" s="83" t="s">
        <v>159</v>
      </c>
      <c r="J802" s="86" t="s">
        <v>500</v>
      </c>
      <c r="K802" s="83" t="s">
        <v>161</v>
      </c>
      <c r="L802" s="66">
        <f t="shared" si="290"/>
        <v>277</v>
      </c>
      <c r="M802" s="66"/>
      <c r="N802" s="1" t="s">
        <v>369</v>
      </c>
      <c r="O802" s="316" t="s">
        <v>369</v>
      </c>
      <c r="P802" s="317">
        <v>2</v>
      </c>
      <c r="Q802" s="4" t="s">
        <v>369</v>
      </c>
      <c r="R802" s="37">
        <v>150</v>
      </c>
      <c r="S802" s="38">
        <f t="shared" si="291"/>
        <v>183</v>
      </c>
      <c r="T802" s="20"/>
      <c r="U802" s="10" t="s">
        <v>629</v>
      </c>
      <c r="V802" s="9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7"/>
      <c r="HU802" s="7"/>
      <c r="HV802" s="8"/>
      <c r="HW802" s="7"/>
      <c r="HX802" s="7"/>
      <c r="HY802" s="8"/>
      <c r="HZ802" s="8"/>
      <c r="IA802" s="8"/>
      <c r="IB802" s="8"/>
      <c r="IC802" s="8"/>
      <c r="ID802" s="8"/>
      <c r="IG802" s="8"/>
      <c r="II802" s="8"/>
      <c r="IO802" s="8"/>
      <c r="IP802" s="8"/>
      <c r="IQ802" s="8"/>
      <c r="IR802" s="8"/>
      <c r="IS802" s="7"/>
      <c r="IT802" s="7"/>
      <c r="IU802" s="7"/>
      <c r="IV802" s="7"/>
      <c r="IW802" s="7"/>
      <c r="IX802" s="8"/>
      <c r="IY802" s="8"/>
      <c r="IZ802" s="8"/>
      <c r="JA802" s="8"/>
      <c r="JB802" s="8"/>
      <c r="JC802" s="8"/>
      <c r="JD802" s="8"/>
      <c r="JE802" s="8"/>
      <c r="JF802" s="8"/>
      <c r="JG802" s="8"/>
      <c r="JH802" s="8"/>
      <c r="JI802" s="8"/>
      <c r="JJ802" s="8"/>
      <c r="JK802" s="8"/>
      <c r="JM802" s="8"/>
      <c r="JN802" s="8"/>
      <c r="JO802" s="8"/>
      <c r="JP802" s="8"/>
      <c r="JQ802" s="8"/>
      <c r="JR802" s="8"/>
      <c r="JS802" s="8"/>
      <c r="JT802" s="8"/>
      <c r="JU802" s="8"/>
      <c r="JV802" s="8"/>
      <c r="JW802" s="8"/>
      <c r="JX802" s="8"/>
      <c r="JY802" s="8"/>
      <c r="JZ802" s="8"/>
      <c r="KA802" s="8"/>
      <c r="KB802" s="8"/>
      <c r="KC802" s="8"/>
      <c r="KD802" s="8"/>
      <c r="KG802" s="8"/>
      <c r="KH802" s="8"/>
      <c r="KI802" s="8"/>
      <c r="KJ802" s="8"/>
      <c r="KK802" s="8"/>
      <c r="KL802" s="8"/>
      <c r="KY802" s="8"/>
      <c r="KZ802" s="8"/>
      <c r="LA802" s="8"/>
      <c r="LB802" s="8"/>
      <c r="LC802" s="8"/>
      <c r="MK802" s="8"/>
      <c r="ML802" s="8"/>
      <c r="MM802" s="8"/>
      <c r="MN802" s="8"/>
      <c r="MO802" s="8"/>
      <c r="MP802" s="8"/>
      <c r="MQ802" s="8"/>
      <c r="MR802" s="8"/>
      <c r="MS802" s="8"/>
      <c r="MU802" s="8"/>
    </row>
    <row r="803" spans="1:359" s="8" customFormat="1" ht="22.5" customHeight="1">
      <c r="A803" s="57">
        <v>2</v>
      </c>
      <c r="B803" s="58"/>
      <c r="C803" s="62"/>
      <c r="D803" s="201">
        <f>SUM((S803*A803)+B803+C803)</f>
        <v>64.66</v>
      </c>
      <c r="E803" s="226"/>
      <c r="F803" s="59" t="s">
        <v>808</v>
      </c>
      <c r="G803" s="59"/>
      <c r="H803" s="26" t="s">
        <v>343</v>
      </c>
      <c r="I803" s="26" t="s">
        <v>145</v>
      </c>
      <c r="J803" s="11" t="s">
        <v>500</v>
      </c>
      <c r="K803" s="26" t="s">
        <v>877</v>
      </c>
      <c r="L803" s="66">
        <f t="shared" si="290"/>
        <v>64.66</v>
      </c>
      <c r="M803" s="66"/>
      <c r="N803" s="1" t="s">
        <v>369</v>
      </c>
      <c r="O803" s="316" t="s">
        <v>369</v>
      </c>
      <c r="P803" s="317">
        <v>4</v>
      </c>
      <c r="Q803" s="4" t="s">
        <v>369</v>
      </c>
      <c r="R803" s="37">
        <v>26.5</v>
      </c>
      <c r="S803" s="38">
        <f t="shared" si="291"/>
        <v>32.33</v>
      </c>
      <c r="T803" s="19"/>
      <c r="U803" s="10" t="s">
        <v>721</v>
      </c>
      <c r="V803" s="9"/>
      <c r="HT803" s="12"/>
      <c r="HU803" s="12"/>
      <c r="HW803" s="12"/>
      <c r="HX803" s="12"/>
      <c r="HZ803" s="12"/>
      <c r="IA803" s="12"/>
      <c r="IJ803" s="12"/>
      <c r="IK803" s="12"/>
      <c r="IO803" s="12"/>
      <c r="IP803" s="12"/>
      <c r="IQ803" s="12"/>
      <c r="IR803" s="12"/>
      <c r="IX803" s="7"/>
      <c r="IY803" s="7"/>
      <c r="IZ803" s="7"/>
      <c r="JA803" s="7"/>
      <c r="JB803" s="12"/>
      <c r="JC803" s="12"/>
      <c r="JD803" s="12"/>
      <c r="JE803" s="12"/>
      <c r="JK803" s="12"/>
      <c r="JL803" s="12"/>
      <c r="JN803" s="12"/>
      <c r="JP803" s="12"/>
      <c r="JR803" s="12"/>
      <c r="JS803" s="12"/>
      <c r="JT803" s="12"/>
      <c r="JU803" s="12"/>
      <c r="JV803" s="12"/>
      <c r="JW803" s="12"/>
      <c r="JX803" s="12"/>
      <c r="JY803" s="12"/>
      <c r="JZ803" s="12"/>
      <c r="KA803" s="12"/>
      <c r="KB803" s="12"/>
      <c r="KC803" s="12"/>
      <c r="KD803" s="12"/>
      <c r="KE803" s="12"/>
      <c r="KF803" s="12"/>
      <c r="KM803" s="12"/>
      <c r="KN803" s="12"/>
      <c r="KO803" s="12"/>
      <c r="KP803" s="12"/>
      <c r="KQ803" s="12"/>
      <c r="KR803" s="12"/>
      <c r="KS803" s="12"/>
      <c r="KT803" s="12"/>
      <c r="KU803" s="12"/>
      <c r="KV803" s="12"/>
      <c r="KW803" s="12"/>
      <c r="KZ803" s="12"/>
      <c r="LA803" s="12"/>
      <c r="LB803" s="12"/>
      <c r="LC803" s="12"/>
      <c r="LN803" s="12"/>
      <c r="LO803" s="12"/>
      <c r="LP803" s="12"/>
      <c r="LQ803" s="12"/>
      <c r="MG803" s="12"/>
      <c r="MK803" s="12"/>
      <c r="ML803" s="12"/>
      <c r="MM803" s="12"/>
      <c r="MN803" s="12"/>
      <c r="MO803" s="12"/>
      <c r="MP803" s="12"/>
      <c r="MQ803" s="12"/>
    </row>
    <row r="804" spans="1:359" s="8" customFormat="1" ht="22.5" customHeight="1">
      <c r="A804" s="57">
        <v>1</v>
      </c>
      <c r="B804" s="58">
        <v>25</v>
      </c>
      <c r="C804" s="62">
        <v>15</v>
      </c>
      <c r="D804" s="201">
        <f>SUM((R804*A804)+B804+C804)+((2020-2002)*3)</f>
        <v>129</v>
      </c>
      <c r="E804" s="226"/>
      <c r="F804" s="198" t="s">
        <v>832</v>
      </c>
      <c r="G804" s="378">
        <v>3091</v>
      </c>
      <c r="H804" s="83" t="s">
        <v>343</v>
      </c>
      <c r="I804" s="83" t="s">
        <v>2514</v>
      </c>
      <c r="J804" s="86" t="s">
        <v>500</v>
      </c>
      <c r="K804" s="83" t="s">
        <v>2877</v>
      </c>
      <c r="L804" s="66">
        <f>SUM(D804)</f>
        <v>129</v>
      </c>
      <c r="M804" s="66"/>
      <c r="N804" s="1" t="s">
        <v>369</v>
      </c>
      <c r="O804" s="316" t="s">
        <v>369</v>
      </c>
      <c r="P804" s="317" t="s">
        <v>369</v>
      </c>
      <c r="Q804" s="317">
        <v>1</v>
      </c>
      <c r="R804" s="37">
        <v>35</v>
      </c>
      <c r="S804" s="38">
        <f>SUM(R804*1.22)</f>
        <v>42.699999999999996</v>
      </c>
      <c r="T804" s="25"/>
      <c r="U804" s="10" t="s">
        <v>2873</v>
      </c>
      <c r="V804" s="10" t="s">
        <v>2874</v>
      </c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  <c r="BZ804" s="12"/>
      <c r="CA804" s="12"/>
      <c r="CB804" s="12"/>
      <c r="CC804" s="12"/>
      <c r="CD804" s="12"/>
      <c r="CE804" s="12"/>
      <c r="CF804" s="12"/>
      <c r="CG804" s="12"/>
      <c r="CH804" s="12"/>
      <c r="CI804" s="12"/>
      <c r="CJ804" s="12"/>
      <c r="CK804" s="12"/>
      <c r="CL804" s="12"/>
      <c r="CM804" s="12"/>
      <c r="CN804" s="12"/>
      <c r="CO804" s="12"/>
      <c r="CP804" s="12"/>
      <c r="CQ804" s="12"/>
      <c r="CR804" s="12"/>
      <c r="CS804" s="12"/>
      <c r="CT804" s="12"/>
      <c r="CU804" s="12"/>
      <c r="CV804" s="12"/>
      <c r="CW804" s="12"/>
      <c r="CX804" s="12"/>
      <c r="CY804" s="12"/>
      <c r="CZ804" s="12"/>
      <c r="DA804" s="12"/>
      <c r="DB804" s="12"/>
      <c r="DC804" s="12"/>
      <c r="DD804" s="12"/>
      <c r="DE804" s="12"/>
      <c r="DF804" s="12"/>
      <c r="DG804" s="12"/>
      <c r="DH804" s="12"/>
      <c r="DI804" s="12"/>
      <c r="DJ804" s="12"/>
      <c r="DK804" s="12"/>
      <c r="DL804" s="12"/>
      <c r="DM804" s="12"/>
      <c r="DN804" s="12"/>
      <c r="DO804" s="12"/>
      <c r="DP804" s="12"/>
      <c r="DQ804" s="12"/>
      <c r="DR804" s="12"/>
      <c r="DS804" s="12"/>
      <c r="DT804" s="12"/>
      <c r="DU804" s="12"/>
      <c r="DV804" s="12"/>
      <c r="DW804" s="12"/>
      <c r="DX804" s="12"/>
      <c r="DY804" s="12"/>
      <c r="DZ804" s="12"/>
      <c r="EA804" s="12"/>
      <c r="EB804" s="12"/>
      <c r="EC804" s="12"/>
      <c r="ED804" s="12"/>
      <c r="EE804" s="12"/>
      <c r="EF804" s="12"/>
      <c r="EG804" s="12"/>
      <c r="EH804" s="12"/>
      <c r="EI804" s="12"/>
      <c r="EJ804" s="12"/>
      <c r="EK804" s="12"/>
      <c r="EL804" s="12"/>
      <c r="EM804" s="12"/>
      <c r="EN804" s="12"/>
      <c r="EO804" s="12"/>
      <c r="EP804" s="12"/>
      <c r="EQ804" s="12"/>
      <c r="ER804" s="12"/>
      <c r="ES804" s="12"/>
      <c r="ET804" s="12"/>
      <c r="EU804" s="12"/>
      <c r="EV804" s="12"/>
      <c r="EW804" s="12"/>
      <c r="EX804" s="12"/>
      <c r="EY804" s="12"/>
      <c r="EZ804" s="12"/>
      <c r="FA804" s="12"/>
      <c r="FB804" s="12"/>
      <c r="FC804" s="12"/>
      <c r="FD804" s="12"/>
      <c r="FE804" s="12"/>
      <c r="FF804" s="12"/>
      <c r="FG804" s="12"/>
      <c r="FH804" s="12"/>
      <c r="FI804" s="12"/>
      <c r="FJ804" s="12"/>
      <c r="FK804" s="12"/>
      <c r="FL804" s="12"/>
      <c r="FM804" s="12"/>
      <c r="FN804" s="12"/>
      <c r="FO804" s="12"/>
      <c r="FP804" s="12"/>
      <c r="FQ804" s="12"/>
      <c r="FR804" s="12"/>
      <c r="FS804" s="12"/>
      <c r="FT804" s="12"/>
      <c r="FU804" s="12"/>
      <c r="FV804" s="12"/>
      <c r="FW804" s="12"/>
      <c r="FX804" s="12"/>
      <c r="FY804" s="12"/>
      <c r="FZ804" s="12"/>
      <c r="GA804" s="12"/>
      <c r="GB804" s="12"/>
      <c r="GC804" s="12"/>
      <c r="GD804" s="12"/>
      <c r="GE804" s="12"/>
      <c r="GF804" s="12"/>
      <c r="GG804" s="12"/>
      <c r="GH804" s="12"/>
      <c r="GI804" s="12"/>
      <c r="GJ804" s="12"/>
      <c r="GK804" s="12"/>
      <c r="GL804" s="12"/>
      <c r="GM804" s="12"/>
      <c r="GN804" s="12"/>
      <c r="GO804" s="12"/>
      <c r="GP804" s="12"/>
      <c r="GQ804" s="12"/>
      <c r="GR804" s="12"/>
      <c r="GS804" s="12"/>
      <c r="GT804" s="12"/>
      <c r="GU804" s="12"/>
      <c r="GV804" s="12"/>
      <c r="GW804" s="12"/>
      <c r="GX804" s="12"/>
      <c r="GY804" s="12"/>
      <c r="GZ804" s="12"/>
      <c r="HA804" s="12"/>
      <c r="HB804" s="12"/>
      <c r="HC804" s="12"/>
      <c r="HD804" s="12"/>
      <c r="HE804" s="12"/>
      <c r="HF804" s="12"/>
      <c r="HG804" s="12"/>
      <c r="HH804" s="12"/>
      <c r="HI804" s="12"/>
      <c r="HJ804" s="12"/>
      <c r="HK804" s="12"/>
      <c r="HL804" s="12"/>
      <c r="HM804" s="12"/>
      <c r="HN804" s="12"/>
      <c r="HO804" s="12"/>
      <c r="HT804" s="12"/>
      <c r="HU804" s="12"/>
      <c r="HW804" s="12"/>
      <c r="HX804" s="12"/>
      <c r="HY804" s="12"/>
      <c r="II804" s="12"/>
      <c r="IJ804" s="12"/>
      <c r="IK804" s="12"/>
      <c r="IR804" s="12"/>
      <c r="JL804" s="12"/>
      <c r="JM804" s="12"/>
      <c r="KG804" s="12"/>
      <c r="KH804" s="12"/>
      <c r="KI804" s="12"/>
      <c r="KJ804" s="12"/>
      <c r="KK804" s="12"/>
      <c r="KL804" s="12"/>
      <c r="KU804" s="12"/>
      <c r="KV804" s="12"/>
      <c r="KW804" s="12"/>
      <c r="LD804" s="12"/>
      <c r="LE804" s="12"/>
      <c r="LF804" s="12"/>
      <c r="LG804" s="12"/>
      <c r="LH804" s="12"/>
      <c r="LI804" s="12"/>
      <c r="LJ804" s="12"/>
      <c r="LK804" s="12"/>
      <c r="LL804" s="12"/>
      <c r="LM804" s="12"/>
      <c r="LR804" s="12"/>
      <c r="LS804" s="12"/>
      <c r="LT804" s="12"/>
      <c r="LU804" s="12"/>
      <c r="LV804" s="12"/>
      <c r="LW804" s="12"/>
      <c r="LX804" s="12"/>
      <c r="LY804" s="12"/>
      <c r="LZ804" s="12"/>
      <c r="MA804" s="12"/>
      <c r="MB804" s="12"/>
      <c r="MC804" s="12"/>
      <c r="MD804" s="12"/>
      <c r="ME804" s="12"/>
      <c r="MF804" s="12"/>
      <c r="MH804" s="12"/>
      <c r="MI804" s="12"/>
      <c r="MJ804" s="12"/>
      <c r="MK804" s="12"/>
      <c r="ML804" s="12"/>
      <c r="MM804" s="12"/>
      <c r="MN804" s="12"/>
      <c r="MO804" s="12"/>
      <c r="MP804" s="12"/>
      <c r="MQ804" s="12"/>
    </row>
    <row r="805" spans="1:359" ht="22.5" customHeight="1">
      <c r="A805" s="57">
        <v>2</v>
      </c>
      <c r="B805" s="58"/>
      <c r="C805" s="62"/>
      <c r="D805" s="201">
        <f>SUM((S805*A805)+B805+C805)</f>
        <v>53.68</v>
      </c>
      <c r="E805" s="226"/>
      <c r="F805" s="59" t="s">
        <v>808</v>
      </c>
      <c r="G805" s="59"/>
      <c r="H805" s="26" t="s">
        <v>344</v>
      </c>
      <c r="I805" s="26" t="s">
        <v>2514</v>
      </c>
      <c r="J805" s="26" t="s">
        <v>500</v>
      </c>
      <c r="K805" s="26" t="s">
        <v>2516</v>
      </c>
      <c r="L805" s="66">
        <f t="shared" si="290"/>
        <v>53.68</v>
      </c>
      <c r="M805" s="66"/>
      <c r="N805" s="1" t="s">
        <v>369</v>
      </c>
      <c r="O805" s="316" t="s">
        <v>369</v>
      </c>
      <c r="P805" s="317">
        <v>6</v>
      </c>
      <c r="Q805" s="4" t="s">
        <v>369</v>
      </c>
      <c r="R805" s="37">
        <v>22</v>
      </c>
      <c r="S805" s="38">
        <f t="shared" si="291"/>
        <v>26.84</v>
      </c>
      <c r="T805" s="20"/>
      <c r="U805" s="10" t="s">
        <v>518</v>
      </c>
      <c r="V805" s="9"/>
      <c r="HP805" s="8"/>
      <c r="HQ805" s="8"/>
      <c r="HR805" s="8"/>
      <c r="HS805" s="8"/>
      <c r="HV805" s="8"/>
      <c r="HY805" s="8"/>
      <c r="HZ805" s="8"/>
      <c r="IA805" s="8"/>
      <c r="IE805" s="8"/>
      <c r="IF805" s="8"/>
      <c r="IH805" s="8"/>
      <c r="II805" s="8"/>
      <c r="JF805" s="8"/>
      <c r="JG805" s="8"/>
      <c r="JH805" s="8"/>
      <c r="JI805" s="8"/>
      <c r="JJ805" s="8"/>
      <c r="JM805" s="8"/>
      <c r="JO805" s="8"/>
      <c r="JQ805" s="8"/>
      <c r="KG805" s="8"/>
      <c r="KH805" s="8"/>
      <c r="KI805" s="8"/>
      <c r="KJ805" s="8"/>
      <c r="KK805" s="8"/>
      <c r="KL805" s="8"/>
      <c r="MQ805" s="8"/>
      <c r="MR805" s="8"/>
      <c r="MU805" s="8"/>
    </row>
    <row r="806" spans="1:359" ht="22.5" customHeight="1">
      <c r="A806" s="57">
        <v>2</v>
      </c>
      <c r="B806" s="58"/>
      <c r="C806" s="62"/>
      <c r="D806" s="201">
        <f>SUM((S806*A806)+B806+C806)</f>
        <v>55.875999999999998</v>
      </c>
      <c r="E806" s="226"/>
      <c r="F806" s="59" t="s">
        <v>808</v>
      </c>
      <c r="G806" s="59"/>
      <c r="H806" s="26" t="s">
        <v>343</v>
      </c>
      <c r="I806" s="26" t="s">
        <v>147</v>
      </c>
      <c r="J806" s="28" t="s">
        <v>500</v>
      </c>
      <c r="K806" s="26" t="s">
        <v>150</v>
      </c>
      <c r="L806" s="66">
        <f t="shared" si="290"/>
        <v>55.875999999999998</v>
      </c>
      <c r="M806" s="66"/>
      <c r="N806" s="1" t="s">
        <v>369</v>
      </c>
      <c r="O806" s="316" t="s">
        <v>369</v>
      </c>
      <c r="P806" s="317">
        <v>5</v>
      </c>
      <c r="Q806" s="4" t="s">
        <v>369</v>
      </c>
      <c r="R806" s="37">
        <v>22.9</v>
      </c>
      <c r="S806" s="38">
        <f t="shared" si="291"/>
        <v>27.937999999999999</v>
      </c>
      <c r="T806" s="20"/>
      <c r="U806" s="10" t="s">
        <v>523</v>
      </c>
      <c r="V806" s="9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T806" s="8"/>
      <c r="HU806" s="8"/>
      <c r="HW806" s="8"/>
      <c r="HX806" s="8"/>
      <c r="II806" s="8"/>
      <c r="IO806" s="8"/>
      <c r="IP806" s="8"/>
      <c r="IQ806" s="8"/>
      <c r="JB806" s="8"/>
      <c r="JC806" s="8"/>
      <c r="JD806" s="8"/>
      <c r="JE806" s="8"/>
      <c r="JK806" s="8"/>
      <c r="JP806" s="8"/>
      <c r="JR806" s="8"/>
      <c r="JS806" s="8"/>
      <c r="JY806" s="8"/>
      <c r="KG806" s="8"/>
      <c r="KH806" s="8"/>
      <c r="KI806" s="8"/>
      <c r="KJ806" s="8"/>
      <c r="KK806" s="8"/>
      <c r="KL806" s="8"/>
      <c r="KS806" s="8"/>
      <c r="KT806" s="8"/>
      <c r="KY806" s="8"/>
      <c r="LD806" s="8"/>
      <c r="LE806" s="8"/>
      <c r="LF806" s="8"/>
      <c r="LG806" s="8"/>
      <c r="LH806" s="8"/>
      <c r="LI806" s="8"/>
      <c r="LJ806" s="8"/>
      <c r="LK806" s="8"/>
      <c r="LL806" s="8"/>
      <c r="LM806" s="8"/>
      <c r="LR806" s="8"/>
      <c r="LS806" s="8"/>
      <c r="LT806" s="8"/>
      <c r="LU806" s="8"/>
      <c r="LV806" s="8"/>
      <c r="LW806" s="8"/>
      <c r="LX806" s="8"/>
      <c r="LY806" s="8"/>
      <c r="LZ806" s="8"/>
      <c r="MA806" s="8"/>
      <c r="MB806" s="8"/>
      <c r="MC806" s="8"/>
      <c r="MD806" s="8"/>
      <c r="ME806" s="8"/>
      <c r="MF806" s="8"/>
      <c r="MH806" s="8"/>
      <c r="MI806" s="8"/>
      <c r="MJ806" s="8"/>
      <c r="MK806" s="8"/>
      <c r="ML806" s="8"/>
      <c r="MM806" s="8"/>
      <c r="MN806" s="8"/>
      <c r="MO806" s="8"/>
      <c r="MP806" s="8"/>
      <c r="MS806" s="8"/>
      <c r="MU806" s="8"/>
    </row>
    <row r="807" spans="1:359" ht="22.5" customHeight="1">
      <c r="A807" s="57">
        <v>2</v>
      </c>
      <c r="B807" s="58"/>
      <c r="C807" s="62"/>
      <c r="D807" s="201">
        <f>SUM((S807*A807)+B807+C807)</f>
        <v>55.875999999999998</v>
      </c>
      <c r="E807" s="226"/>
      <c r="F807" s="59" t="s">
        <v>808</v>
      </c>
      <c r="G807" s="59"/>
      <c r="H807" s="26" t="s">
        <v>343</v>
      </c>
      <c r="I807" s="26" t="s">
        <v>147</v>
      </c>
      <c r="J807" s="11" t="s">
        <v>500</v>
      </c>
      <c r="K807" s="26" t="s">
        <v>148</v>
      </c>
      <c r="L807" s="66">
        <f t="shared" si="290"/>
        <v>55.875999999999998</v>
      </c>
      <c r="M807" s="66"/>
      <c r="N807" s="1" t="s">
        <v>369</v>
      </c>
      <c r="O807" s="316" t="s">
        <v>369</v>
      </c>
      <c r="P807" s="317">
        <v>1</v>
      </c>
      <c r="Q807" s="4" t="s">
        <v>369</v>
      </c>
      <c r="R807" s="37">
        <v>22.9</v>
      </c>
      <c r="S807" s="38">
        <f t="shared" si="291"/>
        <v>27.937999999999999</v>
      </c>
      <c r="T807" s="20"/>
      <c r="U807" s="10" t="s">
        <v>523</v>
      </c>
      <c r="V807" s="9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T807" s="8"/>
      <c r="HU807" s="8"/>
      <c r="HW807" s="8"/>
      <c r="HX807" s="8"/>
      <c r="IE807" s="8"/>
      <c r="IF807" s="8"/>
      <c r="IG807" s="8"/>
      <c r="IH807" s="8"/>
      <c r="II807" s="8"/>
      <c r="JM807" s="8"/>
      <c r="JO807" s="8"/>
      <c r="JQ807" s="8"/>
      <c r="KE807" s="8"/>
      <c r="KF807" s="8"/>
      <c r="KG807" s="8"/>
      <c r="KH807" s="8"/>
      <c r="KI807" s="8"/>
      <c r="KJ807" s="8"/>
      <c r="KK807" s="8"/>
      <c r="KL807" s="8"/>
      <c r="KM807" s="8"/>
      <c r="KN807" s="8"/>
      <c r="KO807" s="8"/>
      <c r="KP807" s="8"/>
      <c r="KQ807" s="8"/>
      <c r="KR807" s="8"/>
      <c r="KU807" s="8"/>
      <c r="KV807" s="8"/>
      <c r="KW807" s="8"/>
      <c r="KY807" s="8"/>
      <c r="LD807" s="8"/>
      <c r="LE807" s="8"/>
      <c r="LF807" s="8"/>
      <c r="LG807" s="8"/>
      <c r="LH807" s="8"/>
      <c r="LI807" s="8"/>
      <c r="LJ807" s="8"/>
      <c r="LK807" s="8"/>
      <c r="LL807" s="8"/>
      <c r="LM807" s="8"/>
      <c r="LR807" s="8"/>
      <c r="LS807" s="8"/>
      <c r="LT807" s="8"/>
      <c r="LU807" s="8"/>
      <c r="LV807" s="8"/>
      <c r="LW807" s="8"/>
      <c r="LX807" s="8"/>
      <c r="LY807" s="8"/>
      <c r="LZ807" s="8"/>
      <c r="MA807" s="8"/>
      <c r="MB807" s="8"/>
      <c r="MC807" s="8"/>
      <c r="MD807" s="8"/>
      <c r="ME807" s="8"/>
      <c r="MF807" s="8"/>
      <c r="MQ807" s="8"/>
      <c r="MS807" s="8"/>
    </row>
    <row r="808" spans="1:359" s="8" customFormat="1" ht="22.5" customHeight="1">
      <c r="A808" s="57">
        <v>1</v>
      </c>
      <c r="B808" s="58">
        <v>30</v>
      </c>
      <c r="C808" s="62">
        <v>20</v>
      </c>
      <c r="D808" s="201">
        <f>SUM((R808*A808)+B808+C808)+((2020-2000)*3)</f>
        <v>150</v>
      </c>
      <c r="E808" s="226"/>
      <c r="F808" s="198" t="s">
        <v>833</v>
      </c>
      <c r="G808" s="378">
        <v>3092</v>
      </c>
      <c r="H808" s="83" t="s">
        <v>343</v>
      </c>
      <c r="I808" s="83" t="s">
        <v>2882</v>
      </c>
      <c r="J808" s="86" t="s">
        <v>500</v>
      </c>
      <c r="K808" s="83" t="s">
        <v>2878</v>
      </c>
      <c r="L808" s="66">
        <f t="shared" ref="L808:L809" si="292">SUM(D808)</f>
        <v>150</v>
      </c>
      <c r="M808" s="66"/>
      <c r="N808" s="1" t="s">
        <v>369</v>
      </c>
      <c r="O808" s="316" t="s">
        <v>369</v>
      </c>
      <c r="P808" s="317" t="s">
        <v>369</v>
      </c>
      <c r="Q808" s="317">
        <v>1</v>
      </c>
      <c r="R808" s="37">
        <v>40</v>
      </c>
      <c r="S808" s="38">
        <f t="shared" ref="S808:S809" si="293">SUM(R808*1.22)</f>
        <v>48.8</v>
      </c>
      <c r="T808" s="25"/>
      <c r="U808" s="10" t="s">
        <v>2873</v>
      </c>
      <c r="V808" s="10" t="s">
        <v>2874</v>
      </c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  <c r="BZ808" s="12"/>
      <c r="CA808" s="12"/>
      <c r="CB808" s="12"/>
      <c r="CC808" s="12"/>
      <c r="CD808" s="12"/>
      <c r="CE808" s="12"/>
      <c r="CF808" s="12"/>
      <c r="CG808" s="12"/>
      <c r="CH808" s="12"/>
      <c r="CI808" s="12"/>
      <c r="CJ808" s="12"/>
      <c r="CK808" s="12"/>
      <c r="CL808" s="12"/>
      <c r="CM808" s="12"/>
      <c r="CN808" s="12"/>
      <c r="CO808" s="12"/>
      <c r="CP808" s="12"/>
      <c r="CQ808" s="12"/>
      <c r="CR808" s="12"/>
      <c r="CS808" s="12"/>
      <c r="CT808" s="12"/>
      <c r="CU808" s="12"/>
      <c r="CV808" s="12"/>
      <c r="CW808" s="12"/>
      <c r="CX808" s="12"/>
      <c r="CY808" s="12"/>
      <c r="CZ808" s="12"/>
      <c r="DA808" s="12"/>
      <c r="DB808" s="12"/>
      <c r="DC808" s="12"/>
      <c r="DD808" s="12"/>
      <c r="DE808" s="12"/>
      <c r="DF808" s="12"/>
      <c r="DG808" s="12"/>
      <c r="DH808" s="12"/>
      <c r="DI808" s="12"/>
      <c r="DJ808" s="12"/>
      <c r="DK808" s="12"/>
      <c r="DL808" s="12"/>
      <c r="DM808" s="12"/>
      <c r="DN808" s="12"/>
      <c r="DO808" s="12"/>
      <c r="DP808" s="12"/>
      <c r="DQ808" s="12"/>
      <c r="DR808" s="12"/>
      <c r="DS808" s="12"/>
      <c r="DT808" s="12"/>
      <c r="DU808" s="12"/>
      <c r="DV808" s="12"/>
      <c r="DW808" s="12"/>
      <c r="DX808" s="12"/>
      <c r="DY808" s="12"/>
      <c r="DZ808" s="12"/>
      <c r="EA808" s="12"/>
      <c r="EB808" s="12"/>
      <c r="EC808" s="12"/>
      <c r="ED808" s="12"/>
      <c r="EE808" s="12"/>
      <c r="EF808" s="12"/>
      <c r="EG808" s="12"/>
      <c r="EH808" s="12"/>
      <c r="EI808" s="12"/>
      <c r="EJ808" s="12"/>
      <c r="EK808" s="12"/>
      <c r="EL808" s="12"/>
      <c r="EM808" s="12"/>
      <c r="EN808" s="12"/>
      <c r="EO808" s="12"/>
      <c r="EP808" s="12"/>
      <c r="EQ808" s="12"/>
      <c r="ER808" s="12"/>
      <c r="ES808" s="12"/>
      <c r="ET808" s="12"/>
      <c r="EU808" s="12"/>
      <c r="EV808" s="12"/>
      <c r="EW808" s="12"/>
      <c r="EX808" s="12"/>
      <c r="EY808" s="12"/>
      <c r="EZ808" s="12"/>
      <c r="FA808" s="12"/>
      <c r="FB808" s="12"/>
      <c r="FC808" s="12"/>
      <c r="FD808" s="12"/>
      <c r="FE808" s="12"/>
      <c r="FF808" s="12"/>
      <c r="FG808" s="12"/>
      <c r="FH808" s="12"/>
      <c r="FI808" s="12"/>
      <c r="FJ808" s="12"/>
      <c r="FK808" s="12"/>
      <c r="FL808" s="12"/>
      <c r="FM808" s="12"/>
      <c r="FN808" s="12"/>
      <c r="FO808" s="12"/>
      <c r="FP808" s="12"/>
      <c r="FQ808" s="12"/>
      <c r="FR808" s="12"/>
      <c r="FS808" s="12"/>
      <c r="FT808" s="12"/>
      <c r="FU808" s="12"/>
      <c r="FV808" s="12"/>
      <c r="FW808" s="12"/>
      <c r="FX808" s="12"/>
      <c r="FY808" s="12"/>
      <c r="FZ808" s="12"/>
      <c r="GA808" s="12"/>
      <c r="GB808" s="12"/>
      <c r="GC808" s="12"/>
      <c r="GD808" s="12"/>
      <c r="GE808" s="12"/>
      <c r="GF808" s="12"/>
      <c r="GG808" s="12"/>
      <c r="GH808" s="12"/>
      <c r="GI808" s="12"/>
      <c r="GJ808" s="12"/>
      <c r="GK808" s="12"/>
      <c r="GL808" s="12"/>
      <c r="GM808" s="12"/>
      <c r="GN808" s="12"/>
      <c r="GO808" s="12"/>
      <c r="GP808" s="12"/>
      <c r="GQ808" s="12"/>
      <c r="GR808" s="12"/>
      <c r="GS808" s="12"/>
      <c r="GT808" s="12"/>
      <c r="GU808" s="12"/>
      <c r="GV808" s="12"/>
      <c r="GW808" s="12"/>
      <c r="GX808" s="12"/>
      <c r="GY808" s="12"/>
      <c r="GZ808" s="12"/>
      <c r="HA808" s="12"/>
      <c r="HB808" s="12"/>
      <c r="HC808" s="12"/>
      <c r="HD808" s="12"/>
      <c r="HE808" s="12"/>
      <c r="HF808" s="12"/>
      <c r="HG808" s="12"/>
      <c r="HH808" s="12"/>
      <c r="HI808" s="12"/>
      <c r="HJ808" s="12"/>
      <c r="HK808" s="12"/>
      <c r="HL808" s="12"/>
      <c r="HM808" s="12"/>
      <c r="HN808" s="12"/>
      <c r="HO808" s="12"/>
      <c r="HT808" s="12"/>
      <c r="HU808" s="12"/>
      <c r="HW808" s="12"/>
      <c r="HX808" s="12"/>
      <c r="HY808" s="12"/>
      <c r="II808" s="12"/>
      <c r="IJ808" s="12"/>
      <c r="IK808" s="12"/>
      <c r="IR808" s="12"/>
      <c r="JL808" s="12"/>
      <c r="JM808" s="12"/>
      <c r="KG808" s="12"/>
      <c r="KH808" s="12"/>
      <c r="KI808" s="12"/>
      <c r="KJ808" s="12"/>
      <c r="KK808" s="12"/>
      <c r="KL808" s="12"/>
      <c r="KU808" s="12"/>
      <c r="KV808" s="12"/>
      <c r="KW808" s="12"/>
      <c r="LD808" s="12"/>
      <c r="LE808" s="12"/>
      <c r="LF808" s="12"/>
      <c r="LG808" s="12"/>
      <c r="LH808" s="12"/>
      <c r="LI808" s="12"/>
      <c r="LJ808" s="12"/>
      <c r="LK808" s="12"/>
      <c r="LL808" s="12"/>
      <c r="LM808" s="12"/>
      <c r="LR808" s="12"/>
      <c r="LS808" s="12"/>
      <c r="LT808" s="12"/>
      <c r="LU808" s="12"/>
      <c r="LV808" s="12"/>
      <c r="LW808" s="12"/>
      <c r="LX808" s="12"/>
      <c r="LY808" s="12"/>
      <c r="LZ808" s="12"/>
      <c r="MA808" s="12"/>
      <c r="MB808" s="12"/>
      <c r="MC808" s="12"/>
      <c r="MD808" s="12"/>
      <c r="ME808" s="12"/>
      <c r="MF808" s="12"/>
      <c r="MH808" s="12"/>
      <c r="MI808" s="12"/>
      <c r="MJ808" s="12"/>
      <c r="MK808" s="12"/>
      <c r="ML808" s="12"/>
      <c r="MM808" s="12"/>
      <c r="MN808" s="12"/>
      <c r="MO808" s="12"/>
      <c r="MP808" s="12"/>
      <c r="MQ808" s="12"/>
    </row>
    <row r="809" spans="1:359" s="8" customFormat="1" ht="22.5" customHeight="1">
      <c r="A809" s="57">
        <v>1</v>
      </c>
      <c r="B809" s="58">
        <v>35</v>
      </c>
      <c r="C809" s="62">
        <v>15</v>
      </c>
      <c r="D809" s="201">
        <f>SUM((R809*A809)+B809+C809)+((2020-2006)*3)</f>
        <v>172</v>
      </c>
      <c r="E809" s="226"/>
      <c r="F809" s="198" t="s">
        <v>834</v>
      </c>
      <c r="G809" s="378">
        <v>3093</v>
      </c>
      <c r="H809" s="83" t="s">
        <v>343</v>
      </c>
      <c r="I809" s="83" t="s">
        <v>2879</v>
      </c>
      <c r="J809" s="86" t="s">
        <v>500</v>
      </c>
      <c r="K809" s="83" t="s">
        <v>2880</v>
      </c>
      <c r="L809" s="66">
        <f t="shared" si="292"/>
        <v>172</v>
      </c>
      <c r="M809" s="66"/>
      <c r="N809" s="1" t="s">
        <v>369</v>
      </c>
      <c r="O809" s="316" t="s">
        <v>369</v>
      </c>
      <c r="P809" s="317" t="s">
        <v>369</v>
      </c>
      <c r="Q809" s="317">
        <v>1</v>
      </c>
      <c r="R809" s="37">
        <v>80</v>
      </c>
      <c r="S809" s="38">
        <f t="shared" si="293"/>
        <v>97.6</v>
      </c>
      <c r="T809" s="25"/>
      <c r="U809" s="10" t="s">
        <v>2873</v>
      </c>
      <c r="V809" s="10" t="s">
        <v>2874</v>
      </c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  <c r="BZ809" s="12"/>
      <c r="CA809" s="12"/>
      <c r="CB809" s="12"/>
      <c r="CC809" s="12"/>
      <c r="CD809" s="12"/>
      <c r="CE809" s="12"/>
      <c r="CF809" s="12"/>
      <c r="CG809" s="12"/>
      <c r="CH809" s="12"/>
      <c r="CI809" s="12"/>
      <c r="CJ809" s="12"/>
      <c r="CK809" s="12"/>
      <c r="CL809" s="12"/>
      <c r="CM809" s="12"/>
      <c r="CN809" s="12"/>
      <c r="CO809" s="12"/>
      <c r="CP809" s="12"/>
      <c r="CQ809" s="12"/>
      <c r="CR809" s="12"/>
      <c r="CS809" s="12"/>
      <c r="CT809" s="12"/>
      <c r="CU809" s="12"/>
      <c r="CV809" s="12"/>
      <c r="CW809" s="12"/>
      <c r="CX809" s="12"/>
      <c r="CY809" s="12"/>
      <c r="CZ809" s="12"/>
      <c r="DA809" s="12"/>
      <c r="DB809" s="12"/>
      <c r="DC809" s="12"/>
      <c r="DD809" s="12"/>
      <c r="DE809" s="12"/>
      <c r="DF809" s="12"/>
      <c r="DG809" s="12"/>
      <c r="DH809" s="12"/>
      <c r="DI809" s="12"/>
      <c r="DJ809" s="12"/>
      <c r="DK809" s="12"/>
      <c r="DL809" s="12"/>
      <c r="DM809" s="12"/>
      <c r="DN809" s="12"/>
      <c r="DO809" s="12"/>
      <c r="DP809" s="12"/>
      <c r="DQ809" s="12"/>
      <c r="DR809" s="12"/>
      <c r="DS809" s="12"/>
      <c r="DT809" s="12"/>
      <c r="DU809" s="12"/>
      <c r="DV809" s="12"/>
      <c r="DW809" s="12"/>
      <c r="DX809" s="12"/>
      <c r="DY809" s="12"/>
      <c r="DZ809" s="12"/>
      <c r="EA809" s="12"/>
      <c r="EB809" s="12"/>
      <c r="EC809" s="12"/>
      <c r="ED809" s="12"/>
      <c r="EE809" s="12"/>
      <c r="EF809" s="12"/>
      <c r="EG809" s="12"/>
      <c r="EH809" s="12"/>
      <c r="EI809" s="12"/>
      <c r="EJ809" s="12"/>
      <c r="EK809" s="12"/>
      <c r="EL809" s="12"/>
      <c r="EM809" s="12"/>
      <c r="EN809" s="12"/>
      <c r="EO809" s="12"/>
      <c r="EP809" s="12"/>
      <c r="EQ809" s="12"/>
      <c r="ER809" s="12"/>
      <c r="ES809" s="12"/>
      <c r="ET809" s="12"/>
      <c r="EU809" s="12"/>
      <c r="EV809" s="12"/>
      <c r="EW809" s="12"/>
      <c r="EX809" s="12"/>
      <c r="EY809" s="12"/>
      <c r="EZ809" s="12"/>
      <c r="FA809" s="12"/>
      <c r="FB809" s="12"/>
      <c r="FC809" s="12"/>
      <c r="FD809" s="12"/>
      <c r="FE809" s="12"/>
      <c r="FF809" s="12"/>
      <c r="FG809" s="12"/>
      <c r="FH809" s="12"/>
      <c r="FI809" s="12"/>
      <c r="FJ809" s="12"/>
      <c r="FK809" s="12"/>
      <c r="FL809" s="12"/>
      <c r="FM809" s="12"/>
      <c r="FN809" s="12"/>
      <c r="FO809" s="12"/>
      <c r="FP809" s="12"/>
      <c r="FQ809" s="12"/>
      <c r="FR809" s="12"/>
      <c r="FS809" s="12"/>
      <c r="FT809" s="12"/>
      <c r="FU809" s="12"/>
      <c r="FV809" s="12"/>
      <c r="FW809" s="12"/>
      <c r="FX809" s="12"/>
      <c r="FY809" s="12"/>
      <c r="FZ809" s="12"/>
      <c r="GA809" s="12"/>
      <c r="GB809" s="12"/>
      <c r="GC809" s="12"/>
      <c r="GD809" s="12"/>
      <c r="GE809" s="12"/>
      <c r="GF809" s="12"/>
      <c r="GG809" s="12"/>
      <c r="GH809" s="12"/>
      <c r="GI809" s="12"/>
      <c r="GJ809" s="12"/>
      <c r="GK809" s="12"/>
      <c r="GL809" s="12"/>
      <c r="GM809" s="12"/>
      <c r="GN809" s="12"/>
      <c r="GO809" s="12"/>
      <c r="GP809" s="12"/>
      <c r="GQ809" s="12"/>
      <c r="GR809" s="12"/>
      <c r="GS809" s="12"/>
      <c r="GT809" s="12"/>
      <c r="GU809" s="12"/>
      <c r="GV809" s="12"/>
      <c r="GW809" s="12"/>
      <c r="GX809" s="12"/>
      <c r="GY809" s="12"/>
      <c r="GZ809" s="12"/>
      <c r="HA809" s="12"/>
      <c r="HB809" s="12"/>
      <c r="HC809" s="12"/>
      <c r="HD809" s="12"/>
      <c r="HE809" s="12"/>
      <c r="HF809" s="12"/>
      <c r="HG809" s="12"/>
      <c r="HH809" s="12"/>
      <c r="HI809" s="12"/>
      <c r="HJ809" s="12"/>
      <c r="HK809" s="12"/>
      <c r="HL809" s="12"/>
      <c r="HM809" s="12"/>
      <c r="HN809" s="12"/>
      <c r="HO809" s="12"/>
      <c r="HT809" s="12"/>
      <c r="HU809" s="12"/>
      <c r="HW809" s="12"/>
      <c r="HX809" s="12"/>
      <c r="HY809" s="12"/>
      <c r="II809" s="12"/>
      <c r="IJ809" s="12"/>
      <c r="IK809" s="12"/>
      <c r="IR809" s="12"/>
      <c r="JL809" s="12"/>
      <c r="JM809" s="12"/>
      <c r="KG809" s="12"/>
      <c r="KH809" s="12"/>
      <c r="KI809" s="12"/>
      <c r="KJ809" s="12"/>
      <c r="KK809" s="12"/>
      <c r="KL809" s="12"/>
      <c r="KU809" s="12"/>
      <c r="KV809" s="12"/>
      <c r="KW809" s="12"/>
      <c r="LD809" s="12"/>
      <c r="LE809" s="12"/>
      <c r="LF809" s="12"/>
      <c r="LG809" s="12"/>
      <c r="LH809" s="12"/>
      <c r="LI809" s="12"/>
      <c r="LJ809" s="12"/>
      <c r="LK809" s="12"/>
      <c r="LL809" s="12"/>
      <c r="LM809" s="12"/>
      <c r="LR809" s="12"/>
      <c r="LS809" s="12"/>
      <c r="LT809" s="12"/>
      <c r="LU809" s="12"/>
      <c r="LV809" s="12"/>
      <c r="LW809" s="12"/>
      <c r="LX809" s="12"/>
      <c r="LY809" s="12"/>
      <c r="LZ809" s="12"/>
      <c r="MA809" s="12"/>
      <c r="MB809" s="12"/>
      <c r="MC809" s="12"/>
      <c r="MD809" s="12"/>
      <c r="ME809" s="12"/>
      <c r="MF809" s="12"/>
      <c r="MH809" s="12"/>
      <c r="MI809" s="12"/>
      <c r="MJ809" s="12"/>
      <c r="MK809" s="12"/>
      <c r="ML809" s="12"/>
      <c r="MM809" s="12"/>
      <c r="MN809" s="12"/>
      <c r="MO809" s="12"/>
      <c r="MP809" s="12"/>
      <c r="MQ809" s="12"/>
    </row>
    <row r="810" spans="1:359" s="8" customFormat="1" ht="22.5" customHeight="1">
      <c r="A810" s="57">
        <v>1</v>
      </c>
      <c r="B810" s="58">
        <v>30</v>
      </c>
      <c r="C810" s="62"/>
      <c r="D810" s="201">
        <f>SUM((R810*A810)+B810+C810)+((2020-2003)*3)</f>
        <v>131</v>
      </c>
      <c r="E810" s="226"/>
      <c r="F810" s="198" t="s">
        <v>833</v>
      </c>
      <c r="G810" s="378">
        <v>3094</v>
      </c>
      <c r="H810" s="83" t="s">
        <v>343</v>
      </c>
      <c r="I810" s="83" t="s">
        <v>164</v>
      </c>
      <c r="J810" s="86" t="s">
        <v>500</v>
      </c>
      <c r="K810" s="83" t="s">
        <v>2881</v>
      </c>
      <c r="L810" s="66">
        <f>SUM(D810)</f>
        <v>131</v>
      </c>
      <c r="M810" s="66"/>
      <c r="N810" s="1" t="s">
        <v>369</v>
      </c>
      <c r="O810" s="316" t="s">
        <v>369</v>
      </c>
      <c r="P810" s="317" t="s">
        <v>369</v>
      </c>
      <c r="Q810" s="317">
        <v>1</v>
      </c>
      <c r="R810" s="37">
        <v>50</v>
      </c>
      <c r="S810" s="38">
        <f t="shared" ref="S810" si="294">SUM(R810*1.22)</f>
        <v>61</v>
      </c>
      <c r="T810" s="25"/>
      <c r="U810" s="10" t="s">
        <v>2873</v>
      </c>
      <c r="V810" s="10" t="s">
        <v>2874</v>
      </c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  <c r="BZ810" s="12"/>
      <c r="CA810" s="12"/>
      <c r="CB810" s="12"/>
      <c r="CC810" s="12"/>
      <c r="CD810" s="12"/>
      <c r="CE810" s="12"/>
      <c r="CF810" s="12"/>
      <c r="CG810" s="12"/>
      <c r="CH810" s="12"/>
      <c r="CI810" s="12"/>
      <c r="CJ810" s="12"/>
      <c r="CK810" s="12"/>
      <c r="CL810" s="12"/>
      <c r="CM810" s="12"/>
      <c r="CN810" s="12"/>
      <c r="CO810" s="12"/>
      <c r="CP810" s="12"/>
      <c r="CQ810" s="12"/>
      <c r="CR810" s="12"/>
      <c r="CS810" s="12"/>
      <c r="CT810" s="12"/>
      <c r="CU810" s="12"/>
      <c r="CV810" s="12"/>
      <c r="CW810" s="12"/>
      <c r="CX810" s="12"/>
      <c r="CY810" s="12"/>
      <c r="CZ810" s="12"/>
      <c r="DA810" s="12"/>
      <c r="DB810" s="12"/>
      <c r="DC810" s="12"/>
      <c r="DD810" s="12"/>
      <c r="DE810" s="12"/>
      <c r="DF810" s="12"/>
      <c r="DG810" s="12"/>
      <c r="DH810" s="12"/>
      <c r="DI810" s="12"/>
      <c r="DJ810" s="12"/>
      <c r="DK810" s="12"/>
      <c r="DL810" s="12"/>
      <c r="DM810" s="12"/>
      <c r="DN810" s="12"/>
      <c r="DO810" s="12"/>
      <c r="DP810" s="12"/>
      <c r="DQ810" s="12"/>
      <c r="DR810" s="12"/>
      <c r="DS810" s="12"/>
      <c r="DT810" s="12"/>
      <c r="DU810" s="12"/>
      <c r="DV810" s="12"/>
      <c r="DW810" s="12"/>
      <c r="DX810" s="12"/>
      <c r="DY810" s="12"/>
      <c r="DZ810" s="12"/>
      <c r="EA810" s="12"/>
      <c r="EB810" s="12"/>
      <c r="EC810" s="12"/>
      <c r="ED810" s="12"/>
      <c r="EE810" s="12"/>
      <c r="EF810" s="12"/>
      <c r="EG810" s="12"/>
      <c r="EH810" s="12"/>
      <c r="EI810" s="12"/>
      <c r="EJ810" s="12"/>
      <c r="EK810" s="12"/>
      <c r="EL810" s="12"/>
      <c r="EM810" s="12"/>
      <c r="EN810" s="12"/>
      <c r="EO810" s="12"/>
      <c r="EP810" s="12"/>
      <c r="EQ810" s="12"/>
      <c r="ER810" s="12"/>
      <c r="ES810" s="12"/>
      <c r="ET810" s="12"/>
      <c r="EU810" s="12"/>
      <c r="EV810" s="12"/>
      <c r="EW810" s="12"/>
      <c r="EX810" s="12"/>
      <c r="EY810" s="12"/>
      <c r="EZ810" s="12"/>
      <c r="FA810" s="12"/>
      <c r="FB810" s="12"/>
      <c r="FC810" s="12"/>
      <c r="FD810" s="12"/>
      <c r="FE810" s="12"/>
      <c r="FF810" s="12"/>
      <c r="FG810" s="12"/>
      <c r="FH810" s="12"/>
      <c r="FI810" s="12"/>
      <c r="FJ810" s="12"/>
      <c r="FK810" s="12"/>
      <c r="FL810" s="12"/>
      <c r="FM810" s="12"/>
      <c r="FN810" s="12"/>
      <c r="FO810" s="12"/>
      <c r="FP810" s="12"/>
      <c r="FQ810" s="12"/>
      <c r="FR810" s="12"/>
      <c r="FS810" s="12"/>
      <c r="FT810" s="12"/>
      <c r="FU810" s="12"/>
      <c r="FV810" s="12"/>
      <c r="FW810" s="12"/>
      <c r="FX810" s="12"/>
      <c r="FY810" s="12"/>
      <c r="FZ810" s="12"/>
      <c r="GA810" s="12"/>
      <c r="GB810" s="12"/>
      <c r="GC810" s="12"/>
      <c r="GD810" s="12"/>
      <c r="GE810" s="12"/>
      <c r="GF810" s="12"/>
      <c r="GG810" s="12"/>
      <c r="GH810" s="12"/>
      <c r="GI810" s="12"/>
      <c r="GJ810" s="12"/>
      <c r="GK810" s="12"/>
      <c r="GL810" s="12"/>
      <c r="GM810" s="12"/>
      <c r="GN810" s="12"/>
      <c r="GO810" s="12"/>
      <c r="GP810" s="12"/>
      <c r="GQ810" s="12"/>
      <c r="GR810" s="12"/>
      <c r="GS810" s="12"/>
      <c r="GT810" s="12"/>
      <c r="GU810" s="12"/>
      <c r="GV810" s="12"/>
      <c r="GW810" s="12"/>
      <c r="GX810" s="12"/>
      <c r="GY810" s="12"/>
      <c r="GZ810" s="12"/>
      <c r="HA810" s="12"/>
      <c r="HB810" s="12"/>
      <c r="HC810" s="12"/>
      <c r="HD810" s="12"/>
      <c r="HE810" s="12"/>
      <c r="HF810" s="12"/>
      <c r="HG810" s="12"/>
      <c r="HH810" s="12"/>
      <c r="HI810" s="12"/>
      <c r="HJ810" s="12"/>
      <c r="HK810" s="12"/>
      <c r="HL810" s="12"/>
      <c r="HM810" s="12"/>
      <c r="HN810" s="12"/>
      <c r="HO810" s="12"/>
      <c r="HT810" s="12"/>
      <c r="HU810" s="12"/>
      <c r="HW810" s="12"/>
      <c r="HX810" s="12"/>
      <c r="HY810" s="12"/>
      <c r="II810" s="12"/>
      <c r="IJ810" s="12"/>
      <c r="IK810" s="12"/>
      <c r="IR810" s="12"/>
      <c r="JL810" s="12"/>
      <c r="JM810" s="12"/>
      <c r="KG810" s="12"/>
      <c r="KH810" s="12"/>
      <c r="KI810" s="12"/>
      <c r="KJ810" s="12"/>
      <c r="KK810" s="12"/>
      <c r="KL810" s="12"/>
      <c r="KU810" s="12"/>
      <c r="KV810" s="12"/>
      <c r="KW810" s="12"/>
      <c r="LD810" s="12"/>
      <c r="LE810" s="12"/>
      <c r="LF810" s="12"/>
      <c r="LG810" s="12"/>
      <c r="LH810" s="12"/>
      <c r="LI810" s="12"/>
      <c r="LJ810" s="12"/>
      <c r="LK810" s="12"/>
      <c r="LL810" s="12"/>
      <c r="LM810" s="12"/>
      <c r="LR810" s="12"/>
      <c r="LS810" s="12"/>
      <c r="LT810" s="12"/>
      <c r="LU810" s="12"/>
      <c r="LV810" s="12"/>
      <c r="LW810" s="12"/>
      <c r="LX810" s="12"/>
      <c r="LY810" s="12"/>
      <c r="LZ810" s="12"/>
      <c r="MA810" s="12"/>
      <c r="MB810" s="12"/>
      <c r="MC810" s="12"/>
      <c r="MD810" s="12"/>
      <c r="ME810" s="12"/>
      <c r="MF810" s="12"/>
      <c r="MH810" s="12"/>
      <c r="MI810" s="12"/>
      <c r="MJ810" s="12"/>
      <c r="MK810" s="12"/>
      <c r="ML810" s="12"/>
      <c r="MM810" s="12"/>
      <c r="MN810" s="12"/>
      <c r="MO810" s="12"/>
      <c r="MP810" s="12"/>
      <c r="MQ810" s="12"/>
    </row>
    <row r="811" spans="1:359" ht="22.5" customHeight="1">
      <c r="A811" s="57">
        <v>2</v>
      </c>
      <c r="B811" s="58"/>
      <c r="C811" s="62"/>
      <c r="D811" s="201">
        <f>SUM((S811*A811)+B811+C811)</f>
        <v>61</v>
      </c>
      <c r="E811" s="226"/>
      <c r="F811" s="59" t="s">
        <v>808</v>
      </c>
      <c r="G811" s="59"/>
      <c r="H811" s="26" t="s">
        <v>343</v>
      </c>
      <c r="I811" s="26" t="s">
        <v>164</v>
      </c>
      <c r="J811" s="11" t="s">
        <v>500</v>
      </c>
      <c r="K811" s="26" t="s">
        <v>165</v>
      </c>
      <c r="L811" s="66">
        <f t="shared" si="290"/>
        <v>61</v>
      </c>
      <c r="M811" s="66"/>
      <c r="N811" s="1" t="s">
        <v>369</v>
      </c>
      <c r="O811" s="316" t="s">
        <v>369</v>
      </c>
      <c r="P811" s="317">
        <v>5</v>
      </c>
      <c r="Q811" s="4" t="s">
        <v>369</v>
      </c>
      <c r="R811" s="37">
        <v>25</v>
      </c>
      <c r="S811" s="38">
        <f t="shared" si="291"/>
        <v>30.5</v>
      </c>
      <c r="T811" s="20"/>
      <c r="U811" s="10" t="s">
        <v>518</v>
      </c>
      <c r="V811" s="9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T811" s="8"/>
      <c r="HU811" s="8"/>
      <c r="HW811" s="8"/>
      <c r="HX811" s="8"/>
      <c r="HY811" s="8"/>
      <c r="HZ811" s="8"/>
      <c r="IA811" s="8"/>
      <c r="IB811" s="8"/>
      <c r="IC811" s="7"/>
      <c r="ID811" s="7"/>
      <c r="IE811" s="8"/>
      <c r="IF811" s="8"/>
      <c r="IG811" s="8"/>
      <c r="IH811" s="8"/>
      <c r="IJ811" s="8"/>
      <c r="IK811" s="8"/>
      <c r="IL811" s="8"/>
      <c r="IM811" s="8"/>
      <c r="IN811" s="8"/>
      <c r="IO811" s="8"/>
      <c r="IP811" s="8"/>
      <c r="IQ811" s="8"/>
      <c r="JM811" s="8"/>
      <c r="JO811" s="8"/>
      <c r="JQ811" s="8"/>
      <c r="KG811" s="8"/>
      <c r="KH811" s="8"/>
      <c r="KI811" s="8"/>
      <c r="KJ811" s="8"/>
      <c r="KK811" s="8"/>
      <c r="KL811" s="8"/>
      <c r="KY811" s="8"/>
      <c r="LD811" s="8"/>
      <c r="LE811" s="8"/>
      <c r="LF811" s="8"/>
      <c r="LG811" s="8"/>
      <c r="LH811" s="8"/>
      <c r="LI811" s="8"/>
      <c r="LJ811" s="8"/>
      <c r="LK811" s="8"/>
      <c r="LL811" s="8"/>
      <c r="LM811" s="8"/>
      <c r="LR811" s="8"/>
      <c r="LS811" s="8"/>
      <c r="LT811" s="8"/>
      <c r="LU811" s="8"/>
      <c r="LV811" s="8"/>
      <c r="LW811" s="8"/>
      <c r="LX811" s="8"/>
      <c r="LY811" s="8"/>
      <c r="LZ811" s="8"/>
      <c r="MA811" s="8"/>
      <c r="MB811" s="8"/>
      <c r="MC811" s="8"/>
      <c r="MD811" s="8"/>
      <c r="ME811" s="8"/>
      <c r="MF811" s="8"/>
      <c r="MH811" s="8"/>
      <c r="MI811" s="8"/>
      <c r="MJ811" s="8"/>
      <c r="MQ811" s="8"/>
      <c r="MR811" s="8"/>
      <c r="MU811" s="8"/>
    </row>
    <row r="812" spans="1:359" ht="22.5" customHeight="1">
      <c r="A812" s="57"/>
      <c r="B812" s="58"/>
      <c r="C812" s="62"/>
      <c r="D812" s="201"/>
      <c r="F812" s="59"/>
      <c r="G812" s="59"/>
      <c r="H812" s="79" t="s">
        <v>343</v>
      </c>
      <c r="I812" s="79" t="s">
        <v>167</v>
      </c>
      <c r="J812" s="82" t="s">
        <v>500</v>
      </c>
      <c r="K812" s="79" t="s">
        <v>1409</v>
      </c>
      <c r="L812" s="66">
        <f t="shared" si="290"/>
        <v>0</v>
      </c>
      <c r="M812" s="66"/>
      <c r="N812" s="1" t="s">
        <v>369</v>
      </c>
      <c r="O812" s="316" t="s">
        <v>369</v>
      </c>
      <c r="P812" s="317">
        <v>1</v>
      </c>
      <c r="Q812" s="4" t="s">
        <v>369</v>
      </c>
      <c r="R812" s="37">
        <v>38</v>
      </c>
      <c r="S812" s="38">
        <f t="shared" si="291"/>
        <v>46.36</v>
      </c>
      <c r="T812" s="19"/>
      <c r="U812" s="10" t="s">
        <v>487</v>
      </c>
      <c r="V812" s="11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IB812" s="8"/>
      <c r="IC812" s="8"/>
      <c r="ID812" s="8"/>
      <c r="II812" s="8"/>
      <c r="IL812" s="8"/>
      <c r="IM812" s="8"/>
      <c r="IN812" s="8"/>
      <c r="IS812" s="8"/>
      <c r="IT812" s="8"/>
      <c r="IU812" s="8"/>
      <c r="IV812" s="8"/>
      <c r="IW812" s="8"/>
      <c r="IX812" s="8"/>
      <c r="IY812" s="8"/>
      <c r="IZ812" s="8"/>
      <c r="JA812" s="8"/>
      <c r="JB812" s="8"/>
      <c r="JC812" s="8"/>
      <c r="JD812" s="8"/>
      <c r="JE812" s="8"/>
      <c r="JF812" s="8"/>
      <c r="JG812" s="8"/>
      <c r="JH812" s="8"/>
      <c r="JI812" s="8"/>
      <c r="JJ812" s="8"/>
      <c r="JK812" s="8"/>
      <c r="JL812" s="8"/>
      <c r="JM812" s="8"/>
      <c r="JP812" s="8"/>
      <c r="JQ812" s="8"/>
      <c r="JR812" s="8"/>
      <c r="JS812" s="8"/>
      <c r="JY812" s="8"/>
      <c r="JZ812" s="8"/>
      <c r="KA812" s="8"/>
      <c r="KE812" s="8"/>
      <c r="KF812" s="8"/>
      <c r="KG812" s="8"/>
      <c r="KH812" s="8"/>
      <c r="KI812" s="8"/>
      <c r="KJ812" s="8"/>
      <c r="KK812" s="8"/>
      <c r="KL812" s="8"/>
      <c r="KM812" s="8"/>
      <c r="KN812" s="8"/>
      <c r="KO812" s="8"/>
      <c r="KP812" s="8"/>
      <c r="KQ812" s="8"/>
      <c r="KR812" s="8"/>
      <c r="KY812" s="8"/>
      <c r="LN812" s="8"/>
      <c r="LO812" s="8"/>
      <c r="LP812" s="8"/>
      <c r="LQ812" s="8"/>
      <c r="MG812" s="8"/>
      <c r="MQ812" s="8"/>
      <c r="MS812" s="8"/>
    </row>
    <row r="813" spans="1:359" ht="22.5" customHeight="1">
      <c r="A813" s="57"/>
      <c r="B813" s="58"/>
      <c r="C813" s="62"/>
      <c r="D813" s="201"/>
      <c r="E813" s="226"/>
      <c r="F813" s="59"/>
      <c r="G813" s="59"/>
      <c r="H813" s="79" t="s">
        <v>343</v>
      </c>
      <c r="I813" s="79" t="s">
        <v>167</v>
      </c>
      <c r="J813" s="82" t="s">
        <v>500</v>
      </c>
      <c r="K813" s="79" t="s">
        <v>1410</v>
      </c>
      <c r="L813" s="66">
        <f t="shared" si="290"/>
        <v>0</v>
      </c>
      <c r="M813" s="66"/>
      <c r="N813" s="1" t="s">
        <v>369</v>
      </c>
      <c r="O813" s="316" t="s">
        <v>369</v>
      </c>
      <c r="P813" s="317">
        <v>1</v>
      </c>
      <c r="Q813" s="4" t="s">
        <v>369</v>
      </c>
      <c r="R813" s="37">
        <v>38</v>
      </c>
      <c r="S813" s="38">
        <f t="shared" si="291"/>
        <v>46.36</v>
      </c>
      <c r="T813" s="19"/>
      <c r="U813" s="10" t="s">
        <v>487</v>
      </c>
      <c r="V813" s="11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IB813" s="8"/>
      <c r="IC813" s="8"/>
      <c r="ID813" s="8"/>
      <c r="II813" s="8"/>
      <c r="IL813" s="8"/>
      <c r="IM813" s="8"/>
      <c r="IN813" s="8"/>
      <c r="IS813" s="8"/>
      <c r="IT813" s="8"/>
      <c r="IU813" s="8"/>
      <c r="IV813" s="8"/>
      <c r="IW813" s="8"/>
      <c r="IX813" s="8"/>
      <c r="IY813" s="8"/>
      <c r="IZ813" s="8"/>
      <c r="JA813" s="8"/>
      <c r="JB813" s="8"/>
      <c r="JC813" s="8"/>
      <c r="JD813" s="8"/>
      <c r="JE813" s="8"/>
      <c r="JF813" s="8"/>
      <c r="JG813" s="8"/>
      <c r="JH813" s="8"/>
      <c r="JI813" s="8"/>
      <c r="JJ813" s="8"/>
      <c r="JK813" s="8"/>
      <c r="JL813" s="8"/>
      <c r="JM813" s="8"/>
      <c r="JP813" s="8"/>
      <c r="JQ813" s="8"/>
      <c r="JR813" s="8"/>
      <c r="JS813" s="8"/>
      <c r="JY813" s="8"/>
      <c r="JZ813" s="8"/>
      <c r="KA813" s="8"/>
      <c r="KE813" s="8"/>
      <c r="KF813" s="8"/>
      <c r="KG813" s="8"/>
      <c r="KH813" s="8"/>
      <c r="KI813" s="8"/>
      <c r="KJ813" s="8"/>
      <c r="KK813" s="8"/>
      <c r="KL813" s="8"/>
      <c r="KM813" s="8"/>
      <c r="KN813" s="8"/>
      <c r="KO813" s="8"/>
      <c r="KP813" s="8"/>
      <c r="KQ813" s="8"/>
      <c r="KR813" s="8"/>
      <c r="LN813" s="8"/>
      <c r="LO813" s="8"/>
      <c r="LP813" s="8"/>
      <c r="LQ813" s="8"/>
      <c r="MG813" s="8"/>
      <c r="MQ813" s="8"/>
      <c r="MS813" s="8"/>
    </row>
    <row r="814" spans="1:359" ht="22.5" customHeight="1">
      <c r="A814" s="57"/>
      <c r="B814" s="58"/>
      <c r="C814" s="62"/>
      <c r="D814" s="201"/>
      <c r="E814" s="226"/>
      <c r="F814" s="59"/>
      <c r="G814" s="59"/>
      <c r="H814" s="79" t="s">
        <v>343</v>
      </c>
      <c r="I814" s="79" t="s">
        <v>167</v>
      </c>
      <c r="J814" s="82" t="s">
        <v>500</v>
      </c>
      <c r="K814" s="79" t="s">
        <v>1411</v>
      </c>
      <c r="L814" s="66">
        <f t="shared" si="290"/>
        <v>0</v>
      </c>
      <c r="M814" s="66"/>
      <c r="N814" s="1" t="s">
        <v>369</v>
      </c>
      <c r="O814" s="316" t="s">
        <v>369</v>
      </c>
      <c r="P814" s="317">
        <v>1</v>
      </c>
      <c r="Q814" s="4" t="s">
        <v>369</v>
      </c>
      <c r="R814" s="37">
        <v>38</v>
      </c>
      <c r="S814" s="38">
        <f t="shared" si="291"/>
        <v>46.36</v>
      </c>
      <c r="T814" s="19"/>
      <c r="U814" s="10" t="s">
        <v>487</v>
      </c>
      <c r="V814" s="11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IB814" s="8"/>
      <c r="IC814" s="8"/>
      <c r="ID814" s="8"/>
      <c r="II814" s="8"/>
      <c r="IL814" s="8"/>
      <c r="IM814" s="8"/>
      <c r="IN814" s="8"/>
      <c r="IS814" s="8"/>
      <c r="IT814" s="8"/>
      <c r="IU814" s="8"/>
      <c r="IV814" s="8"/>
      <c r="IW814" s="8"/>
      <c r="IX814" s="8"/>
      <c r="IY814" s="8"/>
      <c r="IZ814" s="8"/>
      <c r="JA814" s="8"/>
      <c r="JB814" s="8"/>
      <c r="JC814" s="8"/>
      <c r="JD814" s="8"/>
      <c r="JE814" s="8"/>
      <c r="JF814" s="8"/>
      <c r="JG814" s="8"/>
      <c r="JH814" s="8"/>
      <c r="JI814" s="8"/>
      <c r="JJ814" s="8"/>
      <c r="JK814" s="8"/>
      <c r="JL814" s="8"/>
      <c r="JM814" s="8"/>
      <c r="JP814" s="8"/>
      <c r="JQ814" s="8"/>
      <c r="JR814" s="8"/>
      <c r="JS814" s="8"/>
      <c r="JY814" s="8"/>
      <c r="JZ814" s="8"/>
      <c r="KA814" s="8"/>
      <c r="KB814" s="8"/>
      <c r="KE814" s="8"/>
      <c r="KF814" s="8"/>
      <c r="KG814" s="8"/>
      <c r="KH814" s="8"/>
      <c r="KI814" s="8"/>
      <c r="KJ814" s="8"/>
      <c r="KK814" s="8"/>
      <c r="KL814" s="8"/>
      <c r="KM814" s="8"/>
      <c r="KN814" s="8"/>
      <c r="KO814" s="8"/>
      <c r="KP814" s="8"/>
      <c r="KQ814" s="8"/>
      <c r="KR814" s="8"/>
      <c r="KY814" s="8"/>
      <c r="LD814" s="8"/>
      <c r="LE814" s="8"/>
      <c r="LF814" s="8"/>
      <c r="LG814" s="8"/>
      <c r="LH814" s="8"/>
      <c r="LI814" s="8"/>
      <c r="LJ814" s="8"/>
      <c r="LK814" s="8"/>
      <c r="LL814" s="8"/>
      <c r="LM814" s="8"/>
      <c r="LN814" s="8"/>
      <c r="LO814" s="8"/>
      <c r="LP814" s="8"/>
      <c r="LQ814" s="8"/>
      <c r="LR814" s="8"/>
      <c r="LS814" s="8"/>
      <c r="LT814" s="8"/>
      <c r="LU814" s="8"/>
      <c r="LV814" s="8"/>
      <c r="LW814" s="8"/>
      <c r="LX814" s="8"/>
      <c r="LY814" s="8"/>
      <c r="LZ814" s="8"/>
      <c r="MA814" s="8"/>
      <c r="MB814" s="8"/>
      <c r="MC814" s="8"/>
      <c r="MD814" s="8"/>
      <c r="ME814" s="8"/>
      <c r="MF814" s="8"/>
      <c r="MG814" s="8"/>
      <c r="MQ814" s="8"/>
      <c r="MS814" s="8"/>
    </row>
    <row r="815" spans="1:359" ht="22.5" customHeight="1">
      <c r="A815" s="57"/>
      <c r="B815" s="58"/>
      <c r="C815" s="62"/>
      <c r="D815" s="201"/>
      <c r="F815" s="59"/>
      <c r="G815" s="59"/>
      <c r="H815" s="79" t="s">
        <v>343</v>
      </c>
      <c r="I815" s="79" t="s">
        <v>167</v>
      </c>
      <c r="J815" s="82" t="s">
        <v>500</v>
      </c>
      <c r="K815" s="79" t="s">
        <v>1412</v>
      </c>
      <c r="L815" s="66">
        <f t="shared" si="290"/>
        <v>0</v>
      </c>
      <c r="M815" s="66"/>
      <c r="N815" s="1" t="s">
        <v>369</v>
      </c>
      <c r="O815" s="316" t="s">
        <v>369</v>
      </c>
      <c r="P815" s="317">
        <v>1</v>
      </c>
      <c r="Q815" s="4" t="s">
        <v>369</v>
      </c>
      <c r="R815" s="37">
        <v>38</v>
      </c>
      <c r="S815" s="38">
        <f t="shared" si="291"/>
        <v>46.36</v>
      </c>
      <c r="T815" s="19"/>
      <c r="U815" s="10" t="s">
        <v>487</v>
      </c>
      <c r="V815" s="11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IB815" s="8"/>
      <c r="IC815" s="8"/>
      <c r="ID815" s="8"/>
      <c r="II815" s="8"/>
      <c r="IL815" s="8"/>
      <c r="IM815" s="8"/>
      <c r="IN815" s="8"/>
      <c r="IS815" s="8"/>
      <c r="IT815" s="8"/>
      <c r="IU815" s="8"/>
      <c r="IV815" s="8"/>
      <c r="IW815" s="8"/>
      <c r="IX815" s="8"/>
      <c r="IY815" s="8"/>
      <c r="IZ815" s="8"/>
      <c r="JA815" s="8"/>
      <c r="JB815" s="8"/>
      <c r="JC815" s="8"/>
      <c r="JD815" s="8"/>
      <c r="JE815" s="8"/>
      <c r="JF815" s="8"/>
      <c r="JG815" s="8"/>
      <c r="JH815" s="8"/>
      <c r="JI815" s="8"/>
      <c r="JJ815" s="8"/>
      <c r="JK815" s="8"/>
      <c r="JL815" s="8"/>
      <c r="JM815" s="8"/>
      <c r="JP815" s="8"/>
      <c r="JQ815" s="8"/>
      <c r="JR815" s="8"/>
      <c r="JS815" s="8"/>
      <c r="JY815" s="8"/>
      <c r="JZ815" s="8"/>
      <c r="KA815" s="8"/>
      <c r="KB815" s="8"/>
      <c r="KC815" s="8"/>
      <c r="KD815" s="8"/>
      <c r="KE815" s="8"/>
      <c r="KF815" s="8"/>
      <c r="KG815" s="8"/>
      <c r="KH815" s="8"/>
      <c r="KI815" s="8"/>
      <c r="KJ815" s="8"/>
      <c r="KK815" s="8"/>
      <c r="KL815" s="8"/>
      <c r="KM815" s="8"/>
      <c r="KN815" s="8"/>
      <c r="KO815" s="8"/>
      <c r="KP815" s="8"/>
      <c r="KQ815" s="8"/>
      <c r="KR815" s="8"/>
      <c r="KS815" s="8"/>
      <c r="KT815" s="8"/>
      <c r="KX815" s="8"/>
      <c r="LN815" s="8"/>
      <c r="LO815" s="8"/>
      <c r="LP815" s="8"/>
      <c r="LQ815" s="8"/>
      <c r="MG815" s="8"/>
      <c r="MK815" s="8"/>
      <c r="ML815" s="8"/>
      <c r="MM815" s="8"/>
      <c r="MN815" s="8"/>
      <c r="MO815" s="8"/>
      <c r="MP815" s="8"/>
      <c r="MS815" s="8"/>
    </row>
    <row r="816" spans="1:359" ht="22.5" customHeight="1">
      <c r="A816" s="57"/>
      <c r="B816" s="58"/>
      <c r="C816" s="62"/>
      <c r="D816" s="201"/>
      <c r="E816" s="226"/>
      <c r="F816" s="59"/>
      <c r="G816" s="59"/>
      <c r="H816" s="79" t="s">
        <v>343</v>
      </c>
      <c r="I816" s="79" t="s">
        <v>167</v>
      </c>
      <c r="J816" s="82" t="s">
        <v>500</v>
      </c>
      <c r="K816" s="79" t="s">
        <v>1413</v>
      </c>
      <c r="L816" s="66">
        <f t="shared" si="290"/>
        <v>0</v>
      </c>
      <c r="M816" s="66"/>
      <c r="N816" s="1" t="s">
        <v>369</v>
      </c>
      <c r="O816" s="316" t="s">
        <v>369</v>
      </c>
      <c r="P816" s="317">
        <v>1</v>
      </c>
      <c r="Q816" s="4" t="s">
        <v>369</v>
      </c>
      <c r="R816" s="37">
        <v>38</v>
      </c>
      <c r="S816" s="38">
        <f t="shared" si="291"/>
        <v>46.36</v>
      </c>
      <c r="T816" s="19"/>
      <c r="U816" s="10" t="s">
        <v>487</v>
      </c>
      <c r="V816" s="11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IB816" s="8"/>
      <c r="IC816" s="8"/>
      <c r="ID816" s="8"/>
      <c r="II816" s="8"/>
      <c r="IL816" s="8"/>
      <c r="IM816" s="8"/>
      <c r="IN816" s="8"/>
      <c r="IS816" s="8"/>
      <c r="IT816" s="8"/>
      <c r="IU816" s="8"/>
      <c r="IV816" s="8"/>
      <c r="IW816" s="8"/>
      <c r="IX816" s="8"/>
      <c r="IY816" s="8"/>
      <c r="IZ816" s="8"/>
      <c r="JA816" s="8"/>
      <c r="JB816" s="8"/>
      <c r="JC816" s="8"/>
      <c r="JD816" s="8"/>
      <c r="JE816" s="8"/>
      <c r="JF816" s="8"/>
      <c r="JG816" s="8"/>
      <c r="JH816" s="8"/>
      <c r="JI816" s="8"/>
      <c r="JJ816" s="8"/>
      <c r="JK816" s="8"/>
      <c r="JL816" s="8"/>
      <c r="JM816" s="8"/>
      <c r="JP816" s="8"/>
      <c r="JQ816" s="8"/>
      <c r="JR816" s="8"/>
      <c r="JS816" s="8"/>
      <c r="JY816" s="8"/>
      <c r="KB816" s="8"/>
      <c r="KC816" s="8"/>
      <c r="KD816" s="8"/>
      <c r="KE816" s="8"/>
      <c r="KF816" s="8"/>
      <c r="KG816" s="8"/>
      <c r="KH816" s="8"/>
      <c r="KI816" s="8"/>
      <c r="KJ816" s="8"/>
      <c r="KK816" s="8"/>
      <c r="KL816" s="8"/>
      <c r="KM816" s="8"/>
      <c r="KN816" s="8"/>
      <c r="KO816" s="8"/>
      <c r="KP816" s="8"/>
      <c r="KQ816" s="8"/>
      <c r="KR816" s="8"/>
      <c r="KU816" s="8"/>
      <c r="KV816" s="8"/>
      <c r="KW816" s="8"/>
      <c r="KY816" s="8"/>
      <c r="MQ816" s="8"/>
      <c r="MS816" s="8"/>
    </row>
    <row r="817" spans="1:359" ht="22.5" customHeight="1">
      <c r="A817" s="57"/>
      <c r="B817" s="58"/>
      <c r="C817" s="62"/>
      <c r="D817" s="201"/>
      <c r="E817" s="226"/>
      <c r="F817" s="59"/>
      <c r="G817" s="59"/>
      <c r="H817" s="79" t="s">
        <v>343</v>
      </c>
      <c r="I817" s="79" t="s">
        <v>167</v>
      </c>
      <c r="J817" s="82" t="s">
        <v>500</v>
      </c>
      <c r="K817" s="79" t="s">
        <v>1414</v>
      </c>
      <c r="L817" s="66">
        <f t="shared" si="290"/>
        <v>0</v>
      </c>
      <c r="M817" s="66"/>
      <c r="N817" s="1" t="s">
        <v>369</v>
      </c>
      <c r="O817" s="316" t="s">
        <v>369</v>
      </c>
      <c r="P817" s="317">
        <v>1</v>
      </c>
      <c r="Q817" s="4" t="s">
        <v>369</v>
      </c>
      <c r="R817" s="37">
        <v>38</v>
      </c>
      <c r="S817" s="38">
        <f t="shared" si="291"/>
        <v>46.36</v>
      </c>
      <c r="T817" s="19"/>
      <c r="U817" s="10" t="s">
        <v>487</v>
      </c>
      <c r="V817" s="11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IB817" s="8"/>
      <c r="IC817" s="8"/>
      <c r="ID817" s="8"/>
      <c r="II817" s="8"/>
      <c r="IL817" s="8"/>
      <c r="IM817" s="8"/>
      <c r="IN817" s="8"/>
      <c r="IS817" s="8"/>
      <c r="IT817" s="8"/>
      <c r="IU817" s="8"/>
      <c r="IV817" s="8"/>
      <c r="IW817" s="8"/>
      <c r="IX817" s="8"/>
      <c r="IY817" s="8"/>
      <c r="IZ817" s="8"/>
      <c r="JA817" s="8"/>
      <c r="JB817" s="8"/>
      <c r="JC817" s="8"/>
      <c r="JD817" s="8"/>
      <c r="JE817" s="8"/>
      <c r="JF817" s="8"/>
      <c r="JG817" s="8"/>
      <c r="JH817" s="8"/>
      <c r="JI817" s="8"/>
      <c r="JJ817" s="8"/>
      <c r="JK817" s="8"/>
      <c r="JL817" s="8"/>
      <c r="JM817" s="8"/>
      <c r="JP817" s="8"/>
      <c r="JQ817" s="8"/>
      <c r="JR817" s="8"/>
      <c r="JS817" s="8"/>
      <c r="JY817" s="8"/>
      <c r="KB817" s="8"/>
      <c r="KC817" s="8"/>
      <c r="KD817" s="8"/>
      <c r="KE817" s="8"/>
      <c r="KF817" s="8"/>
      <c r="KG817" s="8"/>
      <c r="KH817" s="8"/>
      <c r="KI817" s="8"/>
      <c r="KJ817" s="8"/>
      <c r="KK817" s="8"/>
      <c r="KL817" s="8"/>
      <c r="KM817" s="8"/>
      <c r="KN817" s="8"/>
      <c r="KO817" s="8"/>
      <c r="KP817" s="8"/>
      <c r="KQ817" s="8"/>
      <c r="KR817" s="8"/>
      <c r="MQ817" s="8"/>
      <c r="MS817" s="8"/>
    </row>
    <row r="818" spans="1:359" s="8" customFormat="1" ht="22.5" customHeight="1">
      <c r="A818" s="56"/>
      <c r="B818" s="55"/>
      <c r="C818" s="63"/>
      <c r="D818" s="201"/>
      <c r="E818" s="225"/>
      <c r="F818" s="60"/>
      <c r="G818" s="60"/>
      <c r="H818" s="26"/>
      <c r="I818" s="26"/>
      <c r="J818" s="28"/>
      <c r="K818" s="26"/>
      <c r="L818" s="66"/>
      <c r="M818" s="66"/>
      <c r="N818" s="33"/>
      <c r="O818" s="319"/>
      <c r="P818" s="319"/>
      <c r="Q818" s="34"/>
      <c r="R818" s="31"/>
      <c r="S818" s="39"/>
      <c r="T818" s="195"/>
      <c r="U818" s="10"/>
      <c r="V818" s="9"/>
      <c r="W818" s="12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  <c r="GS818" s="7"/>
      <c r="GT818" s="7"/>
      <c r="GU818" s="7"/>
      <c r="GV818" s="7"/>
      <c r="GW818" s="7"/>
      <c r="GX818" s="7"/>
      <c r="GY818" s="7"/>
      <c r="GZ818" s="7"/>
      <c r="HA818" s="7"/>
      <c r="HB818" s="7"/>
      <c r="HC818" s="7"/>
      <c r="HD818" s="7"/>
      <c r="HE818" s="7"/>
      <c r="HF818" s="7"/>
      <c r="HG818" s="7"/>
      <c r="HH818" s="7"/>
      <c r="HI818" s="7"/>
      <c r="HJ818" s="7"/>
      <c r="HK818" s="7"/>
      <c r="HL818" s="7"/>
      <c r="HM818" s="7"/>
      <c r="HN818" s="7"/>
      <c r="HO818" s="7"/>
      <c r="HY818" s="12"/>
      <c r="IB818" s="12"/>
      <c r="IC818" s="12"/>
      <c r="ID818" s="12"/>
      <c r="IE818" s="12"/>
      <c r="IF818" s="12"/>
      <c r="IG818" s="12"/>
      <c r="IH818" s="12"/>
      <c r="IJ818" s="12"/>
      <c r="IK818" s="12"/>
      <c r="IO818" s="12"/>
      <c r="IP818" s="12"/>
      <c r="IQ818" s="12"/>
      <c r="JL818" s="12"/>
      <c r="JN818" s="12"/>
      <c r="JT818" s="12"/>
      <c r="JU818" s="12"/>
      <c r="JV818" s="12"/>
      <c r="JW818" s="12"/>
      <c r="JX818" s="12"/>
      <c r="JZ818" s="12"/>
      <c r="KA818" s="12"/>
      <c r="KB818" s="12"/>
      <c r="KC818" s="12"/>
      <c r="KD818" s="12"/>
      <c r="KE818" s="12"/>
      <c r="KF818" s="12"/>
      <c r="KM818" s="12"/>
      <c r="KN818" s="12"/>
      <c r="KO818" s="12"/>
      <c r="KP818" s="12"/>
      <c r="KQ818" s="12"/>
      <c r="KR818" s="12"/>
      <c r="KU818" s="12"/>
      <c r="KV818" s="12"/>
      <c r="KW818" s="12"/>
      <c r="KY818" s="12"/>
      <c r="LD818" s="12"/>
      <c r="LE818" s="12"/>
      <c r="LF818" s="12"/>
      <c r="LG818" s="12"/>
      <c r="LH818" s="12"/>
      <c r="LI818" s="12"/>
      <c r="LJ818" s="12"/>
      <c r="LK818" s="12"/>
      <c r="LL818" s="12"/>
      <c r="LM818" s="12"/>
      <c r="LR818" s="12"/>
      <c r="LS818" s="12"/>
      <c r="LT818" s="12"/>
      <c r="LU818" s="12"/>
      <c r="LV818" s="12"/>
      <c r="LW818" s="12"/>
      <c r="LX818" s="12"/>
      <c r="LY818" s="12"/>
      <c r="LZ818" s="12"/>
      <c r="MA818" s="12"/>
      <c r="MB818" s="12"/>
      <c r="MC818" s="12"/>
      <c r="MD818" s="12"/>
      <c r="ME818" s="12"/>
      <c r="MF818" s="12"/>
      <c r="MK818" s="12"/>
      <c r="ML818" s="12"/>
      <c r="MM818" s="12"/>
      <c r="MN818" s="12"/>
      <c r="MO818" s="12"/>
      <c r="MP818" s="12"/>
      <c r="MS818" s="12"/>
    </row>
    <row r="819" spans="1:359" s="8" customFormat="1" ht="22.5" customHeight="1">
      <c r="A819" s="57">
        <v>1.7</v>
      </c>
      <c r="B819" s="58"/>
      <c r="C819" s="62">
        <v>10</v>
      </c>
      <c r="D819" s="201">
        <f>SUM((R819*A819)+B819+C819)+((2020-2017)*3)</f>
        <v>119.3</v>
      </c>
      <c r="E819" s="226"/>
      <c r="F819" s="198" t="s">
        <v>811</v>
      </c>
      <c r="G819" s="90" t="s">
        <v>1427</v>
      </c>
      <c r="H819" s="83" t="s">
        <v>343</v>
      </c>
      <c r="I819" s="83" t="s">
        <v>985</v>
      </c>
      <c r="J819" s="85" t="s">
        <v>500</v>
      </c>
      <c r="K819" s="83" t="s">
        <v>986</v>
      </c>
      <c r="L819" s="66">
        <f t="shared" si="288"/>
        <v>119.3</v>
      </c>
      <c r="M819" s="66"/>
      <c r="N819" s="1" t="s">
        <v>369</v>
      </c>
      <c r="O819" s="316" t="s">
        <v>369</v>
      </c>
      <c r="P819" s="317" t="s">
        <v>369</v>
      </c>
      <c r="Q819" s="4">
        <v>2</v>
      </c>
      <c r="R819" s="37">
        <v>59</v>
      </c>
      <c r="S819" s="38">
        <f t="shared" si="289"/>
        <v>71.98</v>
      </c>
      <c r="T819" s="25">
        <v>7.0000000000000007E-2</v>
      </c>
      <c r="U819" s="10" t="s">
        <v>987</v>
      </c>
      <c r="V819" s="9"/>
      <c r="HY819" s="12"/>
      <c r="HZ819" s="12"/>
      <c r="IA819" s="12"/>
      <c r="IB819" s="12"/>
      <c r="IC819" s="12"/>
      <c r="ID819" s="12"/>
      <c r="IE819" s="12"/>
      <c r="IF819" s="12"/>
      <c r="IH819" s="12"/>
      <c r="II819" s="12"/>
      <c r="IJ819" s="12"/>
      <c r="IK819" s="12"/>
      <c r="IR819" s="12"/>
      <c r="JB819" s="12"/>
      <c r="JC819" s="12"/>
      <c r="JD819" s="12"/>
      <c r="JE819" s="12"/>
      <c r="JK819" s="12"/>
      <c r="JL819" s="12"/>
      <c r="JN819" s="12"/>
      <c r="JP819" s="12"/>
      <c r="JR819" s="12"/>
      <c r="JS819" s="12"/>
      <c r="JT819" s="12"/>
      <c r="JU819" s="12"/>
      <c r="JV819" s="12"/>
      <c r="JW819" s="12"/>
      <c r="JX819" s="12"/>
      <c r="JY819" s="12"/>
      <c r="KE819" s="12"/>
      <c r="KF819" s="12"/>
      <c r="KG819" s="12"/>
      <c r="KH819" s="12"/>
      <c r="KI819" s="12"/>
      <c r="KJ819" s="12"/>
      <c r="KK819" s="12"/>
      <c r="KL819" s="12"/>
      <c r="KM819" s="12"/>
      <c r="KN819" s="12"/>
      <c r="KO819" s="12"/>
      <c r="KP819" s="12"/>
      <c r="KQ819" s="12"/>
      <c r="KR819" s="12"/>
      <c r="KU819" s="12"/>
      <c r="KV819" s="12"/>
      <c r="KW819" s="12"/>
      <c r="KX819" s="12"/>
      <c r="KZ819" s="12"/>
      <c r="LA819" s="12"/>
      <c r="LB819" s="12"/>
      <c r="LC819" s="12"/>
      <c r="MQ819" s="12"/>
      <c r="MS819" s="12"/>
    </row>
    <row r="820" spans="1:359" ht="22.5" customHeight="1">
      <c r="A820" s="57">
        <v>1.7</v>
      </c>
      <c r="B820" s="58"/>
      <c r="C820" s="62">
        <v>10</v>
      </c>
      <c r="D820" s="201">
        <f>SUM((R820*A820)+B820+C820)+((2020-2018)*3)</f>
        <v>101</v>
      </c>
      <c r="F820" s="198" t="s">
        <v>811</v>
      </c>
      <c r="G820" s="90" t="s">
        <v>1435</v>
      </c>
      <c r="H820" s="83" t="s">
        <v>343</v>
      </c>
      <c r="I820" s="83" t="s">
        <v>145</v>
      </c>
      <c r="J820" s="86" t="s">
        <v>500</v>
      </c>
      <c r="K820" s="83" t="s">
        <v>878</v>
      </c>
      <c r="L820" s="66">
        <f t="shared" ref="L820:L822" si="295">SUM(D820)</f>
        <v>101</v>
      </c>
      <c r="M820" s="66"/>
      <c r="N820" s="1" t="s">
        <v>369</v>
      </c>
      <c r="O820" s="316" t="s">
        <v>369</v>
      </c>
      <c r="P820" s="317">
        <v>6</v>
      </c>
      <c r="Q820" s="4" t="s">
        <v>369</v>
      </c>
      <c r="R820" s="37">
        <v>50</v>
      </c>
      <c r="S820" s="38">
        <f t="shared" si="289"/>
        <v>61</v>
      </c>
      <c r="T820" s="19"/>
      <c r="U820" s="10" t="s">
        <v>721</v>
      </c>
      <c r="V820" s="9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IB820" s="8"/>
      <c r="IC820" s="8"/>
      <c r="ID820" s="8"/>
      <c r="IG820" s="8"/>
      <c r="IJ820" s="8"/>
      <c r="IK820" s="8"/>
      <c r="IL820" s="8"/>
      <c r="IM820" s="8"/>
      <c r="IN820" s="8"/>
      <c r="IO820" s="8"/>
      <c r="IP820" s="8"/>
      <c r="IQ820" s="8"/>
      <c r="IR820" s="8"/>
      <c r="JL820" s="8"/>
      <c r="JM820" s="8"/>
      <c r="JO820" s="8"/>
      <c r="JQ820" s="8"/>
      <c r="JZ820" s="8"/>
      <c r="KA820" s="8"/>
      <c r="KB820" s="8"/>
      <c r="KC820" s="8"/>
      <c r="KD820" s="8"/>
      <c r="KG820" s="8"/>
      <c r="KH820" s="8"/>
      <c r="KI820" s="8"/>
      <c r="KJ820" s="8"/>
      <c r="KK820" s="8"/>
      <c r="KL820" s="8"/>
      <c r="KZ820" s="8"/>
      <c r="LA820" s="8"/>
      <c r="LB820" s="8"/>
      <c r="LC820" s="8"/>
      <c r="LN820" s="8"/>
      <c r="LO820" s="8"/>
      <c r="LP820" s="8"/>
      <c r="LQ820" s="8"/>
      <c r="MG820" s="8"/>
      <c r="MH820"/>
      <c r="MI820"/>
      <c r="MJ820"/>
      <c r="MQ820" s="8"/>
      <c r="MR820" s="8"/>
      <c r="MS820" s="8"/>
      <c r="MU820" s="8"/>
    </row>
    <row r="821" spans="1:359" ht="22.5" customHeight="1">
      <c r="A821" s="57">
        <v>1.7</v>
      </c>
      <c r="B821" s="58"/>
      <c r="C821" s="62"/>
      <c r="D821" s="201">
        <f>SUM((R821*A821)+B821+C821)+((2020-2013)*3)</f>
        <v>106</v>
      </c>
      <c r="F821" s="198" t="s">
        <v>811</v>
      </c>
      <c r="G821" s="90" t="s">
        <v>2379</v>
      </c>
      <c r="H821" s="83" t="s">
        <v>343</v>
      </c>
      <c r="I821" s="83" t="s">
        <v>162</v>
      </c>
      <c r="J821" s="86" t="s">
        <v>500</v>
      </c>
      <c r="K821" s="83" t="s">
        <v>163</v>
      </c>
      <c r="L821" s="66">
        <f t="shared" si="295"/>
        <v>106</v>
      </c>
      <c r="M821" s="66"/>
      <c r="N821" s="1" t="s">
        <v>369</v>
      </c>
      <c r="O821" s="316" t="s">
        <v>369</v>
      </c>
      <c r="P821" s="317">
        <v>1</v>
      </c>
      <c r="Q821" s="4" t="s">
        <v>369</v>
      </c>
      <c r="R821" s="37">
        <v>50</v>
      </c>
      <c r="S821" s="38">
        <f t="shared" si="289"/>
        <v>61</v>
      </c>
      <c r="T821" s="20"/>
      <c r="U821" s="10" t="s">
        <v>501</v>
      </c>
      <c r="V821" s="9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V821" s="8"/>
      <c r="HY821" s="8"/>
      <c r="IB821" s="8"/>
      <c r="IC821" s="8"/>
      <c r="ID821" s="8"/>
      <c r="IE821" s="8"/>
      <c r="IF821" s="8"/>
      <c r="IG821" s="8"/>
      <c r="IH821" s="8"/>
      <c r="II821" s="8"/>
      <c r="IL821" s="8"/>
      <c r="IM821" s="8"/>
      <c r="IN821" s="8"/>
      <c r="IS821" s="8"/>
      <c r="IT821" s="8"/>
      <c r="IU821" s="8"/>
      <c r="IV821" s="8"/>
      <c r="IW821" s="8"/>
      <c r="IX821" s="7"/>
      <c r="IY821" s="7"/>
      <c r="IZ821" s="7"/>
      <c r="JA821" s="7"/>
      <c r="JF821" s="8"/>
      <c r="JG821" s="8"/>
      <c r="JH821" s="8"/>
      <c r="JI821" s="8"/>
      <c r="JJ821" s="8"/>
      <c r="JM821" s="8"/>
      <c r="JN821" s="8"/>
      <c r="JO821" s="8"/>
      <c r="JQ821" s="8"/>
      <c r="JT821" s="8"/>
      <c r="JU821" s="8"/>
      <c r="JV821" s="8"/>
      <c r="JW821" s="8"/>
      <c r="JX821" s="8"/>
      <c r="JZ821" s="8"/>
      <c r="KA821" s="8"/>
      <c r="KB821" s="8"/>
      <c r="KC821" s="8"/>
      <c r="KD821" s="8"/>
      <c r="KG821" s="8"/>
      <c r="KH821" s="8"/>
      <c r="KI821" s="8"/>
      <c r="KJ821" s="8"/>
      <c r="KK821" s="8"/>
      <c r="KL821" s="8"/>
      <c r="KU821" s="8"/>
      <c r="KV821" s="8"/>
      <c r="KW821" s="8"/>
      <c r="LD821" s="8"/>
      <c r="LE821" s="8"/>
      <c r="LF821" s="8"/>
      <c r="LG821" s="8"/>
      <c r="LH821" s="8"/>
      <c r="LI821" s="8"/>
      <c r="LJ821" s="8"/>
      <c r="LK821" s="8"/>
      <c r="LL821" s="8"/>
      <c r="LM821" s="8"/>
      <c r="LR821" s="8"/>
      <c r="LS821" s="8"/>
      <c r="LT821" s="8"/>
      <c r="LU821" s="8"/>
      <c r="LV821" s="8"/>
      <c r="LW821" s="8"/>
      <c r="LX821" s="8"/>
      <c r="LY821" s="8"/>
      <c r="LZ821" s="8"/>
      <c r="MA821" s="8"/>
      <c r="MB821" s="8"/>
      <c r="MC821" s="8"/>
      <c r="MD821" s="8"/>
      <c r="ME821" s="8"/>
      <c r="MF821" s="8"/>
      <c r="MR821" s="8"/>
      <c r="MU821" s="8"/>
    </row>
    <row r="822" spans="1:359" ht="22.5" customHeight="1">
      <c r="A822" s="57">
        <v>1.7</v>
      </c>
      <c r="B822" s="58"/>
      <c r="C822" s="62"/>
      <c r="D822" s="201">
        <f>SUM((R822*A822)+B822+C822)+((2020-2003)*3)</f>
        <v>136.68</v>
      </c>
      <c r="E822" s="226"/>
      <c r="F822" s="198" t="s">
        <v>811</v>
      </c>
      <c r="G822" s="90" t="s">
        <v>1436</v>
      </c>
      <c r="H822" s="83" t="s">
        <v>343</v>
      </c>
      <c r="I822" s="83" t="s">
        <v>167</v>
      </c>
      <c r="J822" s="86" t="s">
        <v>500</v>
      </c>
      <c r="K822" s="83" t="s">
        <v>168</v>
      </c>
      <c r="L822" s="66">
        <f t="shared" si="295"/>
        <v>136.68</v>
      </c>
      <c r="M822" s="66"/>
      <c r="N822" s="1" t="s">
        <v>369</v>
      </c>
      <c r="O822" s="316" t="s">
        <v>369</v>
      </c>
      <c r="P822" s="317">
        <v>1</v>
      </c>
      <c r="Q822" s="4" t="s">
        <v>369</v>
      </c>
      <c r="R822" s="37">
        <v>50.4</v>
      </c>
      <c r="S822" s="38">
        <f t="shared" si="289"/>
        <v>61.488</v>
      </c>
      <c r="T822" s="20"/>
      <c r="U822" s="10" t="s">
        <v>487</v>
      </c>
      <c r="V822" s="9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JF822" s="8"/>
      <c r="JG822" s="8"/>
      <c r="JH822" s="8"/>
      <c r="JI822" s="8"/>
      <c r="JJ822" s="8"/>
      <c r="JM822" s="8"/>
      <c r="JN822" s="8"/>
      <c r="JO822" s="8"/>
      <c r="JQ822" s="8"/>
      <c r="JZ822" s="8"/>
      <c r="KA822" s="8"/>
      <c r="KB822" s="8"/>
      <c r="KC822" s="8"/>
      <c r="KD822" s="8"/>
      <c r="KE822" s="8"/>
      <c r="KF822" s="8"/>
      <c r="KG822" s="8"/>
      <c r="KH822" s="8"/>
      <c r="KI822" s="8"/>
      <c r="KJ822" s="8"/>
      <c r="KK822" s="8"/>
      <c r="KL822" s="8"/>
      <c r="KM822" s="8"/>
      <c r="KN822" s="8"/>
      <c r="KO822" s="8"/>
      <c r="KP822" s="8"/>
      <c r="KQ822" s="8"/>
      <c r="KR822" s="8"/>
      <c r="KX822" s="8"/>
      <c r="MK822" s="8"/>
      <c r="ML822" s="8"/>
      <c r="MM822" s="8"/>
      <c r="MN822" s="8"/>
      <c r="MO822" s="8"/>
      <c r="MP822" s="8"/>
      <c r="MR822" s="8"/>
      <c r="MU822" s="8"/>
    </row>
    <row r="823" spans="1:359" s="8" customFormat="1" ht="22.5" customHeight="1">
      <c r="A823" s="56"/>
      <c r="B823" s="55"/>
      <c r="C823" s="63"/>
      <c r="D823" s="201"/>
      <c r="E823" s="225"/>
      <c r="F823" s="60"/>
      <c r="G823" s="60"/>
      <c r="H823" s="26"/>
      <c r="I823" s="26"/>
      <c r="J823" s="9"/>
      <c r="K823" s="26"/>
      <c r="L823" s="66"/>
      <c r="M823" s="66"/>
      <c r="N823" s="17"/>
      <c r="O823" s="318"/>
      <c r="P823" s="318"/>
      <c r="Q823" s="13"/>
      <c r="R823" s="31"/>
      <c r="S823" s="31"/>
      <c r="T823" s="21"/>
      <c r="U823" s="10"/>
      <c r="V823" s="9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  <c r="BZ823" s="12"/>
      <c r="CA823" s="12"/>
      <c r="CB823" s="12"/>
      <c r="CC823" s="12"/>
      <c r="CD823" s="12"/>
      <c r="CE823" s="12"/>
      <c r="CF823" s="12"/>
      <c r="CG823" s="12"/>
      <c r="CH823" s="12"/>
      <c r="CI823" s="12"/>
      <c r="CJ823" s="12"/>
      <c r="CK823" s="12"/>
      <c r="CL823" s="12"/>
      <c r="CM823" s="12"/>
      <c r="CN823" s="12"/>
      <c r="CO823" s="12"/>
      <c r="CP823" s="12"/>
      <c r="CQ823" s="12"/>
      <c r="CR823" s="12"/>
      <c r="CS823" s="12"/>
      <c r="CT823" s="12"/>
      <c r="CU823" s="12"/>
      <c r="CV823" s="12"/>
      <c r="CW823" s="12"/>
      <c r="CX823" s="12"/>
      <c r="CY823" s="12"/>
      <c r="CZ823" s="12"/>
      <c r="DA823" s="12"/>
      <c r="DB823" s="12"/>
      <c r="DC823" s="12"/>
      <c r="DD823" s="12"/>
      <c r="DE823" s="12"/>
      <c r="DF823" s="12"/>
      <c r="DG823" s="12"/>
      <c r="DH823" s="12"/>
      <c r="DI823" s="12"/>
      <c r="DJ823" s="12"/>
      <c r="DK823" s="12"/>
      <c r="DL823" s="12"/>
      <c r="DM823" s="12"/>
      <c r="DN823" s="12"/>
      <c r="DO823" s="12"/>
      <c r="DP823" s="12"/>
      <c r="DQ823" s="12"/>
      <c r="DR823" s="12"/>
      <c r="DS823" s="12"/>
      <c r="DT823" s="12"/>
      <c r="DU823" s="12"/>
      <c r="DV823" s="12"/>
      <c r="DW823" s="12"/>
      <c r="DX823" s="12"/>
      <c r="DY823" s="12"/>
      <c r="DZ823" s="12"/>
      <c r="EA823" s="12"/>
      <c r="EB823" s="12"/>
      <c r="EC823" s="12"/>
      <c r="ED823" s="12"/>
      <c r="EE823" s="12"/>
      <c r="EF823" s="12"/>
      <c r="EG823" s="12"/>
      <c r="EH823" s="12"/>
      <c r="EI823" s="12"/>
      <c r="EJ823" s="12"/>
      <c r="EK823" s="12"/>
      <c r="EL823" s="12"/>
      <c r="EM823" s="12"/>
      <c r="EN823" s="12"/>
      <c r="EO823" s="12"/>
      <c r="EP823" s="12"/>
      <c r="EQ823" s="12"/>
      <c r="ER823" s="12"/>
      <c r="ES823" s="12"/>
      <c r="ET823" s="12"/>
      <c r="EU823" s="12"/>
      <c r="EV823" s="12"/>
      <c r="EW823" s="12"/>
      <c r="EX823" s="12"/>
      <c r="EY823" s="12"/>
      <c r="EZ823" s="12"/>
      <c r="FA823" s="12"/>
      <c r="FB823" s="12"/>
      <c r="FC823" s="12"/>
      <c r="FD823" s="12"/>
      <c r="FE823" s="12"/>
      <c r="FF823" s="12"/>
      <c r="FG823" s="12"/>
      <c r="FH823" s="12"/>
      <c r="FI823" s="12"/>
      <c r="FJ823" s="12"/>
      <c r="FK823" s="12"/>
      <c r="FL823" s="12"/>
      <c r="FM823" s="12"/>
      <c r="FN823" s="12"/>
      <c r="FO823" s="12"/>
      <c r="FP823" s="12"/>
      <c r="FQ823" s="12"/>
      <c r="FR823" s="12"/>
      <c r="FS823" s="12"/>
      <c r="FT823" s="12"/>
      <c r="FU823" s="12"/>
      <c r="FV823" s="12"/>
      <c r="FW823" s="12"/>
      <c r="FX823" s="12"/>
      <c r="FY823" s="12"/>
      <c r="FZ823" s="12"/>
      <c r="GA823" s="12"/>
      <c r="GB823" s="12"/>
      <c r="GC823" s="12"/>
      <c r="GD823" s="12"/>
      <c r="GE823" s="12"/>
      <c r="GF823" s="12"/>
      <c r="GG823" s="12"/>
      <c r="GH823" s="12"/>
      <c r="GI823" s="12"/>
      <c r="GJ823" s="12"/>
      <c r="GK823" s="12"/>
      <c r="GL823" s="12"/>
      <c r="GM823" s="12"/>
      <c r="GN823" s="12"/>
      <c r="GO823" s="12"/>
      <c r="GP823" s="12"/>
      <c r="GQ823" s="12"/>
      <c r="GR823" s="12"/>
      <c r="GS823" s="12"/>
      <c r="GT823" s="12"/>
      <c r="GU823" s="12"/>
      <c r="GV823" s="12"/>
      <c r="GW823" s="12"/>
      <c r="GX823" s="12"/>
      <c r="GY823" s="12"/>
      <c r="GZ823" s="12"/>
      <c r="HA823" s="12"/>
      <c r="HB823" s="12"/>
      <c r="HC823" s="12"/>
      <c r="HD823" s="12"/>
      <c r="HE823" s="12"/>
      <c r="HF823" s="12"/>
      <c r="HG823" s="12"/>
      <c r="HH823" s="12"/>
      <c r="HI823" s="12"/>
      <c r="HJ823" s="12"/>
      <c r="HK823" s="12"/>
      <c r="HL823" s="12"/>
      <c r="HM823" s="12"/>
      <c r="HN823" s="12"/>
      <c r="HO823" s="12"/>
      <c r="HP823" s="12"/>
      <c r="HQ823" s="12"/>
      <c r="HR823" s="12"/>
      <c r="HS823" s="12"/>
      <c r="HT823" s="12"/>
      <c r="HU823" s="12"/>
      <c r="HV823" s="12"/>
      <c r="HW823" s="12"/>
      <c r="HX823" s="12"/>
      <c r="IL823" s="12"/>
      <c r="IM823" s="12"/>
      <c r="IN823" s="12"/>
      <c r="JF823" s="12"/>
      <c r="JG823" s="12"/>
      <c r="JH823" s="12"/>
      <c r="JI823" s="12"/>
      <c r="JJ823" s="12"/>
      <c r="JZ823" s="12"/>
      <c r="KA823" s="12"/>
      <c r="KB823" s="12"/>
      <c r="KG823" s="12"/>
      <c r="KH823" s="12"/>
      <c r="KI823" s="12"/>
      <c r="KJ823" s="12"/>
      <c r="KK823" s="12"/>
      <c r="KL823" s="12"/>
      <c r="KS823" s="12"/>
      <c r="KT823" s="12"/>
      <c r="KU823" s="12"/>
      <c r="KV823" s="12"/>
      <c r="KW823" s="12"/>
      <c r="KY823" s="12"/>
      <c r="LD823" s="12"/>
      <c r="LE823" s="12"/>
      <c r="LF823" s="12"/>
      <c r="LG823" s="12"/>
      <c r="LH823" s="12"/>
      <c r="LI823" s="12"/>
      <c r="LJ823" s="12"/>
      <c r="LK823" s="12"/>
      <c r="LL823" s="12"/>
      <c r="LM823" s="12"/>
      <c r="LR823" s="12"/>
      <c r="LS823" s="12"/>
      <c r="LT823" s="12"/>
      <c r="LU823" s="12"/>
      <c r="LV823" s="12"/>
      <c r="LW823" s="12"/>
      <c r="LX823" s="12"/>
      <c r="LY823" s="12"/>
      <c r="LZ823" s="12"/>
      <c r="MA823" s="12"/>
      <c r="MB823" s="12"/>
      <c r="MC823" s="12"/>
      <c r="MD823" s="12"/>
      <c r="ME823" s="12"/>
      <c r="MF823" s="12"/>
      <c r="MR823" s="12"/>
      <c r="MS823" s="12"/>
      <c r="MU823" s="12"/>
    </row>
    <row r="824" spans="1:359" s="8" customFormat="1" ht="22.5" customHeight="1">
      <c r="A824" s="56"/>
      <c r="B824" s="55"/>
      <c r="C824" s="63"/>
      <c r="D824" s="201"/>
      <c r="E824" s="226"/>
      <c r="F824" s="60"/>
      <c r="G824" s="60"/>
      <c r="H824" s="26"/>
      <c r="I824" s="26"/>
      <c r="J824" s="9"/>
      <c r="K824" s="26"/>
      <c r="L824" s="66"/>
      <c r="M824" s="66"/>
      <c r="N824" s="17"/>
      <c r="O824" s="318"/>
      <c r="P824" s="318"/>
      <c r="Q824" s="13"/>
      <c r="R824" s="31"/>
      <c r="S824" s="31"/>
      <c r="T824" s="21"/>
      <c r="U824" s="10"/>
      <c r="V824" s="9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  <c r="BZ824" s="12"/>
      <c r="CA824" s="12"/>
      <c r="CB824" s="12"/>
      <c r="CC824" s="12"/>
      <c r="CD824" s="12"/>
      <c r="CE824" s="12"/>
      <c r="CF824" s="12"/>
      <c r="CG824" s="12"/>
      <c r="CH824" s="12"/>
      <c r="CI824" s="12"/>
      <c r="CJ824" s="12"/>
      <c r="CK824" s="12"/>
      <c r="CL824" s="12"/>
      <c r="CM824" s="12"/>
      <c r="CN824" s="12"/>
      <c r="CO824" s="12"/>
      <c r="CP824" s="12"/>
      <c r="CQ824" s="12"/>
      <c r="CR824" s="12"/>
      <c r="CS824" s="12"/>
      <c r="CT824" s="12"/>
      <c r="CU824" s="12"/>
      <c r="CV824" s="12"/>
      <c r="CW824" s="12"/>
      <c r="CX824" s="12"/>
      <c r="CY824" s="12"/>
      <c r="CZ824" s="12"/>
      <c r="DA824" s="12"/>
      <c r="DB824" s="12"/>
      <c r="DC824" s="12"/>
      <c r="DD824" s="12"/>
      <c r="DE824" s="12"/>
      <c r="DF824" s="12"/>
      <c r="DG824" s="12"/>
      <c r="DH824" s="12"/>
      <c r="DI824" s="12"/>
      <c r="DJ824" s="12"/>
      <c r="DK824" s="12"/>
      <c r="DL824" s="12"/>
      <c r="DM824" s="12"/>
      <c r="DN824" s="12"/>
      <c r="DO824" s="12"/>
      <c r="DP824" s="12"/>
      <c r="DQ824" s="12"/>
      <c r="DR824" s="12"/>
      <c r="DS824" s="12"/>
      <c r="DT824" s="12"/>
      <c r="DU824" s="12"/>
      <c r="DV824" s="12"/>
      <c r="DW824" s="12"/>
      <c r="DX824" s="12"/>
      <c r="DY824" s="12"/>
      <c r="DZ824" s="12"/>
      <c r="EA824" s="12"/>
      <c r="EB824" s="12"/>
      <c r="EC824" s="12"/>
      <c r="ED824" s="12"/>
      <c r="EE824" s="12"/>
      <c r="EF824" s="12"/>
      <c r="EG824" s="12"/>
      <c r="EH824" s="12"/>
      <c r="EI824" s="12"/>
      <c r="EJ824" s="12"/>
      <c r="EK824" s="12"/>
      <c r="EL824" s="12"/>
      <c r="EM824" s="12"/>
      <c r="EN824" s="12"/>
      <c r="EO824" s="12"/>
      <c r="EP824" s="12"/>
      <c r="EQ824" s="12"/>
      <c r="ER824" s="12"/>
      <c r="ES824" s="12"/>
      <c r="ET824" s="12"/>
      <c r="EU824" s="12"/>
      <c r="EV824" s="12"/>
      <c r="EW824" s="12"/>
      <c r="EX824" s="12"/>
      <c r="EY824" s="12"/>
      <c r="EZ824" s="12"/>
      <c r="FA824" s="12"/>
      <c r="FB824" s="12"/>
      <c r="FC824" s="12"/>
      <c r="FD824" s="12"/>
      <c r="FE824" s="12"/>
      <c r="FF824" s="12"/>
      <c r="FG824" s="12"/>
      <c r="FH824" s="12"/>
      <c r="FI824" s="12"/>
      <c r="FJ824" s="12"/>
      <c r="FK824" s="12"/>
      <c r="FL824" s="12"/>
      <c r="FM824" s="12"/>
      <c r="FN824" s="12"/>
      <c r="FO824" s="12"/>
      <c r="FP824" s="12"/>
      <c r="FQ824" s="12"/>
      <c r="FR824" s="12"/>
      <c r="FS824" s="12"/>
      <c r="FT824" s="12"/>
      <c r="FU824" s="12"/>
      <c r="FV824" s="12"/>
      <c r="FW824" s="12"/>
      <c r="FX824" s="12"/>
      <c r="FY824" s="12"/>
      <c r="FZ824" s="12"/>
      <c r="GA824" s="12"/>
      <c r="GB824" s="12"/>
      <c r="GC824" s="12"/>
      <c r="GD824" s="12"/>
      <c r="GE824" s="12"/>
      <c r="GF824" s="12"/>
      <c r="GG824" s="12"/>
      <c r="GH824" s="12"/>
      <c r="GI824" s="12"/>
      <c r="GJ824" s="12"/>
      <c r="GK824" s="12"/>
      <c r="GL824" s="12"/>
      <c r="GM824" s="12"/>
      <c r="GN824" s="12"/>
      <c r="GO824" s="12"/>
      <c r="GP824" s="12"/>
      <c r="GQ824" s="12"/>
      <c r="GR824" s="12"/>
      <c r="GS824" s="12"/>
      <c r="GT824" s="12"/>
      <c r="GU824" s="12"/>
      <c r="GV824" s="12"/>
      <c r="GW824" s="12"/>
      <c r="GX824" s="12"/>
      <c r="GY824" s="12"/>
      <c r="GZ824" s="12"/>
      <c r="HA824" s="12"/>
      <c r="HB824" s="12"/>
      <c r="HC824" s="12"/>
      <c r="HD824" s="12"/>
      <c r="HE824" s="12"/>
      <c r="HF824" s="12"/>
      <c r="HG824" s="12"/>
      <c r="HH824" s="12"/>
      <c r="HI824" s="12"/>
      <c r="HJ824" s="12"/>
      <c r="HK824" s="12"/>
      <c r="HL824" s="12"/>
      <c r="HM824" s="12"/>
      <c r="HN824" s="12"/>
      <c r="HO824" s="12"/>
      <c r="HP824" s="12"/>
      <c r="HQ824" s="12"/>
      <c r="HR824" s="12"/>
      <c r="HS824" s="12"/>
      <c r="HT824" s="12"/>
      <c r="HU824" s="12"/>
      <c r="HV824" s="12"/>
      <c r="HW824" s="12"/>
      <c r="HX824" s="12"/>
      <c r="IL824" s="12"/>
      <c r="IM824" s="12"/>
      <c r="IN824" s="12"/>
      <c r="JF824" s="12"/>
      <c r="JG824" s="12"/>
      <c r="JH824" s="12"/>
      <c r="JI824" s="12"/>
      <c r="JJ824" s="12"/>
      <c r="KB824" s="12"/>
      <c r="KC824" s="12"/>
      <c r="KD824" s="12"/>
      <c r="KG824" s="12"/>
      <c r="KY824" s="12"/>
      <c r="LD824" s="12"/>
      <c r="LE824" s="12"/>
      <c r="LF824" s="12"/>
      <c r="LG824" s="12"/>
      <c r="LH824" s="12"/>
      <c r="LI824" s="12"/>
      <c r="LJ824" s="12"/>
      <c r="LK824" s="12"/>
      <c r="LL824" s="12"/>
      <c r="LM824" s="12"/>
      <c r="LR824" s="12"/>
      <c r="LS824" s="12"/>
      <c r="LT824" s="12"/>
      <c r="LU824" s="12"/>
      <c r="LV824" s="12"/>
      <c r="LW824" s="12"/>
      <c r="LX824" s="12"/>
      <c r="LY824" s="12"/>
      <c r="LZ824" s="12"/>
      <c r="MA824" s="12"/>
      <c r="MB824" s="12"/>
      <c r="MC824" s="12"/>
      <c r="MD824" s="12"/>
      <c r="ME824" s="12"/>
      <c r="MF824" s="12"/>
      <c r="MR824" s="12"/>
      <c r="MU824" s="12"/>
    </row>
    <row r="825" spans="1:359" s="8" customFormat="1" ht="22.5" customHeight="1">
      <c r="A825" s="56"/>
      <c r="B825" s="55"/>
      <c r="C825" s="63"/>
      <c r="D825" s="201"/>
      <c r="E825" s="225"/>
      <c r="F825" s="60"/>
      <c r="G825" s="60"/>
      <c r="H825" s="26"/>
      <c r="I825" s="26"/>
      <c r="J825" s="9"/>
      <c r="K825" s="26"/>
      <c r="L825" s="66"/>
      <c r="M825" s="66"/>
      <c r="N825" s="17"/>
      <c r="O825" s="318"/>
      <c r="P825" s="318"/>
      <c r="Q825" s="13"/>
      <c r="R825" s="31"/>
      <c r="S825" s="31"/>
      <c r="T825" s="21"/>
      <c r="U825" s="10"/>
      <c r="V825" s="9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  <c r="BZ825" s="12"/>
      <c r="CA825" s="12"/>
      <c r="CB825" s="12"/>
      <c r="CC825" s="12"/>
      <c r="CD825" s="12"/>
      <c r="CE825" s="12"/>
      <c r="CF825" s="12"/>
      <c r="CG825" s="12"/>
      <c r="CH825" s="12"/>
      <c r="CI825" s="12"/>
      <c r="CJ825" s="12"/>
      <c r="CK825" s="12"/>
      <c r="CL825" s="12"/>
      <c r="CM825" s="12"/>
      <c r="CN825" s="12"/>
      <c r="CO825" s="12"/>
      <c r="CP825" s="12"/>
      <c r="CQ825" s="12"/>
      <c r="CR825" s="12"/>
      <c r="CS825" s="12"/>
      <c r="CT825" s="12"/>
      <c r="CU825" s="12"/>
      <c r="CV825" s="12"/>
      <c r="CW825" s="12"/>
      <c r="CX825" s="12"/>
      <c r="CY825" s="12"/>
      <c r="CZ825" s="12"/>
      <c r="DA825" s="12"/>
      <c r="DB825" s="12"/>
      <c r="DC825" s="12"/>
      <c r="DD825" s="12"/>
      <c r="DE825" s="12"/>
      <c r="DF825" s="12"/>
      <c r="DG825" s="12"/>
      <c r="DH825" s="12"/>
      <c r="DI825" s="12"/>
      <c r="DJ825" s="12"/>
      <c r="DK825" s="12"/>
      <c r="DL825" s="12"/>
      <c r="DM825" s="12"/>
      <c r="DN825" s="12"/>
      <c r="DO825" s="12"/>
      <c r="DP825" s="12"/>
      <c r="DQ825" s="12"/>
      <c r="DR825" s="12"/>
      <c r="DS825" s="12"/>
      <c r="DT825" s="12"/>
      <c r="DU825" s="12"/>
      <c r="DV825" s="12"/>
      <c r="DW825" s="12"/>
      <c r="DX825" s="12"/>
      <c r="DY825" s="12"/>
      <c r="DZ825" s="12"/>
      <c r="EA825" s="12"/>
      <c r="EB825" s="12"/>
      <c r="EC825" s="12"/>
      <c r="ED825" s="12"/>
      <c r="EE825" s="12"/>
      <c r="EF825" s="12"/>
      <c r="EG825" s="12"/>
      <c r="EH825" s="12"/>
      <c r="EI825" s="12"/>
      <c r="EJ825" s="12"/>
      <c r="EK825" s="12"/>
      <c r="EL825" s="12"/>
      <c r="EM825" s="12"/>
      <c r="EN825" s="12"/>
      <c r="EO825" s="12"/>
      <c r="EP825" s="12"/>
      <c r="EQ825" s="12"/>
      <c r="ER825" s="12"/>
      <c r="ES825" s="12"/>
      <c r="ET825" s="12"/>
      <c r="EU825" s="12"/>
      <c r="EV825" s="12"/>
      <c r="EW825" s="12"/>
      <c r="EX825" s="12"/>
      <c r="EY825" s="12"/>
      <c r="EZ825" s="12"/>
      <c r="FA825" s="12"/>
      <c r="FB825" s="12"/>
      <c r="FC825" s="12"/>
      <c r="FD825" s="12"/>
      <c r="FE825" s="12"/>
      <c r="FF825" s="12"/>
      <c r="FG825" s="12"/>
      <c r="FH825" s="12"/>
      <c r="FI825" s="12"/>
      <c r="FJ825" s="12"/>
      <c r="FK825" s="12"/>
      <c r="FL825" s="12"/>
      <c r="FM825" s="12"/>
      <c r="FN825" s="12"/>
      <c r="FO825" s="12"/>
      <c r="FP825" s="12"/>
      <c r="FQ825" s="12"/>
      <c r="FR825" s="12"/>
      <c r="FS825" s="12"/>
      <c r="FT825" s="12"/>
      <c r="FU825" s="12"/>
      <c r="FV825" s="12"/>
      <c r="FW825" s="12"/>
      <c r="FX825" s="12"/>
      <c r="FY825" s="12"/>
      <c r="FZ825" s="12"/>
      <c r="GA825" s="12"/>
      <c r="GB825" s="12"/>
      <c r="GC825" s="12"/>
      <c r="GD825" s="12"/>
      <c r="GE825" s="12"/>
      <c r="GF825" s="12"/>
      <c r="GG825" s="12"/>
      <c r="GH825" s="12"/>
      <c r="GI825" s="12"/>
      <c r="GJ825" s="12"/>
      <c r="GK825" s="12"/>
      <c r="GL825" s="12"/>
      <c r="GM825" s="12"/>
      <c r="GN825" s="12"/>
      <c r="GO825" s="12"/>
      <c r="GP825" s="12"/>
      <c r="GQ825" s="12"/>
      <c r="GR825" s="12"/>
      <c r="GS825" s="12"/>
      <c r="GT825" s="12"/>
      <c r="GU825" s="12"/>
      <c r="GV825" s="12"/>
      <c r="GW825" s="12"/>
      <c r="GX825" s="12"/>
      <c r="GY825" s="12"/>
      <c r="GZ825" s="12"/>
      <c r="HA825" s="12"/>
      <c r="HB825" s="12"/>
      <c r="HC825" s="12"/>
      <c r="HD825" s="12"/>
      <c r="HE825" s="12"/>
      <c r="HF825" s="12"/>
      <c r="HG825" s="12"/>
      <c r="HH825" s="12"/>
      <c r="HI825" s="12"/>
      <c r="HJ825" s="12"/>
      <c r="HK825" s="12"/>
      <c r="HL825" s="12"/>
      <c r="HM825" s="12"/>
      <c r="HN825" s="12"/>
      <c r="HO825" s="12"/>
      <c r="HP825" s="12"/>
      <c r="HQ825" s="12"/>
      <c r="HR825" s="12"/>
      <c r="HS825" s="12"/>
      <c r="HT825" s="12"/>
      <c r="HU825" s="12"/>
      <c r="HV825" s="12"/>
      <c r="HW825" s="12"/>
      <c r="HX825" s="12"/>
      <c r="IL825" s="12"/>
      <c r="IM825" s="12"/>
      <c r="IN825" s="12"/>
      <c r="JF825" s="12"/>
      <c r="JG825" s="12"/>
      <c r="JH825" s="12"/>
      <c r="JI825" s="12"/>
      <c r="JJ825" s="12"/>
      <c r="JZ825" s="12"/>
      <c r="KA825" s="12"/>
      <c r="KC825" s="12"/>
      <c r="KD825" s="12"/>
      <c r="KG825" s="12"/>
      <c r="KU825" s="12"/>
      <c r="KV825" s="12"/>
      <c r="KW825" s="12"/>
      <c r="KY825" s="12"/>
      <c r="LD825" s="12"/>
      <c r="LE825" s="12"/>
      <c r="LF825" s="12"/>
      <c r="LG825" s="12"/>
      <c r="LH825" s="12"/>
      <c r="LI825" s="12"/>
      <c r="LJ825" s="12"/>
      <c r="LK825" s="12"/>
      <c r="LL825" s="12"/>
      <c r="LM825" s="12"/>
      <c r="LR825" s="12"/>
      <c r="LS825" s="12"/>
      <c r="LT825" s="12"/>
      <c r="LU825" s="12"/>
      <c r="LV825" s="12"/>
      <c r="LW825" s="12"/>
      <c r="LX825" s="12"/>
      <c r="LY825" s="12"/>
      <c r="LZ825" s="12"/>
      <c r="MA825" s="12"/>
      <c r="MB825" s="12"/>
      <c r="MC825" s="12"/>
      <c r="MD825" s="12"/>
      <c r="ME825" s="12"/>
      <c r="MF825" s="12"/>
      <c r="MR825" s="12"/>
      <c r="MU825" s="12"/>
    </row>
    <row r="826" spans="1:359" s="8" customFormat="1" ht="22.5" customHeight="1">
      <c r="A826" s="56"/>
      <c r="B826" s="55"/>
      <c r="C826" s="63"/>
      <c r="D826" s="201"/>
      <c r="E826" s="226"/>
      <c r="F826" s="60"/>
      <c r="G826" s="60"/>
      <c r="H826" s="26"/>
      <c r="I826" s="26"/>
      <c r="J826" s="9"/>
      <c r="K826" s="26"/>
      <c r="L826" s="66"/>
      <c r="M826" s="66"/>
      <c r="N826" s="17"/>
      <c r="O826" s="318"/>
      <c r="P826" s="318"/>
      <c r="Q826" s="13"/>
      <c r="R826" s="31"/>
      <c r="S826" s="31"/>
      <c r="T826" s="21"/>
      <c r="U826" s="10"/>
      <c r="V826" s="9"/>
      <c r="HP826" s="12"/>
      <c r="HQ826" s="12"/>
      <c r="HR826" s="12"/>
      <c r="HS826" s="12"/>
      <c r="HT826" s="12"/>
      <c r="HU826" s="12"/>
      <c r="HV826" s="12"/>
      <c r="HW826" s="12"/>
      <c r="HX826" s="12"/>
      <c r="IL826" s="12"/>
      <c r="IM826" s="12"/>
      <c r="IN826" s="12"/>
      <c r="JF826" s="12"/>
      <c r="JG826" s="12"/>
      <c r="JH826" s="12"/>
      <c r="JI826" s="12"/>
      <c r="JJ826" s="12"/>
      <c r="JZ826" s="12"/>
      <c r="KA826" s="12"/>
      <c r="KB826" s="12"/>
      <c r="KG826" s="12"/>
      <c r="KY826" s="12"/>
      <c r="LD826" s="12"/>
      <c r="LE826" s="12"/>
      <c r="LF826" s="12"/>
      <c r="LG826" s="12"/>
      <c r="LH826" s="12"/>
      <c r="LI826" s="12"/>
      <c r="LJ826" s="12"/>
      <c r="LK826" s="12"/>
      <c r="LL826" s="12"/>
      <c r="LM826" s="12"/>
      <c r="LR826" s="12"/>
      <c r="LS826" s="12"/>
      <c r="LT826" s="12"/>
      <c r="LU826" s="12"/>
      <c r="LV826" s="12"/>
      <c r="LW826" s="12"/>
      <c r="LX826" s="12"/>
      <c r="LY826" s="12"/>
      <c r="LZ826" s="12"/>
      <c r="MA826" s="12"/>
      <c r="MB826" s="12"/>
      <c r="MC826" s="12"/>
      <c r="MD826" s="12"/>
      <c r="ME826" s="12"/>
      <c r="MF826" s="12"/>
      <c r="MR826" s="12"/>
      <c r="MU826" s="12"/>
    </row>
    <row r="827" spans="1:359" ht="22.5" customHeight="1">
      <c r="A827" s="57">
        <v>2.2000000000000002</v>
      </c>
      <c r="B827" s="58"/>
      <c r="C827" s="62"/>
      <c r="D827" s="201">
        <f>SUM((S827*A827)+B827+C827)</f>
        <v>33.550000000000004</v>
      </c>
      <c r="F827" s="59" t="s">
        <v>806</v>
      </c>
      <c r="G827" s="59"/>
      <c r="H827" s="26" t="s">
        <v>344</v>
      </c>
      <c r="I827" s="26" t="s">
        <v>985</v>
      </c>
      <c r="J827" s="28" t="s">
        <v>500</v>
      </c>
      <c r="K827" s="26" t="s">
        <v>988</v>
      </c>
      <c r="L827" s="66">
        <f>SUM(D827)</f>
        <v>33.550000000000004</v>
      </c>
      <c r="M827" s="66"/>
      <c r="N827" s="1" t="s">
        <v>369</v>
      </c>
      <c r="O827" s="316" t="s">
        <v>369</v>
      </c>
      <c r="P827" s="317" t="s">
        <v>369</v>
      </c>
      <c r="Q827" s="4">
        <v>1</v>
      </c>
      <c r="R827" s="37">
        <v>12.5</v>
      </c>
      <c r="S827" s="38">
        <f>SUM(R827*1.22)</f>
        <v>15.25</v>
      </c>
      <c r="T827" s="25">
        <v>7.0000000000000007E-2</v>
      </c>
      <c r="U827" s="10" t="s">
        <v>987</v>
      </c>
      <c r="V827" s="9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7"/>
      <c r="HQ827" s="7"/>
      <c r="HR827" s="8"/>
      <c r="HS827" s="8"/>
      <c r="HT827" s="8"/>
      <c r="HU827" s="8"/>
      <c r="HV827" s="8"/>
      <c r="HW827" s="8"/>
      <c r="HX827" s="8"/>
      <c r="HZ827" s="8"/>
      <c r="IA827" s="8"/>
      <c r="IB827" s="8"/>
      <c r="IC827" s="8"/>
      <c r="ID827" s="8"/>
      <c r="II827" s="8"/>
      <c r="IJ827" s="8"/>
      <c r="IK827" s="8"/>
      <c r="IL827" s="8"/>
      <c r="IM827" s="8"/>
      <c r="IN827" s="8"/>
      <c r="JN827" s="8"/>
      <c r="JO827" s="8"/>
      <c r="JQ827" s="8"/>
      <c r="JY827" s="8"/>
      <c r="JZ827" s="8"/>
      <c r="KA827" s="8"/>
      <c r="KG827" s="8"/>
      <c r="LN827" s="8"/>
      <c r="LO827" s="8"/>
      <c r="LP827" s="8"/>
      <c r="LQ827" s="8"/>
      <c r="MG827" s="8"/>
      <c r="MR827" s="8"/>
      <c r="MS827" s="8"/>
      <c r="MU827" s="8"/>
    </row>
    <row r="828" spans="1:359" s="8" customFormat="1" ht="22.5" customHeight="1">
      <c r="A828" s="57">
        <v>2.2000000000000002</v>
      </c>
      <c r="B828" s="58"/>
      <c r="C828" s="62"/>
      <c r="D828" s="201">
        <f>SUM((S828*A828)+B828+C828)</f>
        <v>32.208000000000006</v>
      </c>
      <c r="E828" s="226"/>
      <c r="F828" s="59" t="s">
        <v>806</v>
      </c>
      <c r="G828" s="59"/>
      <c r="H828" s="26" t="s">
        <v>344</v>
      </c>
      <c r="I828" s="26" t="s">
        <v>152</v>
      </c>
      <c r="J828" s="26" t="s">
        <v>500</v>
      </c>
      <c r="K828" s="26" t="s">
        <v>879</v>
      </c>
      <c r="L828" s="66">
        <f>SUM(D828)</f>
        <v>32.208000000000006</v>
      </c>
      <c r="M828" s="66"/>
      <c r="N828" s="1" t="s">
        <v>369</v>
      </c>
      <c r="O828" s="316" t="s">
        <v>369</v>
      </c>
      <c r="P828" s="317">
        <v>3</v>
      </c>
      <c r="Q828" s="4" t="s">
        <v>369</v>
      </c>
      <c r="R828" s="37">
        <v>12</v>
      </c>
      <c r="S828" s="38">
        <f>SUM(R828*1.22)</f>
        <v>14.64</v>
      </c>
      <c r="T828" s="25">
        <v>0.1</v>
      </c>
      <c r="U828" s="10" t="s">
        <v>629</v>
      </c>
      <c r="V828" s="9"/>
      <c r="HY828" s="12"/>
      <c r="HZ828" s="12"/>
      <c r="IA828" s="12"/>
      <c r="IB828" s="12"/>
      <c r="IC828" s="12"/>
      <c r="ID828" s="12"/>
      <c r="IR828" s="12"/>
      <c r="JB828" s="12"/>
      <c r="JC828" s="12"/>
      <c r="JD828" s="12"/>
      <c r="JE828" s="12"/>
      <c r="JF828" s="12"/>
      <c r="JG828" s="12"/>
      <c r="JH828" s="12"/>
      <c r="JI828" s="12"/>
      <c r="JJ828" s="12"/>
      <c r="JK828" s="12"/>
      <c r="JL828" s="12"/>
      <c r="JP828" s="12"/>
      <c r="JR828" s="12"/>
      <c r="JS828" s="12"/>
      <c r="JT828" s="12"/>
      <c r="JU828" s="12"/>
      <c r="JV828" s="12"/>
      <c r="JW828" s="12"/>
      <c r="JX828" s="12"/>
      <c r="JY828" s="12"/>
      <c r="JZ828" s="12"/>
      <c r="KA828" s="12"/>
      <c r="KB828" s="12"/>
      <c r="KC828" s="12"/>
      <c r="KD828" s="12"/>
      <c r="KE828" s="12"/>
      <c r="KF828" s="12"/>
      <c r="KM828" s="12"/>
      <c r="KN828" s="12"/>
      <c r="KO828" s="12"/>
      <c r="KP828" s="12"/>
      <c r="KQ828" s="12"/>
      <c r="KR828" s="12"/>
      <c r="KS828" s="12"/>
      <c r="KT828" s="12"/>
      <c r="KU828" s="12"/>
      <c r="KV828" s="12"/>
      <c r="KW828" s="12"/>
      <c r="KX828" s="12"/>
      <c r="KY828" s="12"/>
      <c r="KZ828" s="12"/>
      <c r="LA828" s="12"/>
      <c r="LB828" s="12"/>
      <c r="LC828" s="12"/>
      <c r="LD828" s="12"/>
      <c r="LE828" s="12"/>
      <c r="LF828" s="12"/>
      <c r="LG828" s="12"/>
      <c r="LH828" s="12"/>
      <c r="LI828" s="12"/>
      <c r="LJ828" s="12"/>
      <c r="LK828" s="12"/>
      <c r="LL828" s="12"/>
      <c r="LM828" s="12"/>
      <c r="LR828" s="12"/>
      <c r="LS828" s="12"/>
      <c r="LT828" s="12"/>
      <c r="LU828" s="12"/>
      <c r="LV828" s="12"/>
      <c r="LW828" s="12"/>
      <c r="LX828" s="12"/>
      <c r="LY828" s="12"/>
      <c r="LZ828" s="12"/>
      <c r="MA828" s="12"/>
      <c r="MB828" s="12"/>
      <c r="MC828" s="12"/>
      <c r="MD828" s="12"/>
      <c r="ME828" s="12"/>
      <c r="MF828" s="12"/>
      <c r="MH828" s="12"/>
      <c r="MI828" s="12"/>
      <c r="MJ828" s="12"/>
      <c r="MK828" s="12"/>
      <c r="ML828" s="12"/>
      <c r="MM828" s="12"/>
      <c r="MN828" s="12"/>
      <c r="MO828" s="12"/>
      <c r="MP828" s="12"/>
    </row>
    <row r="829" spans="1:359" ht="22.5" customHeight="1">
      <c r="A829" s="57">
        <v>2.1</v>
      </c>
      <c r="B829" s="58"/>
      <c r="C829" s="62"/>
      <c r="D829" s="201">
        <f>SUM((R829*A829)+B829+C829)+((2020-2014)*3)</f>
        <v>49.5</v>
      </c>
      <c r="E829" s="226"/>
      <c r="F829" s="198" t="s">
        <v>807</v>
      </c>
      <c r="G829" s="90" t="s">
        <v>2304</v>
      </c>
      <c r="H829" s="83" t="s">
        <v>344</v>
      </c>
      <c r="I829" s="83" t="s">
        <v>157</v>
      </c>
      <c r="J829" s="84" t="s">
        <v>500</v>
      </c>
      <c r="K829" s="83" t="s">
        <v>170</v>
      </c>
      <c r="L829" s="66">
        <f>SUM(D829)</f>
        <v>49.5</v>
      </c>
      <c r="M829" s="66"/>
      <c r="N829" s="1" t="s">
        <v>369</v>
      </c>
      <c r="O829" s="316" t="s">
        <v>369</v>
      </c>
      <c r="P829" s="317">
        <v>1</v>
      </c>
      <c r="Q829" s="4" t="s">
        <v>369</v>
      </c>
      <c r="R829" s="37">
        <v>15</v>
      </c>
      <c r="S829" s="38">
        <f>SUM(R829*1.22)</f>
        <v>18.3</v>
      </c>
      <c r="T829" s="19"/>
      <c r="U829" s="10" t="s">
        <v>629</v>
      </c>
      <c r="V829" s="9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IJ829" s="8"/>
      <c r="IK829" s="8"/>
      <c r="IS829" s="8"/>
      <c r="IT829" s="8"/>
      <c r="IU829" s="8"/>
      <c r="IV829" s="8"/>
      <c r="IW829" s="8"/>
      <c r="IX829" s="8"/>
      <c r="IY829" s="8"/>
      <c r="IZ829" s="8"/>
      <c r="JA829" s="8"/>
      <c r="JB829" s="8"/>
      <c r="JC829" s="8"/>
      <c r="JD829" s="8"/>
      <c r="JE829" s="8"/>
      <c r="JK829" s="8"/>
      <c r="JM829" s="8"/>
      <c r="JN829" s="8"/>
      <c r="JO829" s="8"/>
      <c r="JP829" s="8"/>
      <c r="JQ829" s="8"/>
      <c r="JR829" s="8"/>
      <c r="JS829" s="8"/>
      <c r="JT829" s="8"/>
      <c r="JU829" s="8"/>
      <c r="JV829" s="8"/>
      <c r="JW829" s="8"/>
      <c r="JX829" s="8"/>
      <c r="JY829" s="8"/>
      <c r="KE829" s="8"/>
      <c r="KF829" s="8"/>
      <c r="KG829" s="8"/>
      <c r="KH829" s="8"/>
      <c r="KI829" s="8"/>
      <c r="KJ829" s="8"/>
      <c r="KK829" s="8"/>
      <c r="KL829" s="8"/>
      <c r="KM829" s="8"/>
      <c r="KN829" s="8"/>
      <c r="KO829" s="8"/>
      <c r="KP829" s="8"/>
      <c r="KQ829" s="8"/>
      <c r="KR829" s="8"/>
      <c r="KS829" s="8"/>
      <c r="KT829" s="8"/>
      <c r="KX829" s="8"/>
      <c r="KY829" s="8"/>
      <c r="LD829" s="8"/>
      <c r="LE829" s="8"/>
      <c r="LF829" s="8"/>
      <c r="LG829" s="8"/>
      <c r="LH829" s="8"/>
      <c r="LI829" s="8"/>
      <c r="LJ829" s="8"/>
      <c r="LK829" s="8"/>
      <c r="LL829" s="8"/>
      <c r="LM829" s="8"/>
      <c r="LN829" s="8"/>
      <c r="LO829" s="8"/>
      <c r="LP829" s="8"/>
      <c r="LQ829" s="8"/>
      <c r="LR829" s="8"/>
      <c r="LS829" s="8"/>
      <c r="LT829" s="8"/>
      <c r="LU829" s="8"/>
      <c r="LV829" s="8"/>
      <c r="LW829" s="8"/>
      <c r="LX829" s="8"/>
      <c r="LY829" s="8"/>
      <c r="LZ829" s="8"/>
      <c r="MA829" s="8"/>
      <c r="MB829" s="8"/>
      <c r="MC829" s="8"/>
      <c r="MD829" s="8"/>
      <c r="ME829" s="8"/>
      <c r="MF829" s="8"/>
      <c r="MG829" s="8"/>
      <c r="MK829" s="8"/>
      <c r="ML829" s="8"/>
      <c r="MM829" s="8"/>
      <c r="MN829" s="8"/>
      <c r="MO829" s="8"/>
      <c r="MP829" s="8"/>
      <c r="MQ829" s="8"/>
      <c r="MR829" s="8"/>
      <c r="MS829" s="8"/>
      <c r="MU829" s="8"/>
    </row>
    <row r="830" spans="1:359" ht="22.5" customHeight="1">
      <c r="A830" s="57">
        <v>1.9</v>
      </c>
      <c r="B830" s="58"/>
      <c r="C830" s="62"/>
      <c r="D830" s="201">
        <f>SUM((S830*A830)+B830+C830)</f>
        <v>69.540000000000006</v>
      </c>
      <c r="F830" s="59" t="s">
        <v>809</v>
      </c>
      <c r="G830" s="59"/>
      <c r="H830" s="26" t="s">
        <v>344</v>
      </c>
      <c r="I830" s="26" t="s">
        <v>159</v>
      </c>
      <c r="J830" s="9" t="s">
        <v>500</v>
      </c>
      <c r="K830" s="26" t="s">
        <v>169</v>
      </c>
      <c r="L830" s="66">
        <f>SUM(D830)</f>
        <v>69.540000000000006</v>
      </c>
      <c r="M830" s="66"/>
      <c r="N830" s="1" t="s">
        <v>369</v>
      </c>
      <c r="O830" s="316" t="s">
        <v>369</v>
      </c>
      <c r="P830" s="317">
        <v>4</v>
      </c>
      <c r="Q830" s="4" t="s">
        <v>369</v>
      </c>
      <c r="R830" s="37">
        <v>30</v>
      </c>
      <c r="S830" s="38">
        <f>SUM(R830*1.22)</f>
        <v>36.6</v>
      </c>
      <c r="T830" s="20"/>
      <c r="U830" s="10" t="s">
        <v>629</v>
      </c>
      <c r="V830" s="9"/>
      <c r="HP830" s="8"/>
      <c r="HQ830" s="8"/>
      <c r="HR830" s="8"/>
      <c r="HS830" s="8"/>
      <c r="HT830" s="8"/>
      <c r="HU830" s="8"/>
      <c r="HV830" s="8"/>
      <c r="HW830" s="8"/>
      <c r="HX830" s="8"/>
      <c r="IE830" s="8"/>
      <c r="IF830" s="8"/>
      <c r="IG830" s="8"/>
      <c r="IH830" s="8"/>
      <c r="II830" s="8"/>
      <c r="IL830" s="8"/>
      <c r="IM830" s="8"/>
      <c r="IN830" s="8"/>
      <c r="IO830" s="8"/>
      <c r="IP830" s="8"/>
      <c r="IQ830" s="8"/>
      <c r="IS830" s="8"/>
      <c r="IT830" s="8"/>
      <c r="IU830" s="8"/>
      <c r="IV830" s="8"/>
      <c r="IW830" s="8"/>
      <c r="IX830" s="8"/>
      <c r="IY830" s="8"/>
      <c r="IZ830" s="8"/>
      <c r="JA830" s="8"/>
      <c r="JB830" s="8"/>
      <c r="JC830" s="8"/>
      <c r="JD830" s="8"/>
      <c r="JE830" s="8"/>
      <c r="JF830" s="8"/>
      <c r="JG830" s="8"/>
      <c r="JH830" s="8"/>
      <c r="JI830" s="8"/>
      <c r="JJ830" s="8"/>
      <c r="JK830" s="8"/>
      <c r="JM830" s="8"/>
      <c r="JN830" s="8"/>
      <c r="JO830" s="8"/>
      <c r="JP830" s="8"/>
      <c r="JQ830" s="8"/>
      <c r="JR830" s="8"/>
      <c r="JS830" s="8"/>
      <c r="JY830" s="8"/>
      <c r="KG830" s="8"/>
      <c r="KH830" s="8"/>
      <c r="KI830" s="8"/>
      <c r="KJ830" s="8"/>
      <c r="KK830" s="8"/>
      <c r="KL830" s="8"/>
      <c r="KZ830" s="8"/>
      <c r="LA830" s="8"/>
      <c r="LB830" s="8"/>
      <c r="LC830" s="8"/>
      <c r="LN830"/>
      <c r="LO830"/>
      <c r="LP830"/>
      <c r="LQ830"/>
      <c r="MG830"/>
      <c r="MH830" s="8"/>
      <c r="MI830" s="8"/>
      <c r="MJ830" s="8"/>
      <c r="MQ830" s="8"/>
      <c r="MR830" s="8"/>
      <c r="MS830" s="8"/>
      <c r="MU830" s="8"/>
    </row>
    <row r="831" spans="1:359" ht="22.5" customHeight="1">
      <c r="A831" s="57">
        <v>1</v>
      </c>
      <c r="B831" s="58">
        <v>15</v>
      </c>
      <c r="C831" s="62"/>
      <c r="D831" s="201">
        <f>SUM((S831*A831)+B831+C831)</f>
        <v>25.98</v>
      </c>
      <c r="E831" s="226"/>
      <c r="F831" s="59" t="s">
        <v>805</v>
      </c>
      <c r="G831" s="59"/>
      <c r="H831" s="26" t="s">
        <v>344</v>
      </c>
      <c r="I831" s="26" t="s">
        <v>2514</v>
      </c>
      <c r="J831" s="26" t="s">
        <v>500</v>
      </c>
      <c r="K831" s="26" t="s">
        <v>2803</v>
      </c>
      <c r="L831" s="66">
        <f t="shared" ref="L831" si="296">SUM(D831)</f>
        <v>25.98</v>
      </c>
      <c r="M831" s="66"/>
      <c r="N831" s="1" t="s">
        <v>369</v>
      </c>
      <c r="O831" s="316" t="s">
        <v>369</v>
      </c>
      <c r="P831" s="317">
        <v>6</v>
      </c>
      <c r="Q831" s="4" t="s">
        <v>369</v>
      </c>
      <c r="R831" s="37">
        <v>9</v>
      </c>
      <c r="S831" s="38">
        <f t="shared" ref="S831" si="297">SUM(R831*1.22)</f>
        <v>10.98</v>
      </c>
      <c r="T831" s="25">
        <v>0.05</v>
      </c>
      <c r="U831" s="10" t="s">
        <v>518</v>
      </c>
      <c r="V831" s="9"/>
      <c r="HP831" s="8"/>
      <c r="HQ831" s="8"/>
      <c r="HR831" s="8"/>
      <c r="HS831" s="8"/>
      <c r="HV831" s="8"/>
      <c r="HY831" s="8"/>
      <c r="HZ831" s="8"/>
      <c r="IA831" s="8"/>
      <c r="IE831" s="8"/>
      <c r="IF831" s="8"/>
      <c r="IH831" s="8"/>
      <c r="II831" s="8"/>
      <c r="JF831" s="8"/>
      <c r="JG831" s="8"/>
      <c r="JH831" s="8"/>
      <c r="JI831" s="8"/>
      <c r="JJ831" s="8"/>
      <c r="JM831" s="8"/>
      <c r="JO831" s="8"/>
      <c r="JQ831" s="8"/>
      <c r="KG831" s="8"/>
      <c r="KH831" s="8"/>
      <c r="KI831" s="8"/>
      <c r="KJ831" s="8"/>
      <c r="KK831" s="8"/>
      <c r="KL831" s="8"/>
      <c r="MQ831" s="8"/>
      <c r="MR831" s="8"/>
      <c r="MU831" s="8"/>
    </row>
    <row r="832" spans="1:359" ht="22.5" customHeight="1">
      <c r="A832" s="57">
        <v>1</v>
      </c>
      <c r="B832" s="58">
        <v>15</v>
      </c>
      <c r="C832" s="62"/>
      <c r="D832" s="201">
        <f>SUM((S832*A832)+B832+C832)</f>
        <v>25.98</v>
      </c>
      <c r="E832" s="226"/>
      <c r="F832" s="59" t="s">
        <v>805</v>
      </c>
      <c r="G832" s="59"/>
      <c r="H832" s="26" t="s">
        <v>344</v>
      </c>
      <c r="I832" s="26" t="s">
        <v>2514</v>
      </c>
      <c r="J832" s="26" t="s">
        <v>500</v>
      </c>
      <c r="K832" s="26" t="s">
        <v>2515</v>
      </c>
      <c r="L832" s="66">
        <f t="shared" ref="L832" si="298">SUM(D832)</f>
        <v>25.98</v>
      </c>
      <c r="M832" s="66"/>
      <c r="N832" s="1" t="s">
        <v>369</v>
      </c>
      <c r="O832" s="316" t="s">
        <v>369</v>
      </c>
      <c r="P832" s="317">
        <v>6</v>
      </c>
      <c r="Q832" s="4" t="s">
        <v>369</v>
      </c>
      <c r="R832" s="37">
        <v>9</v>
      </c>
      <c r="S832" s="38">
        <f t="shared" ref="S832" si="299">SUM(R832*1.22)</f>
        <v>10.98</v>
      </c>
      <c r="T832" s="20"/>
      <c r="U832" s="10" t="s">
        <v>518</v>
      </c>
      <c r="V832" s="9"/>
      <c r="HP832" s="8"/>
      <c r="HQ832" s="8"/>
      <c r="HR832" s="8"/>
      <c r="HS832" s="8"/>
      <c r="HV832" s="8"/>
      <c r="HY832" s="8"/>
      <c r="HZ832" s="8"/>
      <c r="IA832" s="8"/>
      <c r="IE832" s="8"/>
      <c r="IF832" s="8"/>
      <c r="IH832" s="8"/>
      <c r="II832" s="8"/>
      <c r="JF832" s="8"/>
      <c r="JG832" s="8"/>
      <c r="JH832" s="8"/>
      <c r="JI832" s="8"/>
      <c r="JJ832" s="8"/>
      <c r="JM832" s="8"/>
      <c r="JO832" s="8"/>
      <c r="JQ832" s="8"/>
      <c r="KG832" s="8"/>
      <c r="KH832" s="8"/>
      <c r="KI832" s="8"/>
      <c r="KJ832" s="8"/>
      <c r="KK832" s="8"/>
      <c r="KL832" s="8"/>
      <c r="MQ832" s="8"/>
      <c r="MR832" s="8"/>
      <c r="MU832" s="8"/>
    </row>
    <row r="833" spans="1:359" ht="22.5" customHeight="1">
      <c r="A833" s="57">
        <v>2.2000000000000002</v>
      </c>
      <c r="B833" s="58"/>
      <c r="C833" s="62"/>
      <c r="D833" s="201">
        <f>SUM((S833*A833)+B833+C833)</f>
        <v>31.939600000000006</v>
      </c>
      <c r="E833" s="226"/>
      <c r="F833" s="59" t="s">
        <v>806</v>
      </c>
      <c r="G833" s="59"/>
      <c r="H833" s="26" t="s">
        <v>344</v>
      </c>
      <c r="I833" s="26" t="s">
        <v>2911</v>
      </c>
      <c r="J833" s="28" t="s">
        <v>500</v>
      </c>
      <c r="K833" s="26" t="s">
        <v>2515</v>
      </c>
      <c r="L833" s="66">
        <f>SUM(D833)</f>
        <v>31.939600000000006</v>
      </c>
      <c r="M833" s="66"/>
      <c r="N833" s="1" t="s">
        <v>369</v>
      </c>
      <c r="O833" s="316" t="s">
        <v>369</v>
      </c>
      <c r="P833" s="317">
        <v>6</v>
      </c>
      <c r="Q833" s="4" t="s">
        <v>369</v>
      </c>
      <c r="R833" s="37">
        <v>11.9</v>
      </c>
      <c r="S833" s="38">
        <f>SUM(R833*1.22)</f>
        <v>14.518000000000001</v>
      </c>
      <c r="T833" s="25">
        <v>0.08</v>
      </c>
      <c r="U833" s="10" t="s">
        <v>1628</v>
      </c>
      <c r="V833" s="9"/>
      <c r="HP833" s="8"/>
      <c r="HQ833" s="8"/>
      <c r="HR833" s="8"/>
      <c r="HS833" s="8"/>
      <c r="HV833" s="8"/>
      <c r="HZ833" s="8"/>
      <c r="IA833" s="8"/>
      <c r="IB833" s="8"/>
      <c r="IC833" s="8"/>
      <c r="ID833" s="8"/>
      <c r="IE833" s="8"/>
      <c r="IF833" s="8"/>
      <c r="IG833" s="8"/>
      <c r="IH833" s="8"/>
      <c r="IL833" s="8"/>
      <c r="IM833" s="8"/>
      <c r="IN833" s="8"/>
      <c r="IO833" s="7"/>
      <c r="IP833" s="7"/>
      <c r="IQ833" s="7"/>
      <c r="IR833" s="8"/>
      <c r="IS833" s="8"/>
      <c r="IT833" s="8"/>
      <c r="IU833" s="8"/>
      <c r="IV833" s="8"/>
      <c r="IW833" s="8"/>
      <c r="IX833" s="7"/>
      <c r="IY833" s="7"/>
      <c r="IZ833" s="7"/>
      <c r="JA833" s="7"/>
      <c r="JB833" s="8"/>
      <c r="JC833" s="8"/>
      <c r="JD833" s="8"/>
      <c r="JE833" s="8"/>
      <c r="JF833" s="8"/>
      <c r="JG833" s="8"/>
      <c r="JH833" s="8"/>
      <c r="JI833" s="8"/>
      <c r="JJ833" s="8"/>
      <c r="JK833" s="8"/>
      <c r="JP833" s="8"/>
      <c r="JQ833" s="8"/>
      <c r="JR833" s="8"/>
      <c r="JS833" s="8"/>
      <c r="JY833" s="8"/>
      <c r="KE833" s="8"/>
      <c r="KF833" s="8"/>
      <c r="KH833" s="8"/>
      <c r="KI833" s="8"/>
      <c r="KJ833" s="8"/>
      <c r="KK833" s="8"/>
      <c r="KL833" s="8"/>
      <c r="KM833" s="8"/>
      <c r="KN833" s="8"/>
      <c r="KO833" s="8"/>
      <c r="KP833" s="8"/>
      <c r="KQ833" s="8"/>
      <c r="KR833" s="8"/>
      <c r="KZ833" s="8"/>
      <c r="LA833" s="8"/>
      <c r="LB833" s="8"/>
      <c r="LC833" s="8"/>
      <c r="MH833" s="8"/>
      <c r="MI833" s="8"/>
      <c r="MJ833" s="8"/>
      <c r="MK833" s="8"/>
      <c r="ML833" s="8"/>
      <c r="MM833" s="8"/>
      <c r="MN833" s="8"/>
      <c r="MO833" s="8"/>
      <c r="MP833" s="8"/>
      <c r="MQ833" s="8"/>
      <c r="MR833" s="8"/>
      <c r="MS833" s="8"/>
      <c r="MU833"/>
    </row>
    <row r="834" spans="1:359" ht="22.5" customHeight="1">
      <c r="A834" s="57">
        <v>2.2000000000000002</v>
      </c>
      <c r="B834" s="58"/>
      <c r="C834" s="62"/>
      <c r="D834" s="201">
        <f>SUM((S834*A834)+B834+C834)</f>
        <v>34.892000000000003</v>
      </c>
      <c r="E834" s="226"/>
      <c r="F834" s="59" t="s">
        <v>806</v>
      </c>
      <c r="G834" s="59"/>
      <c r="H834" s="26" t="s">
        <v>344</v>
      </c>
      <c r="I834" s="26" t="s">
        <v>1126</v>
      </c>
      <c r="J834" s="28" t="s">
        <v>500</v>
      </c>
      <c r="K834" s="26" t="s">
        <v>879</v>
      </c>
      <c r="L834" s="66">
        <f>SUM(D834)</f>
        <v>34.892000000000003</v>
      </c>
      <c r="M834" s="66"/>
      <c r="N834" s="1" t="s">
        <v>369</v>
      </c>
      <c r="O834" s="316" t="s">
        <v>369</v>
      </c>
      <c r="P834" s="317" t="s">
        <v>369</v>
      </c>
      <c r="Q834" s="4">
        <v>4</v>
      </c>
      <c r="R834" s="37">
        <v>13</v>
      </c>
      <c r="S834" s="38">
        <f>SUM(R834*1.22)</f>
        <v>15.86</v>
      </c>
      <c r="T834" s="20"/>
      <c r="U834" s="10" t="s">
        <v>517</v>
      </c>
      <c r="V834" s="9"/>
      <c r="HP834" s="8"/>
      <c r="HQ834" s="8"/>
      <c r="HR834" s="8"/>
      <c r="HS834" s="8"/>
      <c r="HV834" s="8"/>
      <c r="HZ834" s="8"/>
      <c r="IA834" s="8"/>
      <c r="IB834" s="8"/>
      <c r="IC834" s="8"/>
      <c r="ID834" s="8"/>
      <c r="IE834" s="8"/>
      <c r="IF834" s="8"/>
      <c r="IG834" s="8"/>
      <c r="IH834" s="8"/>
      <c r="IL834" s="8"/>
      <c r="IM834" s="8"/>
      <c r="IN834" s="8"/>
      <c r="IO834" s="7"/>
      <c r="IP834" s="7"/>
      <c r="IQ834" s="7"/>
      <c r="IR834" s="8"/>
      <c r="IS834" s="8"/>
      <c r="IT834" s="8"/>
      <c r="IU834" s="8"/>
      <c r="IV834" s="8"/>
      <c r="IW834" s="8"/>
      <c r="IX834" s="7"/>
      <c r="IY834" s="7"/>
      <c r="IZ834" s="7"/>
      <c r="JA834" s="7"/>
      <c r="JB834" s="8"/>
      <c r="JC834" s="8"/>
      <c r="JD834" s="8"/>
      <c r="JE834" s="8"/>
      <c r="JF834" s="8"/>
      <c r="JG834" s="8"/>
      <c r="JH834" s="8"/>
      <c r="JI834" s="8"/>
      <c r="JJ834" s="8"/>
      <c r="JK834" s="8"/>
      <c r="JP834" s="8"/>
      <c r="JQ834" s="8"/>
      <c r="JR834" s="8"/>
      <c r="JS834" s="8"/>
      <c r="JY834" s="8"/>
      <c r="KE834" s="8"/>
      <c r="KF834" s="8"/>
      <c r="KH834" s="8"/>
      <c r="KI834" s="8"/>
      <c r="KJ834" s="8"/>
      <c r="KK834" s="8"/>
      <c r="KL834" s="8"/>
      <c r="KM834" s="8"/>
      <c r="KN834" s="8"/>
      <c r="KO834" s="8"/>
      <c r="KP834" s="8"/>
      <c r="KQ834" s="8"/>
      <c r="KR834" s="8"/>
      <c r="KZ834" s="8"/>
      <c r="LA834" s="8"/>
      <c r="LB834" s="8"/>
      <c r="LC834" s="8"/>
      <c r="MH834" s="8"/>
      <c r="MI834" s="8"/>
      <c r="MJ834" s="8"/>
      <c r="MK834" s="8"/>
      <c r="ML834" s="8"/>
      <c r="MM834" s="8"/>
      <c r="MN834" s="8"/>
      <c r="MO834" s="8"/>
      <c r="MP834" s="8"/>
      <c r="MQ834" s="8"/>
      <c r="MR834" s="8"/>
      <c r="MS834" s="8"/>
      <c r="MU834"/>
    </row>
    <row r="835" spans="1:359" ht="22.5" customHeight="1">
      <c r="A835" s="56"/>
      <c r="B835" s="55"/>
      <c r="C835" s="63"/>
      <c r="D835" s="201"/>
      <c r="E835" s="226"/>
      <c r="F835" s="60"/>
      <c r="G835" s="60"/>
      <c r="H835" s="26"/>
      <c r="I835" s="26"/>
      <c r="J835" s="9"/>
      <c r="K835" s="26"/>
      <c r="L835" s="66"/>
      <c r="M835" s="66"/>
      <c r="N835" s="17"/>
      <c r="O835" s="318"/>
      <c r="P835" s="318"/>
      <c r="Q835" s="13"/>
      <c r="R835" s="31"/>
      <c r="S835" s="31"/>
      <c r="T835" s="21"/>
      <c r="U835" s="10"/>
      <c r="V835" s="9"/>
      <c r="HV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O835" s="8"/>
      <c r="IP835" s="8"/>
      <c r="IQ835" s="8"/>
      <c r="IR835" s="8"/>
      <c r="IS835" s="8"/>
      <c r="IT835" s="8"/>
      <c r="IU835" s="8"/>
      <c r="IV835" s="8"/>
      <c r="IW835" s="8"/>
      <c r="IX835" s="8"/>
      <c r="IY835" s="8"/>
      <c r="IZ835" s="8"/>
      <c r="JA835" s="8"/>
      <c r="JB835" s="8"/>
      <c r="JC835" s="8"/>
      <c r="JD835" s="8"/>
      <c r="JE835" s="8"/>
      <c r="JF835" s="8"/>
      <c r="JG835" s="8"/>
      <c r="JH835" s="8"/>
      <c r="JI835" s="8"/>
      <c r="JJ835" s="8"/>
      <c r="JK835" s="8"/>
      <c r="JL835" s="8"/>
      <c r="JM835" s="8"/>
      <c r="JN835" s="8"/>
      <c r="JO835" s="8"/>
      <c r="JP835" s="8"/>
      <c r="JQ835" s="8"/>
      <c r="JR835" s="8"/>
      <c r="JS835" s="8"/>
      <c r="JT835" s="8"/>
      <c r="JU835" s="8"/>
      <c r="JV835" s="8"/>
      <c r="JW835" s="8"/>
      <c r="JX835" s="8"/>
      <c r="JY835" s="8"/>
      <c r="JZ835" s="8"/>
      <c r="KA835" s="8"/>
      <c r="KH835" s="8"/>
      <c r="KI835" s="8"/>
      <c r="KJ835" s="8"/>
      <c r="KK835" s="8"/>
      <c r="KL835" s="8"/>
      <c r="KX835" s="8"/>
      <c r="KY835" s="8"/>
      <c r="KZ835" s="8"/>
      <c r="LA835" s="8"/>
      <c r="LB835" s="8"/>
      <c r="LC835" s="8"/>
      <c r="LD835" s="8"/>
      <c r="LE835" s="8"/>
      <c r="LF835" s="8"/>
      <c r="LG835" s="8"/>
      <c r="LH835" s="8"/>
      <c r="LI835" s="8"/>
      <c r="LJ835" s="8"/>
      <c r="LK835" s="8"/>
      <c r="LL835" s="8"/>
      <c r="LM835" s="8"/>
      <c r="LN835" s="8"/>
      <c r="LO835" s="8"/>
      <c r="LP835" s="8"/>
      <c r="LQ835" s="8"/>
      <c r="LR835" s="8"/>
      <c r="LS835" s="8"/>
      <c r="LT835" s="8"/>
      <c r="LU835" s="8"/>
      <c r="LV835" s="8"/>
      <c r="LW835" s="8"/>
      <c r="LX835" s="8"/>
      <c r="LY835" s="8"/>
      <c r="LZ835" s="8"/>
      <c r="MA835" s="8"/>
      <c r="MB835" s="8"/>
      <c r="MC835" s="8"/>
      <c r="MD835" s="8"/>
      <c r="ME835" s="8"/>
      <c r="MF835" s="8"/>
      <c r="MG835" s="8"/>
      <c r="MH835" s="8"/>
      <c r="MI835" s="8"/>
      <c r="MJ835" s="8"/>
      <c r="MK835" s="8"/>
      <c r="ML835" s="8"/>
      <c r="MM835" s="8"/>
      <c r="MN835" s="8"/>
      <c r="MO835" s="8"/>
      <c r="MP835" s="8"/>
      <c r="MQ835" s="8"/>
      <c r="MS835" s="8"/>
    </row>
    <row r="836" spans="1:359" ht="22.5" customHeight="1">
      <c r="A836" s="56"/>
      <c r="B836" s="55"/>
      <c r="C836" s="63"/>
      <c r="D836" s="201"/>
      <c r="F836" s="60"/>
      <c r="G836" s="60"/>
      <c r="H836" s="26"/>
      <c r="I836" s="26"/>
      <c r="J836" s="9"/>
      <c r="K836" s="26"/>
      <c r="L836" s="66"/>
      <c r="M836" s="66"/>
      <c r="N836" s="17"/>
      <c r="O836" s="318"/>
      <c r="P836" s="318"/>
      <c r="Q836" s="13"/>
      <c r="R836" s="31"/>
      <c r="S836" s="31"/>
      <c r="T836" s="21"/>
      <c r="U836" s="10"/>
      <c r="V836" s="9"/>
      <c r="HY836" s="8"/>
      <c r="HZ836" s="8"/>
      <c r="IA836" s="8"/>
      <c r="IB836" s="8"/>
      <c r="IC836" s="8"/>
      <c r="ID836" s="8"/>
      <c r="IE836" s="8"/>
      <c r="IF836" s="8"/>
      <c r="IH836" s="8"/>
      <c r="II836" s="8"/>
      <c r="IJ836" s="8"/>
      <c r="IK836" s="8"/>
      <c r="IR836" s="8"/>
      <c r="IS836" s="8"/>
      <c r="IT836" s="8"/>
      <c r="IU836" s="8"/>
      <c r="IV836" s="8"/>
      <c r="IW836" s="8"/>
      <c r="IX836" s="8"/>
      <c r="IY836" s="8"/>
      <c r="IZ836" s="8"/>
      <c r="JA836" s="8"/>
      <c r="JL836" s="8"/>
      <c r="JM836" s="8"/>
      <c r="JN836" s="8"/>
      <c r="JO836" s="8"/>
      <c r="JQ836" s="8"/>
      <c r="KH836" s="8"/>
      <c r="KI836" s="8"/>
      <c r="KJ836" s="8"/>
      <c r="KK836" s="8"/>
      <c r="KL836" s="8"/>
      <c r="KU836" s="8"/>
      <c r="KV836" s="8"/>
      <c r="KW836" s="8"/>
      <c r="KX836" s="8"/>
      <c r="KZ836" s="8"/>
      <c r="LA836" s="8"/>
      <c r="LB836" s="8"/>
      <c r="LC836" s="8"/>
      <c r="LN836" s="8"/>
      <c r="LO836" s="8"/>
      <c r="LP836" s="8"/>
      <c r="LQ836" s="8"/>
      <c r="MG836" s="8"/>
      <c r="MH836" s="8"/>
      <c r="MI836" s="8"/>
      <c r="MJ836" s="8"/>
      <c r="MK836" s="8"/>
      <c r="ML836" s="8"/>
      <c r="MM836" s="8"/>
      <c r="MN836" s="8"/>
      <c r="MO836" s="8"/>
      <c r="MP836" s="8"/>
      <c r="MQ836" s="8"/>
      <c r="MR836" s="8"/>
      <c r="MS836" s="8"/>
    </row>
    <row r="837" spans="1:359" s="8" customFormat="1" ht="22.5" customHeight="1">
      <c r="A837" s="56"/>
      <c r="B837" s="55"/>
      <c r="C837" s="63"/>
      <c r="D837" s="201"/>
      <c r="E837" s="226"/>
      <c r="F837" s="60"/>
      <c r="G837" s="60"/>
      <c r="H837" s="26"/>
      <c r="I837" s="26"/>
      <c r="J837" s="9"/>
      <c r="K837" s="26"/>
      <c r="L837" s="66"/>
      <c r="M837" s="66"/>
      <c r="N837" s="17"/>
      <c r="O837" s="318"/>
      <c r="P837" s="318"/>
      <c r="Q837" s="13"/>
      <c r="R837" s="31"/>
      <c r="S837" s="31"/>
      <c r="T837" s="21"/>
      <c r="U837" s="10"/>
      <c r="V837" s="9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12"/>
      <c r="BY837" s="12"/>
      <c r="BZ837" s="12"/>
      <c r="CA837" s="12"/>
      <c r="CB837" s="12"/>
      <c r="CC837" s="12"/>
      <c r="CD837" s="12"/>
      <c r="CE837" s="12"/>
      <c r="CF837" s="12"/>
      <c r="CG837" s="12"/>
      <c r="CH837" s="12"/>
      <c r="CI837" s="12"/>
      <c r="CJ837" s="12"/>
      <c r="CK837" s="12"/>
      <c r="CL837" s="12"/>
      <c r="CM837" s="12"/>
      <c r="CN837" s="12"/>
      <c r="CO837" s="12"/>
      <c r="CP837" s="12"/>
      <c r="CQ837" s="12"/>
      <c r="CR837" s="12"/>
      <c r="CS837" s="12"/>
      <c r="CT837" s="12"/>
      <c r="CU837" s="12"/>
      <c r="CV837" s="12"/>
      <c r="CW837" s="12"/>
      <c r="CX837" s="12"/>
      <c r="CY837" s="12"/>
      <c r="CZ837" s="12"/>
      <c r="DA837" s="12"/>
      <c r="DB837" s="12"/>
      <c r="DC837" s="12"/>
      <c r="DD837" s="12"/>
      <c r="DE837" s="12"/>
      <c r="DF837" s="12"/>
      <c r="DG837" s="12"/>
      <c r="DH837" s="12"/>
      <c r="DI837" s="12"/>
      <c r="DJ837" s="12"/>
      <c r="DK837" s="12"/>
      <c r="DL837" s="12"/>
      <c r="DM837" s="12"/>
      <c r="DN837" s="12"/>
      <c r="DO837" s="12"/>
      <c r="DP837" s="12"/>
      <c r="DQ837" s="12"/>
      <c r="DR837" s="12"/>
      <c r="DS837" s="12"/>
      <c r="DT837" s="12"/>
      <c r="DU837" s="12"/>
      <c r="DV837" s="12"/>
      <c r="DW837" s="12"/>
      <c r="DX837" s="12"/>
      <c r="DY837" s="12"/>
      <c r="DZ837" s="12"/>
      <c r="EA837" s="12"/>
      <c r="EB837" s="12"/>
      <c r="EC837" s="12"/>
      <c r="ED837" s="12"/>
      <c r="EE837" s="12"/>
      <c r="EF837" s="12"/>
      <c r="EG837" s="12"/>
      <c r="EH837" s="12"/>
      <c r="EI837" s="12"/>
      <c r="EJ837" s="12"/>
      <c r="EK837" s="12"/>
      <c r="EL837" s="12"/>
      <c r="EM837" s="12"/>
      <c r="EN837" s="12"/>
      <c r="EO837" s="12"/>
      <c r="EP837" s="12"/>
      <c r="EQ837" s="12"/>
      <c r="ER837" s="12"/>
      <c r="ES837" s="12"/>
      <c r="ET837" s="12"/>
      <c r="EU837" s="12"/>
      <c r="EV837" s="12"/>
      <c r="EW837" s="12"/>
      <c r="EX837" s="12"/>
      <c r="EY837" s="12"/>
      <c r="EZ837" s="12"/>
      <c r="FA837" s="12"/>
      <c r="FB837" s="12"/>
      <c r="FC837" s="12"/>
      <c r="FD837" s="12"/>
      <c r="FE837" s="12"/>
      <c r="FF837" s="12"/>
      <c r="FG837" s="12"/>
      <c r="FH837" s="12"/>
      <c r="FI837" s="12"/>
      <c r="FJ837" s="12"/>
      <c r="FK837" s="12"/>
      <c r="FL837" s="12"/>
      <c r="FM837" s="12"/>
      <c r="FN837" s="12"/>
      <c r="FO837" s="12"/>
      <c r="FP837" s="12"/>
      <c r="FQ837" s="12"/>
      <c r="FR837" s="12"/>
      <c r="FS837" s="12"/>
      <c r="FT837" s="12"/>
      <c r="FU837" s="12"/>
      <c r="FV837" s="12"/>
      <c r="FW837" s="12"/>
      <c r="FX837" s="12"/>
      <c r="FY837" s="12"/>
      <c r="FZ837" s="12"/>
      <c r="GA837" s="12"/>
      <c r="GB837" s="12"/>
      <c r="GC837" s="12"/>
      <c r="GD837" s="12"/>
      <c r="GE837" s="12"/>
      <c r="GF837" s="12"/>
      <c r="GG837" s="12"/>
      <c r="GH837" s="12"/>
      <c r="GI837" s="12"/>
      <c r="GJ837" s="12"/>
      <c r="GK837" s="12"/>
      <c r="GL837" s="12"/>
      <c r="GM837" s="12"/>
      <c r="GN837" s="12"/>
      <c r="GO837" s="12"/>
      <c r="GP837" s="12"/>
      <c r="GQ837" s="12"/>
      <c r="GR837" s="12"/>
      <c r="GS837" s="12"/>
      <c r="GT837" s="12"/>
      <c r="GU837" s="12"/>
      <c r="GV837" s="12"/>
      <c r="GW837" s="12"/>
      <c r="GX837" s="12"/>
      <c r="GY837" s="12"/>
      <c r="GZ837" s="12"/>
      <c r="HA837" s="12"/>
      <c r="HB837" s="12"/>
      <c r="HC837" s="12"/>
      <c r="HD837" s="12"/>
      <c r="HE837" s="12"/>
      <c r="HF837" s="12"/>
      <c r="HG837" s="12"/>
      <c r="HH837" s="12"/>
      <c r="HI837" s="12"/>
      <c r="HJ837" s="12"/>
      <c r="HK837" s="12"/>
      <c r="HL837" s="12"/>
      <c r="HM837" s="12"/>
      <c r="HN837" s="12"/>
      <c r="HO837" s="12"/>
      <c r="HP837" s="12"/>
      <c r="HQ837" s="12"/>
      <c r="HR837" s="12"/>
      <c r="HS837" s="12"/>
      <c r="HT837" s="12"/>
      <c r="HU837" s="12"/>
      <c r="HV837" s="12"/>
      <c r="HW837" s="12"/>
      <c r="HX837" s="12"/>
      <c r="IG837" s="12"/>
      <c r="IL837" s="12"/>
      <c r="IM837" s="12"/>
      <c r="IN837" s="12"/>
      <c r="IO837" s="12"/>
      <c r="IP837" s="12"/>
      <c r="IQ837" s="12"/>
      <c r="JB837" s="12"/>
      <c r="JC837" s="12"/>
      <c r="JD837" s="12"/>
      <c r="JE837" s="12"/>
      <c r="JF837" s="12"/>
      <c r="JG837" s="12"/>
      <c r="JH837" s="12"/>
      <c r="JI837" s="12"/>
      <c r="JJ837" s="12"/>
      <c r="JK837" s="12"/>
      <c r="JP837" s="12"/>
      <c r="JR837" s="12"/>
      <c r="JS837" s="12"/>
      <c r="JY837" s="12"/>
      <c r="JZ837" s="12"/>
      <c r="KA837" s="12"/>
      <c r="KC837" s="12"/>
      <c r="KD837" s="12"/>
      <c r="KE837" s="12"/>
      <c r="KF837" s="12"/>
      <c r="KG837" s="12"/>
      <c r="KM837" s="12"/>
      <c r="KN837" s="12"/>
      <c r="KO837" s="12"/>
      <c r="KP837" s="12"/>
      <c r="KQ837" s="12"/>
      <c r="KR837" s="12"/>
      <c r="KY837" s="12"/>
      <c r="LD837" s="12"/>
      <c r="LE837" s="12"/>
      <c r="LF837" s="12"/>
      <c r="LG837" s="12"/>
      <c r="LH837" s="12"/>
      <c r="LI837" s="12"/>
      <c r="LJ837" s="12"/>
      <c r="LK837" s="12"/>
      <c r="LL837" s="12"/>
      <c r="LM837" s="12"/>
      <c r="LR837" s="12"/>
      <c r="LS837" s="12"/>
      <c r="LT837" s="12"/>
      <c r="LU837" s="12"/>
      <c r="LV837" s="12"/>
      <c r="LW837" s="12"/>
      <c r="LX837" s="12"/>
      <c r="LY837" s="12"/>
      <c r="LZ837" s="12"/>
      <c r="MA837" s="12"/>
      <c r="MB837" s="12"/>
      <c r="MC837" s="12"/>
      <c r="MD837" s="12"/>
      <c r="ME837" s="12"/>
      <c r="MF837" s="12"/>
      <c r="MR837" s="12"/>
      <c r="MU837" s="12"/>
    </row>
    <row r="838" spans="1:359" ht="22.5" customHeight="1">
      <c r="A838" s="56"/>
      <c r="B838" s="55"/>
      <c r="C838" s="63"/>
      <c r="D838" s="201"/>
      <c r="E838" s="226"/>
      <c r="F838" s="60"/>
      <c r="G838" s="60"/>
      <c r="H838" s="26"/>
      <c r="I838" s="26"/>
      <c r="J838" s="9"/>
      <c r="K838" s="26"/>
      <c r="L838" s="66"/>
      <c r="M838" s="66"/>
      <c r="N838" s="17"/>
      <c r="O838" s="318"/>
      <c r="P838" s="318"/>
      <c r="Q838" s="13"/>
      <c r="R838" s="31"/>
      <c r="S838" s="31"/>
      <c r="T838" s="21"/>
      <c r="U838" s="10"/>
      <c r="V838" s="9"/>
      <c r="HY838" s="8"/>
      <c r="HZ838" s="8"/>
      <c r="IA838" s="8"/>
      <c r="IB838" s="8"/>
      <c r="IC838" s="8"/>
      <c r="ID838" s="8"/>
      <c r="IE838" s="8"/>
      <c r="IF838" s="8"/>
      <c r="IH838" s="8"/>
      <c r="II838" s="8"/>
      <c r="IJ838" s="8"/>
      <c r="IK838" s="8"/>
      <c r="IL838" s="8"/>
      <c r="IM838" s="8"/>
      <c r="IN838" s="8"/>
      <c r="IR838" s="8"/>
      <c r="IS838" s="8"/>
      <c r="IT838" s="8"/>
      <c r="IU838" s="8"/>
      <c r="IV838" s="8"/>
      <c r="IW838" s="8"/>
      <c r="IX838" s="8"/>
      <c r="IY838" s="8"/>
      <c r="IZ838" s="8"/>
      <c r="JA838" s="8"/>
      <c r="JL838" s="8"/>
      <c r="JM838" s="8"/>
      <c r="JN838" s="8"/>
      <c r="JO838" s="8"/>
      <c r="JQ838" s="8"/>
      <c r="JT838" s="8"/>
      <c r="JU838" s="8"/>
      <c r="JV838" s="8"/>
      <c r="JW838" s="8"/>
      <c r="JX838" s="8"/>
      <c r="KC838" s="8"/>
      <c r="KD838" s="8"/>
      <c r="KH838" s="8"/>
      <c r="KI838" s="8"/>
      <c r="KJ838" s="8"/>
      <c r="KK838" s="8"/>
      <c r="KL838" s="8"/>
      <c r="KS838" s="8"/>
      <c r="KT838" s="8"/>
      <c r="KX838" s="8"/>
      <c r="KY838" s="8"/>
      <c r="KZ838" s="8"/>
      <c r="LA838" s="8"/>
      <c r="LB838" s="8"/>
      <c r="LC838" s="8"/>
      <c r="LN838" s="8"/>
      <c r="LO838" s="8"/>
      <c r="LP838" s="8"/>
      <c r="LQ838" s="8"/>
      <c r="MG838" s="8"/>
      <c r="MH838" s="8"/>
      <c r="MI838" s="8"/>
      <c r="MJ838" s="8"/>
      <c r="MK838" s="8"/>
      <c r="ML838" s="8"/>
      <c r="MM838" s="8"/>
      <c r="MN838" s="8"/>
      <c r="MO838" s="8"/>
      <c r="MP838" s="8"/>
      <c r="MQ838" s="8"/>
      <c r="MS838" s="8"/>
    </row>
    <row r="839" spans="1:359" ht="22.5" customHeight="1">
      <c r="A839" s="57">
        <v>2.2000000000000002</v>
      </c>
      <c r="B839" s="58"/>
      <c r="C839" s="62"/>
      <c r="D839" s="201">
        <f>SUM((S839*A839)+B839+C839)</f>
        <v>31.134399999999999</v>
      </c>
      <c r="F839" s="59" t="s">
        <v>806</v>
      </c>
      <c r="G839" s="59"/>
      <c r="H839" s="26" t="s">
        <v>345</v>
      </c>
      <c r="I839" s="26" t="s">
        <v>2511</v>
      </c>
      <c r="J839" s="26"/>
      <c r="K839" s="26" t="s">
        <v>2512</v>
      </c>
      <c r="L839" s="66">
        <f t="shared" ref="L839" si="300">SUM(D839)</f>
        <v>31.134399999999999</v>
      </c>
      <c r="M839" s="66"/>
      <c r="N839" s="1" t="s">
        <v>369</v>
      </c>
      <c r="O839" s="316" t="s">
        <v>369</v>
      </c>
      <c r="P839" s="317">
        <v>6</v>
      </c>
      <c r="Q839" s="4" t="s">
        <v>369</v>
      </c>
      <c r="R839" s="37">
        <v>11.6</v>
      </c>
      <c r="S839" s="38">
        <f t="shared" ref="S839" si="301">SUM(R839*1.22)</f>
        <v>14.151999999999999</v>
      </c>
      <c r="T839" s="20"/>
      <c r="U839" s="10" t="s">
        <v>518</v>
      </c>
      <c r="V839" s="9"/>
      <c r="HP839" s="8"/>
      <c r="HQ839" s="8"/>
      <c r="HR839" s="8"/>
      <c r="HS839" s="8"/>
      <c r="HV839" s="8"/>
      <c r="HY839" s="8"/>
      <c r="HZ839" s="8"/>
      <c r="IA839" s="8"/>
      <c r="IE839" s="8"/>
      <c r="IF839" s="8"/>
      <c r="IH839" s="8"/>
      <c r="II839" s="8"/>
      <c r="JF839" s="8"/>
      <c r="JG839" s="8"/>
      <c r="JH839" s="8"/>
      <c r="JI839" s="8"/>
      <c r="JJ839" s="8"/>
      <c r="JM839" s="8"/>
      <c r="JO839" s="8"/>
      <c r="JQ839" s="8"/>
      <c r="KG839" s="8"/>
      <c r="KH839" s="8"/>
      <c r="KI839" s="8"/>
      <c r="KJ839" s="8"/>
      <c r="KK839" s="8"/>
      <c r="KL839" s="8"/>
      <c r="MQ839" s="8"/>
      <c r="MR839" s="8"/>
      <c r="MU839" s="8"/>
    </row>
    <row r="840" spans="1:359" s="8" customFormat="1" ht="22.5" customHeight="1">
      <c r="A840" s="57">
        <v>2</v>
      </c>
      <c r="B840" s="58"/>
      <c r="C840" s="62"/>
      <c r="D840" s="201">
        <f>SUM((R840*A840)+B840+C840)+((2020-2003)*3)</f>
        <v>96.6</v>
      </c>
      <c r="E840" s="225"/>
      <c r="F840" s="198" t="s">
        <v>808</v>
      </c>
      <c r="G840" s="90" t="s">
        <v>1437</v>
      </c>
      <c r="H840" s="83" t="s">
        <v>345</v>
      </c>
      <c r="I840" s="83" t="s">
        <v>172</v>
      </c>
      <c r="J840" s="84"/>
      <c r="K840" s="83" t="s">
        <v>173</v>
      </c>
      <c r="L840" s="66">
        <f t="shared" ref="L840:L851" si="302">SUM(D840)</f>
        <v>96.6</v>
      </c>
      <c r="M840" s="66"/>
      <c r="N840" s="1" t="s">
        <v>369</v>
      </c>
      <c r="O840" s="316" t="s">
        <v>369</v>
      </c>
      <c r="P840" s="317">
        <v>1</v>
      </c>
      <c r="Q840" s="4" t="s">
        <v>369</v>
      </c>
      <c r="R840" s="37">
        <v>22.8</v>
      </c>
      <c r="S840" s="38">
        <f t="shared" ref="S840:S851" si="303">SUM(R840*1.22)</f>
        <v>27.815999999999999</v>
      </c>
      <c r="T840" s="19"/>
      <c r="U840" s="10" t="s">
        <v>487</v>
      </c>
      <c r="V840" s="9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  <c r="BZ840" s="12"/>
      <c r="CA840" s="12"/>
      <c r="CB840" s="12"/>
      <c r="CC840" s="12"/>
      <c r="CD840" s="12"/>
      <c r="CE840" s="12"/>
      <c r="CF840" s="12"/>
      <c r="CG840" s="12"/>
      <c r="CH840" s="12"/>
      <c r="CI840" s="12"/>
      <c r="CJ840" s="12"/>
      <c r="CK840" s="12"/>
      <c r="CL840" s="12"/>
      <c r="CM840" s="12"/>
      <c r="CN840" s="12"/>
      <c r="CO840" s="12"/>
      <c r="CP840" s="12"/>
      <c r="CQ840" s="12"/>
      <c r="CR840" s="12"/>
      <c r="CS840" s="12"/>
      <c r="CT840" s="12"/>
      <c r="CU840" s="12"/>
      <c r="CV840" s="12"/>
      <c r="CW840" s="12"/>
      <c r="CX840" s="12"/>
      <c r="CY840" s="12"/>
      <c r="CZ840" s="12"/>
      <c r="DA840" s="12"/>
      <c r="DB840" s="12"/>
      <c r="DC840" s="12"/>
      <c r="DD840" s="12"/>
      <c r="DE840" s="12"/>
      <c r="DF840" s="12"/>
      <c r="DG840" s="12"/>
      <c r="DH840" s="12"/>
      <c r="DI840" s="12"/>
      <c r="DJ840" s="12"/>
      <c r="DK840" s="12"/>
      <c r="DL840" s="12"/>
      <c r="DM840" s="12"/>
      <c r="DN840" s="12"/>
      <c r="DO840" s="12"/>
      <c r="DP840" s="12"/>
      <c r="DQ840" s="12"/>
      <c r="DR840" s="12"/>
      <c r="DS840" s="12"/>
      <c r="DT840" s="12"/>
      <c r="DU840" s="12"/>
      <c r="DV840" s="12"/>
      <c r="DW840" s="12"/>
      <c r="DX840" s="12"/>
      <c r="DY840" s="12"/>
      <c r="DZ840" s="12"/>
      <c r="EA840" s="12"/>
      <c r="EB840" s="12"/>
      <c r="EC840" s="12"/>
      <c r="ED840" s="12"/>
      <c r="EE840" s="12"/>
      <c r="EF840" s="12"/>
      <c r="EG840" s="12"/>
      <c r="EH840" s="12"/>
      <c r="EI840" s="12"/>
      <c r="EJ840" s="12"/>
      <c r="EK840" s="12"/>
      <c r="EL840" s="12"/>
      <c r="EM840" s="12"/>
      <c r="EN840" s="12"/>
      <c r="EO840" s="12"/>
      <c r="EP840" s="12"/>
      <c r="EQ840" s="12"/>
      <c r="ER840" s="12"/>
      <c r="ES840" s="12"/>
      <c r="ET840" s="12"/>
      <c r="EU840" s="12"/>
      <c r="EV840" s="12"/>
      <c r="EW840" s="12"/>
      <c r="EX840" s="12"/>
      <c r="EY840" s="12"/>
      <c r="EZ840" s="12"/>
      <c r="FA840" s="12"/>
      <c r="FB840" s="12"/>
      <c r="FC840" s="12"/>
      <c r="FD840" s="12"/>
      <c r="FE840" s="12"/>
      <c r="FF840" s="12"/>
      <c r="FG840" s="12"/>
      <c r="FH840" s="12"/>
      <c r="FI840" s="12"/>
      <c r="FJ840" s="12"/>
      <c r="FK840" s="12"/>
      <c r="FL840" s="12"/>
      <c r="FM840" s="12"/>
      <c r="FN840" s="12"/>
      <c r="FO840" s="12"/>
      <c r="FP840" s="12"/>
      <c r="FQ840" s="12"/>
      <c r="FR840" s="12"/>
      <c r="FS840" s="12"/>
      <c r="FT840" s="12"/>
      <c r="FU840" s="12"/>
      <c r="FV840" s="12"/>
      <c r="FW840" s="12"/>
      <c r="FX840" s="12"/>
      <c r="FY840" s="12"/>
      <c r="FZ840" s="12"/>
      <c r="GA840" s="12"/>
      <c r="GB840" s="12"/>
      <c r="GC840" s="12"/>
      <c r="GD840" s="12"/>
      <c r="GE840" s="12"/>
      <c r="GF840" s="12"/>
      <c r="GG840" s="12"/>
      <c r="GH840" s="12"/>
      <c r="GI840" s="12"/>
      <c r="GJ840" s="12"/>
      <c r="GK840" s="12"/>
      <c r="GL840" s="12"/>
      <c r="GM840" s="12"/>
      <c r="GN840" s="12"/>
      <c r="GO840" s="12"/>
      <c r="GP840" s="12"/>
      <c r="GQ840" s="12"/>
      <c r="GR840" s="12"/>
      <c r="GS840" s="12"/>
      <c r="GT840" s="12"/>
      <c r="GU840" s="12"/>
      <c r="GV840" s="12"/>
      <c r="GW840" s="12"/>
      <c r="GX840" s="12"/>
      <c r="GY840" s="12"/>
      <c r="GZ840" s="12"/>
      <c r="HA840" s="12"/>
      <c r="HB840" s="12"/>
      <c r="HC840" s="12"/>
      <c r="HD840" s="12"/>
      <c r="HE840" s="12"/>
      <c r="HF840" s="12"/>
      <c r="HG840" s="12"/>
      <c r="HH840" s="12"/>
      <c r="HI840" s="12"/>
      <c r="HJ840" s="12"/>
      <c r="HK840" s="12"/>
      <c r="HL840" s="12"/>
      <c r="HM840" s="12"/>
      <c r="HN840" s="12"/>
      <c r="HO840" s="12"/>
      <c r="HR840" s="12"/>
      <c r="HS840" s="12"/>
      <c r="HV840" s="12"/>
      <c r="IB840" s="12"/>
      <c r="IC840" s="12"/>
      <c r="ID840" s="12"/>
      <c r="IE840" s="12"/>
      <c r="IF840" s="12"/>
      <c r="IH840" s="12"/>
      <c r="IJ840" s="12"/>
      <c r="IK840" s="12"/>
      <c r="IR840" s="12"/>
      <c r="JB840" s="12"/>
      <c r="JC840" s="12"/>
      <c r="JD840" s="12"/>
      <c r="JE840" s="12"/>
      <c r="JF840" s="12"/>
      <c r="JG840" s="12"/>
      <c r="JH840" s="12"/>
      <c r="JI840" s="12"/>
      <c r="JJ840" s="12"/>
      <c r="JK840" s="12"/>
      <c r="JM840" s="12"/>
      <c r="JN840" s="12"/>
      <c r="JO840" s="12"/>
      <c r="JP840" s="12"/>
      <c r="JQ840" s="12"/>
      <c r="JR840" s="12"/>
      <c r="JS840" s="12"/>
      <c r="JY840" s="12"/>
      <c r="KE840" s="12"/>
      <c r="KF840" s="12"/>
      <c r="KM840" s="12"/>
      <c r="KN840" s="12"/>
      <c r="KO840" s="12"/>
      <c r="KP840" s="12"/>
      <c r="KQ840" s="12"/>
      <c r="KR840" s="12"/>
      <c r="KX840" s="12"/>
      <c r="KY840" s="12"/>
      <c r="KZ840" s="12"/>
      <c r="LA840" s="12"/>
      <c r="LB840" s="12"/>
      <c r="LC840" s="12"/>
      <c r="LD840" s="12"/>
      <c r="LE840" s="12"/>
      <c r="LF840" s="12"/>
      <c r="LG840" s="12"/>
      <c r="LH840" s="12"/>
      <c r="LI840" s="12"/>
      <c r="LJ840" s="12"/>
      <c r="LK840" s="12"/>
      <c r="LL840" s="12"/>
      <c r="LM840" s="12"/>
      <c r="LN840" s="12"/>
      <c r="LO840" s="12"/>
      <c r="LP840" s="12"/>
      <c r="LQ840" s="12"/>
      <c r="LR840" s="12"/>
      <c r="LS840" s="12"/>
      <c r="LT840" s="12"/>
      <c r="LU840" s="12"/>
      <c r="LV840" s="12"/>
      <c r="LW840" s="12"/>
      <c r="LX840" s="12"/>
      <c r="LY840" s="12"/>
      <c r="LZ840" s="12"/>
      <c r="MA840" s="12"/>
      <c r="MB840" s="12"/>
      <c r="MC840" s="12"/>
      <c r="MD840" s="12"/>
      <c r="ME840" s="12"/>
      <c r="MF840" s="12"/>
      <c r="MG840" s="12"/>
      <c r="MH840" s="12"/>
      <c r="MI840" s="12"/>
      <c r="MJ840" s="12"/>
      <c r="MQ840" s="12"/>
      <c r="MS840" s="12"/>
    </row>
    <row r="841" spans="1:359" ht="22.5" customHeight="1">
      <c r="A841" s="57">
        <v>1</v>
      </c>
      <c r="B841" s="58">
        <v>14</v>
      </c>
      <c r="C841" s="62"/>
      <c r="D841" s="201">
        <f>SUM((S841*A841)+B841+C841)</f>
        <v>35.496400000000001</v>
      </c>
      <c r="E841" s="226"/>
      <c r="F841" s="59" t="s">
        <v>820</v>
      </c>
      <c r="G841" s="59"/>
      <c r="H841" s="26" t="s">
        <v>345</v>
      </c>
      <c r="I841" s="26" t="s">
        <v>171</v>
      </c>
      <c r="J841" s="26"/>
      <c r="K841" s="26" t="s">
        <v>1380</v>
      </c>
      <c r="L841" s="66">
        <f t="shared" si="302"/>
        <v>35.496400000000001</v>
      </c>
      <c r="M841" s="66"/>
      <c r="N841" s="1" t="s">
        <v>369</v>
      </c>
      <c r="O841" s="316" t="s">
        <v>369</v>
      </c>
      <c r="P841" s="317">
        <v>1</v>
      </c>
      <c r="Q841" s="4" t="s">
        <v>369</v>
      </c>
      <c r="R841" s="37">
        <v>17.62</v>
      </c>
      <c r="S841" s="38">
        <f t="shared" si="303"/>
        <v>21.496400000000001</v>
      </c>
      <c r="T841" s="25"/>
      <c r="U841" s="10" t="s">
        <v>486</v>
      </c>
      <c r="V841" s="9"/>
      <c r="HR841" s="8"/>
      <c r="HS841" s="8"/>
      <c r="HV841" s="8"/>
      <c r="HY841" s="8"/>
      <c r="HZ841" s="8"/>
      <c r="IA841" s="8"/>
      <c r="IB841" s="8"/>
      <c r="IC841" s="8"/>
      <c r="ID841" s="8"/>
      <c r="II841" s="8"/>
      <c r="IJ841" s="8"/>
      <c r="IK841" s="8"/>
      <c r="IL841" s="8"/>
      <c r="IM841" s="8"/>
      <c r="IN841" s="8"/>
      <c r="IR841" s="8"/>
      <c r="IS841" s="8"/>
      <c r="IT841" s="8"/>
      <c r="IU841" s="8"/>
      <c r="IV841" s="8"/>
      <c r="IW841" s="8"/>
      <c r="IX841" s="8"/>
      <c r="IY841" s="8"/>
      <c r="IZ841" s="8"/>
      <c r="JA841" s="8"/>
      <c r="JN841" s="8"/>
      <c r="JQ841" s="8"/>
      <c r="JT841" s="8"/>
      <c r="JU841" s="8"/>
      <c r="JV841" s="8"/>
      <c r="JW841" s="8"/>
      <c r="JX841" s="8"/>
      <c r="KE841" s="8"/>
      <c r="KF841" s="8"/>
      <c r="KG841" s="8"/>
      <c r="KH841" s="8"/>
      <c r="KI841" s="8"/>
      <c r="KJ841" s="8"/>
      <c r="KK841" s="8"/>
      <c r="KL841" s="8"/>
      <c r="KM841" s="8"/>
      <c r="KN841" s="8"/>
      <c r="KO841" s="8"/>
      <c r="KP841" s="8"/>
      <c r="KQ841" s="8"/>
      <c r="KR841" s="8"/>
      <c r="KU841" s="8"/>
      <c r="KV841" s="8"/>
      <c r="KW841" s="8"/>
      <c r="KY841" s="8"/>
      <c r="MH841" s="8"/>
      <c r="MI841" s="8"/>
      <c r="MJ841" s="8"/>
      <c r="MQ841" s="8"/>
      <c r="MR841" s="8"/>
      <c r="MS841" s="8"/>
      <c r="MU841" s="197"/>
    </row>
    <row r="842" spans="1:359" ht="22.5" customHeight="1">
      <c r="A842" s="57">
        <v>1</v>
      </c>
      <c r="B842" s="58">
        <v>15</v>
      </c>
      <c r="C842" s="62"/>
      <c r="D842" s="201">
        <f>SUM((S842*A842)+B842+C842)</f>
        <v>27.077999999999999</v>
      </c>
      <c r="F842" s="59" t="s">
        <v>805</v>
      </c>
      <c r="G842" s="59"/>
      <c r="H842" s="26" t="s">
        <v>345</v>
      </c>
      <c r="I842" s="26" t="s">
        <v>1127</v>
      </c>
      <c r="J842" s="26"/>
      <c r="K842" s="26" t="s">
        <v>1128</v>
      </c>
      <c r="L842" s="66">
        <f>SUM(D842)</f>
        <v>27.077999999999999</v>
      </c>
      <c r="M842" s="66"/>
      <c r="N842" s="1" t="s">
        <v>369</v>
      </c>
      <c r="O842" s="316" t="s">
        <v>369</v>
      </c>
      <c r="P842" s="317" t="s">
        <v>369</v>
      </c>
      <c r="Q842" s="4">
        <v>3</v>
      </c>
      <c r="R842" s="37">
        <v>9.9</v>
      </c>
      <c r="S842" s="38">
        <f>SUM(R842*1.22)</f>
        <v>12.077999999999999</v>
      </c>
      <c r="T842" s="25">
        <v>0.2</v>
      </c>
      <c r="U842" s="10" t="s">
        <v>517</v>
      </c>
      <c r="V842" s="9"/>
      <c r="HP842" s="8"/>
      <c r="HQ842" s="8"/>
      <c r="HZ842" s="8"/>
      <c r="IA842" s="8"/>
      <c r="IB842" s="8"/>
      <c r="IC842" s="8"/>
      <c r="ID842" s="8"/>
      <c r="IG842" s="8"/>
      <c r="IJ842" s="7"/>
      <c r="IK842" s="7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  <c r="IW842" s="8"/>
      <c r="IX842" s="8"/>
      <c r="IY842" s="8"/>
      <c r="IZ842" s="8"/>
      <c r="JA842" s="8"/>
      <c r="JF842" s="8"/>
      <c r="JG842" s="8"/>
      <c r="JH842" s="8"/>
      <c r="JI842" s="8"/>
      <c r="JJ842" s="8"/>
      <c r="JL842" s="8"/>
      <c r="JM842" s="8"/>
      <c r="JQ842" s="8"/>
      <c r="JY842" s="8"/>
      <c r="KH842" s="8"/>
      <c r="KI842" s="8"/>
      <c r="KJ842" s="8"/>
      <c r="KK842" s="8"/>
      <c r="KL842" s="8"/>
      <c r="KX842" s="8"/>
      <c r="KY842" s="8"/>
      <c r="LD842" s="8"/>
      <c r="LE842" s="8"/>
      <c r="LF842" s="8"/>
      <c r="LG842" s="8"/>
      <c r="LH842" s="8"/>
      <c r="LI842" s="8"/>
      <c r="LJ842" s="8"/>
      <c r="LK842" s="8"/>
      <c r="LL842" s="8"/>
      <c r="LM842" s="8"/>
      <c r="LR842" s="8"/>
      <c r="LS842" s="8"/>
      <c r="LT842" s="8"/>
      <c r="LU842" s="8"/>
      <c r="LV842" s="8"/>
      <c r="LW842" s="8"/>
      <c r="LX842" s="8"/>
      <c r="LY842" s="8"/>
      <c r="LZ842" s="8"/>
      <c r="MA842" s="8"/>
      <c r="MB842" s="8"/>
      <c r="MC842" s="8"/>
      <c r="MD842" s="8"/>
      <c r="ME842" s="8"/>
      <c r="MF842" s="8"/>
      <c r="MH842" s="8"/>
      <c r="MI842" s="8"/>
      <c r="MJ842" s="8"/>
      <c r="MK842" s="8"/>
      <c r="ML842" s="8"/>
      <c r="MM842" s="8"/>
      <c r="MN842" s="8"/>
      <c r="MO842" s="8"/>
      <c r="MP842" s="8"/>
      <c r="MS842" s="8"/>
      <c r="MU842" s="8"/>
    </row>
    <row r="843" spans="1:359" ht="22.5" customHeight="1">
      <c r="A843" s="57">
        <v>1</v>
      </c>
      <c r="B843" s="58">
        <v>17</v>
      </c>
      <c r="C843" s="62"/>
      <c r="D843" s="201">
        <f>SUM((R843*A843)+B843+C843)+((2020-2012)*3)</f>
        <v>55.755000000000003</v>
      </c>
      <c r="E843" s="226"/>
      <c r="F843" s="198" t="s">
        <v>830</v>
      </c>
      <c r="G843" s="90" t="s">
        <v>1439</v>
      </c>
      <c r="H843" s="83" t="s">
        <v>345</v>
      </c>
      <c r="I843" s="83" t="s">
        <v>176</v>
      </c>
      <c r="J843" s="84"/>
      <c r="K843" s="83" t="s">
        <v>177</v>
      </c>
      <c r="L843" s="66">
        <f>SUM(D843)</f>
        <v>55.755000000000003</v>
      </c>
      <c r="M843" s="66"/>
      <c r="N843" s="1" t="s">
        <v>369</v>
      </c>
      <c r="O843" s="316" t="s">
        <v>369</v>
      </c>
      <c r="P843" s="317">
        <v>1</v>
      </c>
      <c r="Q843" s="4" t="s">
        <v>369</v>
      </c>
      <c r="R843" s="37">
        <v>14.755000000000001</v>
      </c>
      <c r="S843" s="38">
        <f>SUM(R843*1.22)</f>
        <v>18.001100000000001</v>
      </c>
      <c r="T843" s="19"/>
      <c r="U843" s="10" t="s">
        <v>484</v>
      </c>
      <c r="V843" s="9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IB843" s="8"/>
      <c r="IC843" s="8"/>
      <c r="ID843" s="8"/>
      <c r="II843" s="8"/>
      <c r="IS843" s="8"/>
      <c r="IT843" s="8"/>
      <c r="IU843" s="8"/>
      <c r="IV843" s="8"/>
      <c r="IW843" s="8"/>
      <c r="IX843" s="8"/>
      <c r="IY843" s="8"/>
      <c r="IZ843" s="8"/>
      <c r="JA843" s="8"/>
      <c r="JB843" s="7"/>
      <c r="JC843" s="7"/>
      <c r="JD843" s="7"/>
      <c r="JE843" s="7"/>
      <c r="JF843" s="8"/>
      <c r="JG843" s="8"/>
      <c r="JH843" s="8"/>
      <c r="JI843" s="8"/>
      <c r="JJ843" s="8"/>
      <c r="JK843" s="7"/>
      <c r="JL843" s="8"/>
      <c r="JM843" s="8"/>
      <c r="JO843" s="8"/>
      <c r="JP843" s="7"/>
      <c r="JQ843" s="8"/>
      <c r="JR843" s="7"/>
      <c r="JS843" s="7"/>
      <c r="JT843" s="8"/>
      <c r="JU843" s="8"/>
      <c r="JV843" s="8"/>
      <c r="JW843" s="8"/>
      <c r="JX843" s="8"/>
      <c r="JY843" s="7"/>
      <c r="JZ843" s="8"/>
      <c r="KA843" s="8"/>
      <c r="KB843" s="8"/>
      <c r="KC843" s="8"/>
      <c r="KD843" s="8"/>
      <c r="KE843" s="8"/>
      <c r="KF843" s="8"/>
      <c r="KG843" s="8"/>
      <c r="KH843" s="8"/>
      <c r="KI843" s="8"/>
      <c r="KJ843" s="8"/>
      <c r="KK843" s="8"/>
      <c r="KL843" s="8"/>
      <c r="KM843" s="8"/>
      <c r="KN843" s="8"/>
      <c r="KO843" s="8"/>
      <c r="KP843" s="8"/>
      <c r="KQ843" s="8"/>
      <c r="KR843" s="8"/>
      <c r="KU843" s="8"/>
      <c r="KV843" s="8"/>
      <c r="KW843" s="8"/>
      <c r="LD843" s="8"/>
      <c r="LE843" s="8"/>
      <c r="LF843" s="8"/>
      <c r="LG843" s="8"/>
      <c r="LH843" s="8"/>
      <c r="LI843" s="8"/>
      <c r="LJ843" s="8"/>
      <c r="LK843" s="8"/>
      <c r="LL843" s="8"/>
      <c r="LM843" s="8"/>
      <c r="LN843" s="8"/>
      <c r="LO843" s="8"/>
      <c r="LP843" s="8"/>
      <c r="LQ843" s="8"/>
      <c r="LR843" s="8"/>
      <c r="LS843" s="8"/>
      <c r="LT843" s="8"/>
      <c r="LU843" s="8"/>
      <c r="LV843" s="8"/>
      <c r="LW843" s="8"/>
      <c r="LX843" s="8"/>
      <c r="LY843" s="8"/>
      <c r="LZ843" s="8"/>
      <c r="MA843" s="8"/>
      <c r="MB843" s="8"/>
      <c r="MC843" s="8"/>
      <c r="MD843" s="8"/>
      <c r="ME843" s="8"/>
      <c r="MF843" s="8"/>
      <c r="MG843" s="8"/>
      <c r="MQ843" s="8"/>
      <c r="MS843" s="8"/>
      <c r="MU843" s="8"/>
    </row>
    <row r="844" spans="1:359" ht="22.5" customHeight="1">
      <c r="A844" s="57">
        <v>1</v>
      </c>
      <c r="B844" s="58">
        <v>20</v>
      </c>
      <c r="C844" s="62">
        <v>3</v>
      </c>
      <c r="D844" s="201">
        <f>SUM((S844*A844)+B844+C844)</f>
        <v>59.502400000000002</v>
      </c>
      <c r="E844" s="226"/>
      <c r="F844" s="59" t="s">
        <v>821</v>
      </c>
      <c r="G844" s="59"/>
      <c r="H844" s="26" t="s">
        <v>345</v>
      </c>
      <c r="I844" s="26" t="s">
        <v>1406</v>
      </c>
      <c r="J844" s="26"/>
      <c r="K844" s="26" t="s">
        <v>2199</v>
      </c>
      <c r="L844" s="66">
        <f t="shared" si="302"/>
        <v>59.502400000000002</v>
      </c>
      <c r="M844" s="66"/>
      <c r="N844" s="1" t="s">
        <v>369</v>
      </c>
      <c r="O844" s="316" t="s">
        <v>369</v>
      </c>
      <c r="P844" s="317">
        <v>1</v>
      </c>
      <c r="Q844" s="4" t="s">
        <v>369</v>
      </c>
      <c r="R844" s="37">
        <v>29.92</v>
      </c>
      <c r="S844" s="38">
        <f t="shared" si="303"/>
        <v>36.502400000000002</v>
      </c>
      <c r="T844" s="25"/>
      <c r="U844" s="10" t="s">
        <v>486</v>
      </c>
      <c r="V844" s="9"/>
      <c r="HR844" s="8"/>
      <c r="HS844" s="8"/>
      <c r="HV844" s="8"/>
      <c r="HY844" s="8"/>
      <c r="HZ844" s="8"/>
      <c r="IA844" s="8"/>
      <c r="IB844" s="8"/>
      <c r="IC844" s="8"/>
      <c r="ID844" s="8"/>
      <c r="II844" s="8"/>
      <c r="IJ844" s="8"/>
      <c r="IK844" s="8"/>
      <c r="IL844" s="8"/>
      <c r="IM844" s="8"/>
      <c r="IN844" s="8"/>
      <c r="IR844" s="8"/>
      <c r="IS844" s="8"/>
      <c r="IT844" s="8"/>
      <c r="IU844" s="8"/>
      <c r="IV844" s="8"/>
      <c r="IW844" s="8"/>
      <c r="IX844" s="8"/>
      <c r="IY844" s="8"/>
      <c r="IZ844" s="8"/>
      <c r="JA844" s="8"/>
      <c r="JN844" s="8"/>
      <c r="JQ844" s="8"/>
      <c r="JT844" s="8"/>
      <c r="JU844" s="8"/>
      <c r="JV844" s="8"/>
      <c r="JW844" s="8"/>
      <c r="JX844" s="8"/>
      <c r="KE844" s="8"/>
      <c r="KF844" s="8"/>
      <c r="KG844" s="8"/>
      <c r="KH844" s="8"/>
      <c r="KI844" s="8"/>
      <c r="KJ844" s="8"/>
      <c r="KK844" s="8"/>
      <c r="KL844" s="8"/>
      <c r="KM844" s="8"/>
      <c r="KN844" s="8"/>
      <c r="KO844" s="8"/>
      <c r="KP844" s="8"/>
      <c r="KQ844" s="8"/>
      <c r="KR844" s="8"/>
      <c r="KU844" s="8"/>
      <c r="KV844" s="8"/>
      <c r="KW844" s="8"/>
      <c r="KY844" s="8"/>
      <c r="MH844" s="8"/>
      <c r="MI844" s="8"/>
      <c r="MJ844" s="8"/>
      <c r="MQ844" s="8"/>
      <c r="MR844" s="8"/>
      <c r="MS844" s="8"/>
      <c r="MU844" s="8"/>
    </row>
    <row r="845" spans="1:359" ht="22.5" customHeight="1">
      <c r="A845" s="57">
        <v>2.2000000000000002</v>
      </c>
      <c r="B845" s="58"/>
      <c r="C845" s="62"/>
      <c r="D845" s="201">
        <f>SUM((S845*A845)+B845+C845)</f>
        <v>28.182000000000002</v>
      </c>
      <c r="F845" s="59" t="s">
        <v>806</v>
      </c>
      <c r="G845" s="59"/>
      <c r="H845" s="26" t="s">
        <v>345</v>
      </c>
      <c r="I845" s="26" t="s">
        <v>1379</v>
      </c>
      <c r="J845" s="26"/>
      <c r="K845" s="26" t="s">
        <v>1380</v>
      </c>
      <c r="L845" s="66">
        <f t="shared" si="302"/>
        <v>28.182000000000002</v>
      </c>
      <c r="M845" s="66"/>
      <c r="N845" s="1" t="s">
        <v>369</v>
      </c>
      <c r="O845" s="316" t="s">
        <v>369</v>
      </c>
      <c r="P845" s="317">
        <v>3</v>
      </c>
      <c r="Q845" s="4" t="s">
        <v>369</v>
      </c>
      <c r="R845" s="37">
        <v>10.5</v>
      </c>
      <c r="S845" s="38">
        <f t="shared" si="303"/>
        <v>12.81</v>
      </c>
      <c r="T845" s="20"/>
      <c r="U845" s="10" t="s">
        <v>1376</v>
      </c>
      <c r="V845" s="10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IB845" s="8"/>
      <c r="IC845" s="8"/>
      <c r="ID845" s="8"/>
      <c r="IE845" s="8"/>
      <c r="IF845" s="8"/>
      <c r="IH845" s="8"/>
      <c r="II845" s="8"/>
      <c r="JB845" s="8"/>
      <c r="JC845" s="8"/>
      <c r="JD845" s="8"/>
      <c r="JE845" s="8"/>
      <c r="JF845" s="8"/>
      <c r="JG845" s="8"/>
      <c r="JH845" s="8"/>
      <c r="JI845" s="8"/>
      <c r="JJ845" s="8"/>
      <c r="JK845" s="8"/>
      <c r="JM845" s="8"/>
      <c r="JO845" s="8"/>
      <c r="JP845" s="8"/>
      <c r="JQ845" s="8"/>
      <c r="JR845" s="8"/>
      <c r="JS845" s="8"/>
      <c r="JY845" s="8"/>
      <c r="KG845" s="8"/>
      <c r="KH845" s="8"/>
      <c r="KI845" s="8"/>
      <c r="KJ845" s="8"/>
      <c r="KK845" s="8"/>
      <c r="KL845" s="8"/>
      <c r="KU845" s="8"/>
      <c r="KV845" s="8"/>
      <c r="KW845" s="8"/>
      <c r="LN845" s="8"/>
      <c r="LO845" s="8"/>
      <c r="LP845" s="8"/>
      <c r="LQ845" s="8"/>
      <c r="MG845" s="8"/>
      <c r="MH845" s="8"/>
      <c r="MI845" s="8"/>
      <c r="MJ845" s="8"/>
      <c r="MK845" s="8"/>
      <c r="ML845" s="8"/>
      <c r="MM845" s="8"/>
      <c r="MN845" s="8"/>
      <c r="MO845" s="8"/>
      <c r="MP845" s="8"/>
      <c r="MQ845" s="8"/>
      <c r="MU845" s="8"/>
    </row>
    <row r="846" spans="1:359" ht="22.5" customHeight="1">
      <c r="A846" s="57">
        <v>2.1</v>
      </c>
      <c r="B846" s="58"/>
      <c r="C846" s="62"/>
      <c r="D846" s="201">
        <f>SUM((S846*A846)+B846+C846)</f>
        <v>44.835000000000001</v>
      </c>
      <c r="E846" s="226"/>
      <c r="F846" s="59" t="s">
        <v>807</v>
      </c>
      <c r="G846" s="59"/>
      <c r="H846" s="26" t="s">
        <v>345</v>
      </c>
      <c r="I846" s="26" t="s">
        <v>1379</v>
      </c>
      <c r="J846" s="26"/>
      <c r="K846" s="26" t="s">
        <v>1381</v>
      </c>
      <c r="L846" s="66">
        <f t="shared" si="302"/>
        <v>44.835000000000001</v>
      </c>
      <c r="M846" s="66"/>
      <c r="N846" s="1" t="s">
        <v>369</v>
      </c>
      <c r="O846" s="316" t="s">
        <v>369</v>
      </c>
      <c r="P846" s="317">
        <v>5</v>
      </c>
      <c r="Q846" s="4" t="s">
        <v>369</v>
      </c>
      <c r="R846" s="37">
        <v>17.5</v>
      </c>
      <c r="S846" s="38">
        <f t="shared" si="303"/>
        <v>21.349999999999998</v>
      </c>
      <c r="T846" s="20"/>
      <c r="U846" s="10" t="s">
        <v>1376</v>
      </c>
      <c r="V846" s="10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IB846" s="8"/>
      <c r="IC846" s="8"/>
      <c r="ID846" s="8"/>
      <c r="IE846" s="8"/>
      <c r="IF846" s="8"/>
      <c r="IH846" s="8"/>
      <c r="II846" s="8"/>
      <c r="JB846" s="8"/>
      <c r="JC846" s="8"/>
      <c r="JD846" s="8"/>
      <c r="JE846" s="8"/>
      <c r="JF846" s="8"/>
      <c r="JG846" s="8"/>
      <c r="JH846" s="8"/>
      <c r="JI846" s="8"/>
      <c r="JJ846" s="8"/>
      <c r="JK846" s="8"/>
      <c r="JP846" s="8"/>
      <c r="JR846" s="8"/>
      <c r="JS846" s="8"/>
      <c r="JY846" s="8"/>
      <c r="KE846" s="8"/>
      <c r="KF846" s="8"/>
      <c r="KG846" s="8"/>
      <c r="KH846" s="8"/>
      <c r="KI846" s="8"/>
      <c r="KJ846" s="8"/>
      <c r="KK846" s="8"/>
      <c r="KL846" s="8"/>
      <c r="KM846" s="8"/>
      <c r="KN846" s="8"/>
      <c r="KO846" s="8"/>
      <c r="KP846" s="8"/>
      <c r="KQ846" s="8"/>
      <c r="KR846" s="8"/>
      <c r="KU846" s="8"/>
      <c r="KV846" s="8"/>
      <c r="KW846" s="8"/>
      <c r="KY846" s="8"/>
      <c r="MQ846" s="8"/>
      <c r="MR846" s="8"/>
      <c r="MS846" s="7"/>
      <c r="MU846" s="8"/>
    </row>
    <row r="847" spans="1:359" ht="22.5" customHeight="1">
      <c r="A847" s="57">
        <v>1.9</v>
      </c>
      <c r="B847" s="58">
        <v>5</v>
      </c>
      <c r="C847" s="62"/>
      <c r="D847" s="201">
        <f>SUM((R847*A847)+B847+C847)+((2020-2009)*3)</f>
        <v>103.55</v>
      </c>
      <c r="E847" s="226"/>
      <c r="F847" s="198" t="s">
        <v>833</v>
      </c>
      <c r="G847" s="90" t="s">
        <v>1438</v>
      </c>
      <c r="H847" s="83" t="s">
        <v>345</v>
      </c>
      <c r="I847" s="83" t="s">
        <v>40</v>
      </c>
      <c r="J847" s="83"/>
      <c r="K847" s="83" t="s">
        <v>174</v>
      </c>
      <c r="L847" s="66">
        <f t="shared" si="302"/>
        <v>103.55</v>
      </c>
      <c r="M847" s="66"/>
      <c r="N847" s="1" t="s">
        <v>369</v>
      </c>
      <c r="O847" s="316" t="s">
        <v>369</v>
      </c>
      <c r="P847" s="317" t="s">
        <v>369</v>
      </c>
      <c r="Q847" s="4">
        <v>1</v>
      </c>
      <c r="R847" s="37">
        <v>34.5</v>
      </c>
      <c r="S847" s="38">
        <f t="shared" si="303"/>
        <v>42.089999999999996</v>
      </c>
      <c r="T847" s="20"/>
      <c r="U847" s="10" t="s">
        <v>631</v>
      </c>
      <c r="V847" s="9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J847" s="8"/>
      <c r="IK847" s="8"/>
      <c r="IL847" s="8"/>
      <c r="IM847" s="8"/>
      <c r="IN847" s="8"/>
      <c r="IO847" s="8"/>
      <c r="IP847" s="8"/>
      <c r="IQ847" s="8"/>
      <c r="IR847" s="8"/>
      <c r="JB847" s="8"/>
      <c r="JC847" s="8"/>
      <c r="JD847" s="8"/>
      <c r="JE847" s="8"/>
      <c r="JK847" s="8"/>
      <c r="JM847" s="8"/>
      <c r="JN847" s="8"/>
      <c r="JO847" s="8"/>
      <c r="JP847" s="8"/>
      <c r="JQ847" s="8"/>
      <c r="JR847" s="8"/>
      <c r="JS847" s="8"/>
      <c r="JT847" s="8"/>
      <c r="JU847" s="8"/>
      <c r="JV847" s="8"/>
      <c r="JW847" s="8"/>
      <c r="JX847" s="8"/>
      <c r="JY847" s="8"/>
      <c r="JZ847" s="8"/>
      <c r="KA847" s="8"/>
      <c r="KB847" s="8"/>
      <c r="KC847" s="8"/>
      <c r="KD847" s="8"/>
      <c r="KX847" s="8"/>
      <c r="MR847" s="8"/>
      <c r="MU847" s="8"/>
    </row>
    <row r="848" spans="1:359" ht="22.5" customHeight="1">
      <c r="A848" s="57">
        <v>2.2000000000000002</v>
      </c>
      <c r="B848" s="58"/>
      <c r="C848" s="62">
        <v>3</v>
      </c>
      <c r="D848" s="201">
        <f>SUM((S848*A848)+B848+C848)</f>
        <v>37.892000000000003</v>
      </c>
      <c r="E848" s="226"/>
      <c r="F848" s="59" t="s">
        <v>806</v>
      </c>
      <c r="G848" s="59"/>
      <c r="H848" s="26" t="s">
        <v>345</v>
      </c>
      <c r="I848" s="26" t="s">
        <v>175</v>
      </c>
      <c r="J848" s="26"/>
      <c r="K848" s="26" t="s">
        <v>2098</v>
      </c>
      <c r="L848" s="66">
        <f>SUM(D848)</f>
        <v>37.892000000000003</v>
      </c>
      <c r="M848" s="66"/>
      <c r="N848" s="1" t="s">
        <v>369</v>
      </c>
      <c r="O848" s="316" t="s">
        <v>369</v>
      </c>
      <c r="P848" s="317">
        <v>2</v>
      </c>
      <c r="Q848" s="4" t="s">
        <v>369</v>
      </c>
      <c r="R848" s="37">
        <v>13</v>
      </c>
      <c r="S848" s="38">
        <f>SUM(R848*1.22)</f>
        <v>15.86</v>
      </c>
      <c r="T848" s="20"/>
      <c r="U848" s="10" t="s">
        <v>518</v>
      </c>
      <c r="V848" s="9"/>
      <c r="HP848" s="8"/>
      <c r="HQ848" s="8"/>
      <c r="HR848" s="8"/>
      <c r="HS848" s="8"/>
      <c r="HV848" s="8"/>
      <c r="HY848" s="8"/>
      <c r="HZ848" s="8"/>
      <c r="IA848" s="8"/>
      <c r="IE848" s="8"/>
      <c r="IF848" s="8"/>
      <c r="IH848" s="8"/>
      <c r="II848" s="8"/>
      <c r="JF848" s="8"/>
      <c r="JG848" s="8"/>
      <c r="JH848" s="8"/>
      <c r="JI848" s="8"/>
      <c r="JJ848" s="8"/>
      <c r="JM848" s="8"/>
      <c r="JO848" s="8"/>
      <c r="JQ848" s="8"/>
      <c r="KG848" s="8"/>
      <c r="KH848" s="8"/>
      <c r="KI848" s="8"/>
      <c r="KJ848" s="8"/>
      <c r="KK848" s="8"/>
      <c r="KL848" s="8"/>
      <c r="MQ848" s="7"/>
      <c r="MS848" s="8"/>
      <c r="MU848" s="8"/>
    </row>
    <row r="849" spans="1:359" ht="22.5" customHeight="1">
      <c r="A849" s="56"/>
      <c r="B849" s="55"/>
      <c r="C849" s="63"/>
      <c r="D849" s="201"/>
      <c r="F849" s="60"/>
      <c r="G849" s="60"/>
      <c r="H849" s="26"/>
      <c r="I849" s="26"/>
      <c r="J849" s="26"/>
      <c r="K849" s="26"/>
      <c r="L849" s="66"/>
      <c r="M849" s="66"/>
      <c r="N849" s="33"/>
      <c r="O849" s="319"/>
      <c r="P849" s="319"/>
      <c r="Q849" s="34"/>
      <c r="R849" s="31"/>
      <c r="S849" s="39"/>
      <c r="T849" s="21"/>
      <c r="U849" s="10"/>
      <c r="V849" s="9"/>
      <c r="HP849" s="8"/>
      <c r="HQ849" s="8"/>
      <c r="HR849" s="8"/>
      <c r="HS849" s="8"/>
      <c r="HV849" s="8"/>
      <c r="HY849" s="8"/>
      <c r="HZ849" s="8"/>
      <c r="IA849" s="8"/>
      <c r="IE849" s="8"/>
      <c r="IF849" s="8"/>
      <c r="IH849" s="8"/>
      <c r="II849" s="8"/>
      <c r="JF849" s="8"/>
      <c r="JG849" s="8"/>
      <c r="JH849" s="8"/>
      <c r="JI849" s="8"/>
      <c r="JJ849" s="8"/>
      <c r="JM849" s="8"/>
      <c r="JO849" s="8"/>
      <c r="JQ849" s="8"/>
      <c r="KG849" s="8"/>
      <c r="KH849" s="8"/>
      <c r="KI849" s="8"/>
      <c r="KJ849" s="8"/>
      <c r="KK849" s="8"/>
      <c r="KL849" s="8"/>
      <c r="MQ849" s="7"/>
      <c r="MS849" s="8"/>
      <c r="MU849" s="8"/>
    </row>
    <row r="850" spans="1:359" ht="22.5" customHeight="1">
      <c r="A850" s="57">
        <v>2.2000000000000002</v>
      </c>
      <c r="B850" s="58"/>
      <c r="C850" s="62">
        <v>2</v>
      </c>
      <c r="D850" s="201">
        <f>SUM((S850*A850)+B850+C850)</f>
        <v>30.987200000000001</v>
      </c>
      <c r="F850" s="59" t="s">
        <v>806</v>
      </c>
      <c r="G850" s="59"/>
      <c r="H850" s="26" t="s">
        <v>345</v>
      </c>
      <c r="I850" s="26" t="s">
        <v>175</v>
      </c>
      <c r="J850" s="26"/>
      <c r="K850" s="26" t="s">
        <v>2097</v>
      </c>
      <c r="L850" s="66">
        <f t="shared" si="302"/>
        <v>30.987200000000001</v>
      </c>
      <c r="M850" s="66"/>
      <c r="N850" s="1" t="s">
        <v>369</v>
      </c>
      <c r="O850" s="316" t="s">
        <v>369</v>
      </c>
      <c r="P850" s="317">
        <v>3</v>
      </c>
      <c r="Q850" s="4" t="s">
        <v>369</v>
      </c>
      <c r="R850" s="37">
        <v>10.8</v>
      </c>
      <c r="S850" s="38">
        <f t="shared" si="303"/>
        <v>13.176</v>
      </c>
      <c r="T850" s="20"/>
      <c r="U850" s="10" t="s">
        <v>518</v>
      </c>
      <c r="V850" s="9"/>
      <c r="HP850" s="8"/>
      <c r="HQ850" s="8"/>
      <c r="HR850" s="8"/>
      <c r="HS850" s="8"/>
      <c r="HV850" s="8"/>
      <c r="HY850" s="8"/>
      <c r="HZ850" s="8"/>
      <c r="IA850" s="8"/>
      <c r="IE850" s="8"/>
      <c r="IF850" s="8"/>
      <c r="IH850" s="8"/>
      <c r="II850" s="8"/>
      <c r="JF850" s="8"/>
      <c r="JG850" s="8"/>
      <c r="JH850" s="8"/>
      <c r="JI850" s="8"/>
      <c r="JJ850" s="8"/>
      <c r="JM850" s="8"/>
      <c r="JO850" s="8"/>
      <c r="JQ850" s="8"/>
      <c r="KG850" s="8"/>
      <c r="KH850" s="8"/>
      <c r="KI850" s="8"/>
      <c r="KJ850" s="8"/>
      <c r="KK850" s="8"/>
      <c r="KL850" s="8"/>
      <c r="MQ850" s="8"/>
      <c r="MR850" s="8"/>
      <c r="MU850" s="8"/>
    </row>
    <row r="851" spans="1:359" ht="22.5" customHeight="1">
      <c r="A851" s="57">
        <v>2.2000000000000002</v>
      </c>
      <c r="B851" s="58"/>
      <c r="C851" s="62">
        <v>5</v>
      </c>
      <c r="D851" s="201">
        <f>SUM((S851*A851)+B851+C851)</f>
        <v>33.987200000000001</v>
      </c>
      <c r="E851" s="226"/>
      <c r="F851" s="59" t="s">
        <v>806</v>
      </c>
      <c r="G851" s="59"/>
      <c r="H851" s="26" t="s">
        <v>345</v>
      </c>
      <c r="I851" s="26" t="s">
        <v>175</v>
      </c>
      <c r="J851" s="26"/>
      <c r="K851" s="26" t="s">
        <v>788</v>
      </c>
      <c r="L851" s="66">
        <f t="shared" si="302"/>
        <v>33.987200000000001</v>
      </c>
      <c r="M851" s="66"/>
      <c r="N851" s="1" t="s">
        <v>369</v>
      </c>
      <c r="O851" s="316" t="s">
        <v>369</v>
      </c>
      <c r="P851" s="317">
        <v>2</v>
      </c>
      <c r="Q851" s="4" t="s">
        <v>369</v>
      </c>
      <c r="R851" s="37">
        <v>10.8</v>
      </c>
      <c r="S851" s="38">
        <f t="shared" si="303"/>
        <v>13.176</v>
      </c>
      <c r="T851" s="20"/>
      <c r="U851" s="10" t="s">
        <v>518</v>
      </c>
      <c r="V851" s="9"/>
      <c r="HP851" s="8"/>
      <c r="HQ851" s="8"/>
      <c r="HR851" s="8"/>
      <c r="HS851" s="8"/>
      <c r="HV851" s="8"/>
      <c r="HY851" s="8"/>
      <c r="HZ851" s="8"/>
      <c r="IA851" s="8"/>
      <c r="IE851" s="8"/>
      <c r="IF851" s="8"/>
      <c r="IH851" s="8"/>
      <c r="II851" s="8"/>
      <c r="JF851" s="8"/>
      <c r="JG851" s="8"/>
      <c r="JH851" s="8"/>
      <c r="JI851" s="8"/>
      <c r="JJ851" s="8"/>
      <c r="JM851" s="8"/>
      <c r="JO851" s="8"/>
      <c r="JQ851" s="8"/>
      <c r="KG851" s="8"/>
      <c r="KH851" s="8"/>
      <c r="KI851" s="8"/>
      <c r="KJ851" s="8"/>
      <c r="KK851" s="8"/>
      <c r="KL851" s="8"/>
      <c r="KZ851" s="8"/>
      <c r="LA851" s="8"/>
      <c r="LB851" s="8"/>
      <c r="LC851" s="8"/>
      <c r="MK851" s="8"/>
      <c r="ML851" s="8"/>
      <c r="MM851" s="8"/>
      <c r="MN851" s="8"/>
      <c r="MO851" s="8"/>
      <c r="MP851" s="8"/>
      <c r="MQ851" s="8"/>
      <c r="MR851"/>
      <c r="MS851" s="8"/>
      <c r="MU851" s="8"/>
    </row>
    <row r="852" spans="1:359" ht="22.5" customHeight="1">
      <c r="A852" s="56"/>
      <c r="B852" s="55"/>
      <c r="C852" s="63"/>
      <c r="D852" s="201"/>
      <c r="E852" s="226"/>
      <c r="F852" s="60"/>
      <c r="G852" s="60"/>
      <c r="H852" s="26"/>
      <c r="I852" s="26"/>
      <c r="J852" s="9"/>
      <c r="K852" s="26"/>
      <c r="L852" s="66"/>
      <c r="M852" s="66"/>
      <c r="N852" s="33"/>
      <c r="O852" s="319"/>
      <c r="P852" s="319"/>
      <c r="Q852" s="34"/>
      <c r="R852" s="40"/>
      <c r="S852" s="39"/>
      <c r="T852" s="21"/>
      <c r="U852" s="10"/>
      <c r="V852" s="9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J852" s="8"/>
      <c r="IK852" s="8"/>
      <c r="IR852" s="8"/>
      <c r="IS852" s="8"/>
      <c r="IT852" s="8"/>
      <c r="IU852" s="8"/>
      <c r="IV852" s="8"/>
      <c r="IW852" s="8"/>
      <c r="IX852" s="8"/>
      <c r="IY852" s="8"/>
      <c r="IZ852" s="8"/>
      <c r="JA852" s="8"/>
      <c r="JF852" s="8"/>
      <c r="JG852" s="8"/>
      <c r="JH852" s="8"/>
      <c r="JI852" s="8"/>
      <c r="JJ852" s="8"/>
      <c r="JL852" s="8"/>
      <c r="JM852" s="8"/>
      <c r="JN852" s="8"/>
      <c r="JO852" s="8"/>
      <c r="JQ852" s="8"/>
      <c r="JT852" s="8"/>
      <c r="JU852" s="8"/>
      <c r="JV852" s="8"/>
      <c r="JW852" s="8"/>
      <c r="JX852" s="8"/>
      <c r="JZ852" s="8"/>
      <c r="KA852" s="8"/>
      <c r="KH852" s="8"/>
      <c r="KI852" s="8"/>
      <c r="KJ852" s="8"/>
      <c r="KK852" s="8"/>
      <c r="KL852" s="8"/>
      <c r="KS852" s="8"/>
      <c r="KT852" s="8"/>
      <c r="KX852" s="8"/>
      <c r="KZ852" s="8"/>
      <c r="LA852" s="8"/>
      <c r="LB852" s="8"/>
      <c r="LC852" s="8"/>
      <c r="LD852" s="8"/>
      <c r="LE852" s="8"/>
      <c r="LF852" s="8"/>
      <c r="LG852" s="8"/>
      <c r="LH852" s="8"/>
      <c r="LI852" s="8"/>
      <c r="LJ852" s="8"/>
      <c r="LK852" s="8"/>
      <c r="LL852" s="8"/>
      <c r="LM852" s="8"/>
      <c r="LN852" s="8"/>
      <c r="LO852" s="8"/>
      <c r="LP852" s="8"/>
      <c r="LQ852" s="8"/>
      <c r="LR852" s="8"/>
      <c r="LS852" s="8"/>
      <c r="LT852" s="8"/>
      <c r="LU852" s="8"/>
      <c r="LV852" s="8"/>
      <c r="LW852" s="8"/>
      <c r="LX852" s="8"/>
      <c r="LY852" s="8"/>
      <c r="LZ852" s="8"/>
      <c r="MA852" s="8"/>
      <c r="MB852" s="8"/>
      <c r="MC852" s="8"/>
      <c r="MD852" s="8"/>
      <c r="ME852" s="8"/>
      <c r="MF852" s="8"/>
      <c r="MG852" s="8"/>
      <c r="MH852" s="8"/>
      <c r="MI852" s="8"/>
      <c r="MJ852" s="8"/>
      <c r="MK852" s="8"/>
      <c r="ML852" s="8"/>
      <c r="MM852" s="8"/>
      <c r="MN852" s="8"/>
      <c r="MO852" s="8"/>
      <c r="MP852" s="8"/>
      <c r="MQ852" s="8"/>
      <c r="MS852" s="8"/>
    </row>
    <row r="853" spans="1:359" ht="22.5" customHeight="1">
      <c r="A853" s="56"/>
      <c r="B853" s="55"/>
      <c r="C853" s="63"/>
      <c r="D853" s="201"/>
      <c r="F853" s="60"/>
      <c r="G853" s="60"/>
      <c r="H853" s="26"/>
      <c r="I853" s="26"/>
      <c r="J853" s="11"/>
      <c r="K853" s="26"/>
      <c r="L853" s="66"/>
      <c r="M853" s="66"/>
      <c r="N853" s="33"/>
      <c r="O853" s="319"/>
      <c r="P853" s="319"/>
      <c r="Q853" s="34"/>
      <c r="R853" s="40"/>
      <c r="S853" s="39"/>
      <c r="T853" s="21"/>
      <c r="U853" s="10"/>
      <c r="V853" s="9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J853" s="8"/>
      <c r="IK853" s="8"/>
      <c r="IR853" s="8"/>
      <c r="IS853" s="8"/>
      <c r="IT853" s="8"/>
      <c r="IU853" s="8"/>
      <c r="IV853" s="8"/>
      <c r="IW853" s="8"/>
      <c r="IX853" s="8"/>
      <c r="IY853" s="8"/>
      <c r="IZ853" s="8"/>
      <c r="JA853" s="8"/>
      <c r="JF853" s="8"/>
      <c r="JG853" s="8"/>
      <c r="JH853" s="8"/>
      <c r="JI853" s="8"/>
      <c r="JJ853" s="8"/>
      <c r="JL853" s="8"/>
      <c r="JM853" s="8"/>
      <c r="JN853" s="8"/>
      <c r="JO853" s="8"/>
      <c r="JT853" s="8"/>
      <c r="JU853" s="8"/>
      <c r="JV853" s="8"/>
      <c r="JW853" s="8"/>
      <c r="JX853" s="8"/>
      <c r="JZ853" s="8"/>
      <c r="KA853" s="8"/>
      <c r="KB853" s="8"/>
      <c r="KH853" s="8"/>
      <c r="KI853" s="8"/>
      <c r="KJ853" s="8"/>
      <c r="KK853" s="8"/>
      <c r="KL853" s="8"/>
      <c r="KS853" s="8"/>
      <c r="KT853" s="8"/>
      <c r="KX853" s="8"/>
      <c r="KY853" s="8"/>
      <c r="KZ853" s="8"/>
      <c r="LA853" s="8"/>
      <c r="LB853" s="8"/>
      <c r="LC853" s="8"/>
      <c r="LD853" s="8"/>
      <c r="LE853" s="8"/>
      <c r="LF853" s="8"/>
      <c r="LG853" s="8"/>
      <c r="LH853" s="8"/>
      <c r="LI853" s="8"/>
      <c r="LJ853" s="8"/>
      <c r="LK853" s="8"/>
      <c r="LL853" s="8"/>
      <c r="LM853" s="8"/>
      <c r="LN853" s="8"/>
      <c r="LO853" s="8"/>
      <c r="LP853" s="8"/>
      <c r="LQ853" s="8"/>
      <c r="LR853" s="8"/>
      <c r="LS853" s="8"/>
      <c r="LT853" s="8"/>
      <c r="LU853" s="8"/>
      <c r="LV853" s="8"/>
      <c r="LW853" s="8"/>
      <c r="LX853" s="8"/>
      <c r="LY853" s="8"/>
      <c r="LZ853" s="8"/>
      <c r="MA853" s="8"/>
      <c r="MB853" s="8"/>
      <c r="MC853" s="8"/>
      <c r="MD853" s="8"/>
      <c r="ME853" s="8"/>
      <c r="MF853" s="8"/>
      <c r="MG853" s="8"/>
      <c r="MH853" s="8"/>
      <c r="MI853" s="8"/>
      <c r="MJ853" s="8"/>
      <c r="MK853" s="8"/>
      <c r="ML853" s="8"/>
      <c r="MM853" s="8"/>
      <c r="MN853" s="8"/>
      <c r="MO853" s="8"/>
      <c r="MP853" s="8"/>
      <c r="MQ853" s="8"/>
      <c r="MS853" s="8"/>
    </row>
    <row r="854" spans="1:359" ht="22.5" customHeight="1">
      <c r="A854" s="56"/>
      <c r="B854" s="55"/>
      <c r="C854" s="63"/>
      <c r="D854" s="201"/>
      <c r="E854" s="226"/>
      <c r="F854" s="60"/>
      <c r="G854" s="60"/>
      <c r="H854" s="26"/>
      <c r="I854" s="26"/>
      <c r="J854" s="11"/>
      <c r="K854" s="26"/>
      <c r="L854" s="66"/>
      <c r="M854" s="66"/>
      <c r="N854" s="33"/>
      <c r="O854" s="319"/>
      <c r="P854" s="319"/>
      <c r="Q854" s="34"/>
      <c r="R854" s="40"/>
      <c r="S854" s="39"/>
      <c r="T854" s="21"/>
      <c r="U854" s="10"/>
      <c r="V854" s="9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J854" s="8"/>
      <c r="IK854" s="8"/>
      <c r="IR854" s="8"/>
      <c r="IS854" s="8"/>
      <c r="IT854" s="8"/>
      <c r="IU854" s="8"/>
      <c r="IV854" s="8"/>
      <c r="IW854" s="8"/>
      <c r="IX854" s="8"/>
      <c r="IY854" s="8"/>
      <c r="IZ854" s="8"/>
      <c r="JA854" s="8"/>
      <c r="JF854" s="8"/>
      <c r="JG854" s="8"/>
      <c r="JH854" s="8"/>
      <c r="JI854" s="8"/>
      <c r="JJ854" s="8"/>
      <c r="JL854" s="8"/>
      <c r="JM854" s="8"/>
      <c r="JN854" s="8"/>
      <c r="JO854" s="8"/>
      <c r="JQ854" s="8"/>
      <c r="JT854" s="8"/>
      <c r="JU854" s="8"/>
      <c r="JV854" s="8"/>
      <c r="JW854" s="8"/>
      <c r="JX854" s="8"/>
      <c r="KB854" s="8"/>
      <c r="KC854" s="8"/>
      <c r="KD854" s="8"/>
      <c r="KH854" s="8"/>
      <c r="KI854" s="8"/>
      <c r="KJ854" s="8"/>
      <c r="KK854" s="8"/>
      <c r="KL854" s="8"/>
      <c r="KS854" s="8"/>
      <c r="KT854" s="8"/>
      <c r="KX854" s="8"/>
      <c r="KY854" s="8"/>
      <c r="KZ854" s="8"/>
      <c r="LA854" s="8"/>
      <c r="LB854" s="8"/>
      <c r="LC854" s="8"/>
      <c r="LD854" s="8"/>
      <c r="LE854" s="8"/>
      <c r="LF854" s="8"/>
      <c r="LG854" s="8"/>
      <c r="LH854" s="8"/>
      <c r="LI854" s="8"/>
      <c r="LJ854" s="8"/>
      <c r="LK854" s="8"/>
      <c r="LL854" s="8"/>
      <c r="LM854" s="8"/>
      <c r="LN854" s="8"/>
      <c r="LO854" s="8"/>
      <c r="LP854" s="8"/>
      <c r="LQ854" s="8"/>
      <c r="LR854" s="8"/>
      <c r="LS854" s="8"/>
      <c r="LT854" s="8"/>
      <c r="LU854" s="8"/>
      <c r="LV854" s="8"/>
      <c r="LW854" s="8"/>
      <c r="LX854" s="8"/>
      <c r="LY854" s="8"/>
      <c r="LZ854" s="8"/>
      <c r="MA854" s="8"/>
      <c r="MB854" s="8"/>
      <c r="MC854" s="8"/>
      <c r="MD854" s="8"/>
      <c r="ME854" s="8"/>
      <c r="MF854" s="8"/>
      <c r="MG854" s="8"/>
      <c r="MH854" s="8"/>
      <c r="MI854" s="8"/>
      <c r="MJ854" s="8"/>
      <c r="MK854" s="8"/>
      <c r="ML854" s="8"/>
      <c r="MM854" s="8"/>
      <c r="MN854" s="8"/>
      <c r="MO854" s="8"/>
      <c r="MP854" s="8"/>
      <c r="MQ854" s="8"/>
      <c r="MS854" s="8"/>
    </row>
    <row r="855" spans="1:359" customFormat="1" ht="22.5" customHeight="1">
      <c r="A855" s="56"/>
      <c r="B855" s="55"/>
      <c r="C855" s="63"/>
      <c r="D855" s="201"/>
      <c r="E855" s="226"/>
      <c r="F855" s="60"/>
      <c r="G855" s="60"/>
      <c r="H855" s="26"/>
      <c r="I855" s="26"/>
      <c r="J855" s="26"/>
      <c r="K855" s="26"/>
      <c r="L855" s="66"/>
      <c r="M855" s="66"/>
      <c r="N855" s="33"/>
      <c r="O855" s="319"/>
      <c r="P855" s="319"/>
      <c r="Q855" s="34"/>
      <c r="R855" s="31"/>
      <c r="S855" s="39"/>
      <c r="T855" s="22"/>
      <c r="U855" s="10"/>
      <c r="V855" s="11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12"/>
      <c r="HQ855" s="12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12"/>
      <c r="IH855" s="8"/>
      <c r="II855" s="8"/>
      <c r="IJ855" s="8"/>
      <c r="IK855" s="8"/>
      <c r="IL855" s="12"/>
      <c r="IM855" s="12"/>
      <c r="IN855" s="12"/>
      <c r="IO855" s="12"/>
      <c r="IP855" s="12"/>
      <c r="IQ855" s="12"/>
      <c r="IR855" s="8"/>
      <c r="IS855" s="8"/>
      <c r="IT855" s="8"/>
      <c r="IU855" s="8"/>
      <c r="IV855" s="8"/>
      <c r="IW855" s="8"/>
      <c r="IX855" s="8"/>
      <c r="IY855" s="8"/>
      <c r="IZ855" s="8"/>
      <c r="JA855" s="8"/>
      <c r="JB855" s="12"/>
      <c r="JC855" s="12"/>
      <c r="JD855" s="12"/>
      <c r="JE855" s="12"/>
      <c r="JF855" s="8"/>
      <c r="JG855" s="8"/>
      <c r="JH855" s="8"/>
      <c r="JI855" s="8"/>
      <c r="JJ855" s="8"/>
      <c r="JK855" s="12"/>
      <c r="JL855" s="8"/>
      <c r="JM855" s="8"/>
      <c r="JN855" s="8"/>
      <c r="JO855" s="8"/>
      <c r="JP855" s="12"/>
      <c r="JQ855" s="8"/>
      <c r="JR855" s="12"/>
      <c r="JS855" s="12"/>
      <c r="JT855" s="12"/>
      <c r="JU855" s="12"/>
      <c r="JV855" s="12"/>
      <c r="JW855" s="12"/>
      <c r="JX855" s="12"/>
      <c r="JY855" s="12"/>
      <c r="JZ855" s="8"/>
      <c r="KA855" s="8"/>
      <c r="KB855" s="8"/>
      <c r="KC855" s="8"/>
      <c r="KD855" s="8"/>
      <c r="KE855" s="12"/>
      <c r="KF855" s="12"/>
      <c r="KG855" s="8"/>
      <c r="KH855" s="8"/>
      <c r="KI855" s="8"/>
      <c r="KJ855" s="8"/>
      <c r="KK855" s="8"/>
      <c r="KL855" s="8"/>
      <c r="KM855" s="12"/>
      <c r="KN855" s="12"/>
      <c r="KO855" s="12"/>
      <c r="KP855" s="12"/>
      <c r="KQ855" s="12"/>
      <c r="KR855" s="12"/>
      <c r="KS855" s="8"/>
      <c r="KT855" s="8"/>
      <c r="KU855" s="12"/>
      <c r="KV855" s="12"/>
      <c r="KW855" s="12"/>
      <c r="KX855" s="8"/>
      <c r="KY855" s="8"/>
      <c r="KZ855" s="8"/>
      <c r="LA855" s="8"/>
      <c r="LB855" s="8"/>
      <c r="LC855" s="8"/>
      <c r="LD855" s="8"/>
      <c r="LE855" s="8"/>
      <c r="LF855" s="8"/>
      <c r="LG855" s="8"/>
      <c r="LH855" s="8"/>
      <c r="LI855" s="8"/>
      <c r="LJ855" s="8"/>
      <c r="LK855" s="8"/>
      <c r="LL855" s="8"/>
      <c r="LM855" s="8"/>
      <c r="LN855" s="8"/>
      <c r="LO855" s="8"/>
      <c r="LP855" s="8"/>
      <c r="LQ855" s="8"/>
      <c r="LR855" s="8"/>
      <c r="LS855" s="8"/>
      <c r="LT855" s="8"/>
      <c r="LU855" s="8"/>
      <c r="LV855" s="8"/>
      <c r="LW855" s="8"/>
      <c r="LX855" s="8"/>
      <c r="LY855" s="8"/>
      <c r="LZ855" s="8"/>
      <c r="MA855" s="8"/>
      <c r="MB855" s="8"/>
      <c r="MC855" s="8"/>
      <c r="MD855" s="8"/>
      <c r="ME855" s="8"/>
      <c r="MF855" s="8"/>
      <c r="MG855" s="8"/>
      <c r="MH855" s="8"/>
      <c r="MI855" s="8"/>
      <c r="MJ855" s="8"/>
      <c r="MK855" s="8"/>
      <c r="ML855" s="8"/>
      <c r="MM855" s="8"/>
      <c r="MN855" s="8"/>
      <c r="MO855" s="8"/>
      <c r="MP855" s="8"/>
      <c r="MQ855" s="12"/>
      <c r="MR855" s="12"/>
      <c r="MS855" s="8"/>
      <c r="MU855" s="12"/>
    </row>
    <row r="856" spans="1:359" ht="22.5" customHeight="1">
      <c r="A856" s="57">
        <v>1</v>
      </c>
      <c r="B856" s="58">
        <v>15</v>
      </c>
      <c r="C856" s="62"/>
      <c r="D856" s="201">
        <f>SUM((S856*A856)+B856+C856)</f>
        <v>23.173999999999999</v>
      </c>
      <c r="E856" s="226"/>
      <c r="F856" s="59" t="s">
        <v>805</v>
      </c>
      <c r="G856" s="59"/>
      <c r="H856" s="26" t="s">
        <v>346</v>
      </c>
      <c r="I856" s="26" t="s">
        <v>2511</v>
      </c>
      <c r="J856" s="26"/>
      <c r="K856" s="26" t="s">
        <v>2513</v>
      </c>
      <c r="L856" s="66">
        <f t="shared" ref="L856" si="304">SUM(D856)</f>
        <v>23.173999999999999</v>
      </c>
      <c r="M856" s="66"/>
      <c r="N856" s="1" t="s">
        <v>369</v>
      </c>
      <c r="O856" s="316" t="s">
        <v>369</v>
      </c>
      <c r="P856" s="317">
        <v>6</v>
      </c>
      <c r="Q856" s="4" t="s">
        <v>369</v>
      </c>
      <c r="R856" s="37">
        <v>6.7</v>
      </c>
      <c r="S856" s="38">
        <f t="shared" ref="S856" si="305">SUM(R856*1.22)</f>
        <v>8.1739999999999995</v>
      </c>
      <c r="T856" s="20"/>
      <c r="U856" s="10" t="s">
        <v>518</v>
      </c>
      <c r="V856" s="9"/>
      <c r="HP856" s="8"/>
      <c r="HQ856" s="8"/>
      <c r="HR856" s="8"/>
      <c r="HS856" s="8"/>
      <c r="HV856" s="8"/>
      <c r="HY856" s="8"/>
      <c r="HZ856" s="8"/>
      <c r="IA856" s="8"/>
      <c r="IE856" s="8"/>
      <c r="IF856" s="8"/>
      <c r="IH856" s="8"/>
      <c r="II856" s="8"/>
      <c r="JF856" s="8"/>
      <c r="JG856" s="8"/>
      <c r="JH856" s="8"/>
      <c r="JI856" s="8"/>
      <c r="JJ856" s="8"/>
      <c r="JM856" s="8"/>
      <c r="JO856" s="8"/>
      <c r="JQ856" s="8"/>
      <c r="KG856" s="8"/>
      <c r="KH856" s="8"/>
      <c r="KI856" s="8"/>
      <c r="KJ856" s="8"/>
      <c r="KK856" s="8"/>
      <c r="KL856" s="8"/>
      <c r="MQ856" s="8"/>
      <c r="MR856" s="8"/>
      <c r="MU856" s="8"/>
    </row>
    <row r="857" spans="1:359" s="8" customFormat="1" ht="22.5" customHeight="1">
      <c r="A857" s="57">
        <v>1</v>
      </c>
      <c r="B857" s="58">
        <v>12</v>
      </c>
      <c r="C857" s="62"/>
      <c r="D857" s="201">
        <f>SUM((S857*A857)+B857+C857)</f>
        <v>25.798200000000001</v>
      </c>
      <c r="E857" s="226"/>
      <c r="F857" s="59" t="s">
        <v>818</v>
      </c>
      <c r="G857" s="59"/>
      <c r="H857" s="26" t="s">
        <v>346</v>
      </c>
      <c r="I857" s="26" t="s">
        <v>172</v>
      </c>
      <c r="J857" s="43"/>
      <c r="K857" s="26" t="s">
        <v>2231</v>
      </c>
      <c r="L857" s="66">
        <f>SUM(D857)</f>
        <v>25.798200000000001</v>
      </c>
      <c r="M857" s="66"/>
      <c r="N857" s="1" t="s">
        <v>369</v>
      </c>
      <c r="O857" s="316" t="s">
        <v>369</v>
      </c>
      <c r="P857" s="317" t="s">
        <v>369</v>
      </c>
      <c r="Q857" s="4">
        <v>1</v>
      </c>
      <c r="R857" s="37">
        <v>11.31</v>
      </c>
      <c r="S857" s="38">
        <f>SUM(R857*1.22)</f>
        <v>13.7982</v>
      </c>
      <c r="T857" s="20"/>
      <c r="U857" s="10" t="s">
        <v>486</v>
      </c>
      <c r="V857" s="9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  <c r="BZ857" s="12"/>
      <c r="CA857" s="12"/>
      <c r="CB857" s="12"/>
      <c r="CC857" s="12"/>
      <c r="CD857" s="12"/>
      <c r="CE857" s="12"/>
      <c r="CF857" s="12"/>
      <c r="CG857" s="12"/>
      <c r="CH857" s="12"/>
      <c r="CI857" s="12"/>
      <c r="CJ857" s="12"/>
      <c r="CK857" s="12"/>
      <c r="CL857" s="12"/>
      <c r="CM857" s="12"/>
      <c r="CN857" s="12"/>
      <c r="CO857" s="12"/>
      <c r="CP857" s="12"/>
      <c r="CQ857" s="12"/>
      <c r="CR857" s="12"/>
      <c r="CS857" s="12"/>
      <c r="CT857" s="12"/>
      <c r="CU857" s="12"/>
      <c r="CV857" s="12"/>
      <c r="CW857" s="12"/>
      <c r="CX857" s="12"/>
      <c r="CY857" s="12"/>
      <c r="CZ857" s="12"/>
      <c r="DA857" s="12"/>
      <c r="DB857" s="12"/>
      <c r="DC857" s="12"/>
      <c r="DD857" s="12"/>
      <c r="DE857" s="12"/>
      <c r="DF857" s="12"/>
      <c r="DG857" s="12"/>
      <c r="DH857" s="12"/>
      <c r="DI857" s="12"/>
      <c r="DJ857" s="12"/>
      <c r="DK857" s="12"/>
      <c r="DL857" s="12"/>
      <c r="DM857" s="12"/>
      <c r="DN857" s="12"/>
      <c r="DO857" s="12"/>
      <c r="DP857" s="12"/>
      <c r="DQ857" s="12"/>
      <c r="DR857" s="12"/>
      <c r="DS857" s="12"/>
      <c r="DT857" s="12"/>
      <c r="DU857" s="12"/>
      <c r="DV857" s="12"/>
      <c r="DW857" s="12"/>
      <c r="DX857" s="12"/>
      <c r="DY857" s="12"/>
      <c r="DZ857" s="12"/>
      <c r="EA857" s="12"/>
      <c r="EB857" s="12"/>
      <c r="EC857" s="12"/>
      <c r="ED857" s="12"/>
      <c r="EE857" s="12"/>
      <c r="EF857" s="12"/>
      <c r="EG857" s="12"/>
      <c r="EH857" s="12"/>
      <c r="EI857" s="12"/>
      <c r="EJ857" s="12"/>
      <c r="EK857" s="12"/>
      <c r="EL857" s="12"/>
      <c r="EM857" s="12"/>
      <c r="EN857" s="12"/>
      <c r="EO857" s="12"/>
      <c r="EP857" s="12"/>
      <c r="EQ857" s="12"/>
      <c r="ER857" s="12"/>
      <c r="ES857" s="12"/>
      <c r="ET857" s="12"/>
      <c r="EU857" s="12"/>
      <c r="EV857" s="12"/>
      <c r="EW857" s="12"/>
      <c r="EX857" s="12"/>
      <c r="EY857" s="12"/>
      <c r="EZ857" s="12"/>
      <c r="FA857" s="12"/>
      <c r="FB857" s="12"/>
      <c r="FC857" s="12"/>
      <c r="FD857" s="12"/>
      <c r="FE857" s="12"/>
      <c r="FF857" s="12"/>
      <c r="FG857" s="12"/>
      <c r="FH857" s="12"/>
      <c r="FI857" s="12"/>
      <c r="FJ857" s="12"/>
      <c r="FK857" s="12"/>
      <c r="FL857" s="12"/>
      <c r="FM857" s="12"/>
      <c r="FN857" s="12"/>
      <c r="FO857" s="12"/>
      <c r="FP857" s="12"/>
      <c r="FQ857" s="12"/>
      <c r="FR857" s="12"/>
      <c r="FS857" s="12"/>
      <c r="FT857" s="12"/>
      <c r="FU857" s="12"/>
      <c r="FV857" s="12"/>
      <c r="FW857" s="12"/>
      <c r="FX857" s="12"/>
      <c r="FY857" s="12"/>
      <c r="FZ857" s="12"/>
      <c r="GA857" s="12"/>
      <c r="GB857" s="12"/>
      <c r="GC857" s="12"/>
      <c r="GD857" s="12"/>
      <c r="GE857" s="12"/>
      <c r="GF857" s="12"/>
      <c r="GG857" s="12"/>
      <c r="GH857" s="12"/>
      <c r="GI857" s="12"/>
      <c r="GJ857" s="12"/>
      <c r="GK857" s="12"/>
      <c r="GL857" s="12"/>
      <c r="GM857" s="12"/>
      <c r="GN857" s="12"/>
      <c r="GO857" s="12"/>
      <c r="GP857" s="12"/>
      <c r="GQ857" s="12"/>
      <c r="GR857" s="12"/>
      <c r="GS857" s="12"/>
      <c r="GT857" s="12"/>
      <c r="GU857" s="12"/>
      <c r="GV857" s="12"/>
      <c r="GW857" s="12"/>
      <c r="GX857" s="12"/>
      <c r="GY857" s="12"/>
      <c r="GZ857" s="12"/>
      <c r="HA857" s="12"/>
      <c r="HB857" s="12"/>
      <c r="HC857" s="12"/>
      <c r="HD857" s="12"/>
      <c r="HE857" s="12"/>
      <c r="HF857" s="12"/>
      <c r="HG857" s="12"/>
      <c r="HH857" s="12"/>
      <c r="HI857" s="12"/>
      <c r="HJ857" s="12"/>
      <c r="HK857" s="12"/>
      <c r="HL857" s="12"/>
      <c r="HM857" s="12"/>
      <c r="HN857" s="12"/>
      <c r="HO857" s="12"/>
      <c r="HP857" s="12"/>
      <c r="HQ857" s="12"/>
      <c r="HR857" s="12"/>
      <c r="HS857" s="12"/>
      <c r="HT857" s="12"/>
      <c r="HU857" s="12"/>
      <c r="HV857" s="12"/>
      <c r="HW857" s="12"/>
      <c r="HX857" s="12"/>
      <c r="HY857" s="12"/>
      <c r="HZ857" s="12"/>
      <c r="IA857" s="12"/>
      <c r="IB857" s="12"/>
      <c r="IC857" s="12"/>
      <c r="ID857" s="12"/>
      <c r="IE857" s="12"/>
      <c r="IF857" s="12"/>
      <c r="IG857" s="12"/>
      <c r="IH857" s="12"/>
      <c r="IJ857" s="12"/>
      <c r="IK857" s="12"/>
      <c r="IL857" s="12"/>
      <c r="IM857" s="12"/>
      <c r="IN857" s="12"/>
      <c r="IO857" s="12"/>
      <c r="IP857" s="12"/>
      <c r="IQ857" s="12"/>
      <c r="IR857" s="12"/>
      <c r="JB857" s="12"/>
      <c r="JC857" s="12"/>
      <c r="JD857" s="12"/>
      <c r="JE857" s="12"/>
      <c r="JF857" s="12"/>
      <c r="JG857" s="12"/>
      <c r="JH857" s="12"/>
      <c r="JI857" s="12"/>
      <c r="JJ857" s="12"/>
      <c r="JK857" s="12"/>
      <c r="JL857" s="12"/>
      <c r="JM857" s="12"/>
      <c r="JN857" s="12"/>
      <c r="JO857" s="12"/>
      <c r="JP857" s="12"/>
      <c r="JR857" s="12"/>
      <c r="JS857" s="12"/>
      <c r="JT857" s="12"/>
      <c r="JU857" s="12"/>
      <c r="JV857" s="12"/>
      <c r="JW857" s="12"/>
      <c r="JX857" s="12"/>
      <c r="JY857" s="7"/>
      <c r="JZ857" s="12"/>
      <c r="KA857" s="12"/>
      <c r="KB857" s="12"/>
      <c r="KE857" s="12"/>
      <c r="KF857" s="12"/>
      <c r="KG857" s="12"/>
      <c r="KH857" s="12"/>
      <c r="KI857" s="12"/>
      <c r="KJ857" s="12"/>
      <c r="KK857" s="12"/>
      <c r="KL857" s="12"/>
      <c r="KM857" s="12"/>
      <c r="KN857" s="12"/>
      <c r="KO857" s="12"/>
      <c r="KP857" s="12"/>
      <c r="KQ857" s="12"/>
      <c r="KR857" s="12"/>
      <c r="KS857" s="12"/>
      <c r="KT857" s="12"/>
      <c r="KU857" s="12"/>
      <c r="KV857" s="12"/>
      <c r="KW857" s="12"/>
      <c r="KX857" s="12"/>
      <c r="KZ857" s="12"/>
      <c r="LA857" s="12"/>
      <c r="LB857" s="12"/>
      <c r="LC857" s="12"/>
      <c r="LN857" s="12"/>
      <c r="LO857" s="12"/>
      <c r="LP857" s="12"/>
      <c r="LQ857" s="12"/>
      <c r="MG857" s="12"/>
      <c r="MH857" s="12"/>
      <c r="MI857" s="12"/>
      <c r="MJ857" s="12"/>
      <c r="MK857" s="12"/>
      <c r="ML857" s="12"/>
      <c r="MM857" s="12"/>
      <c r="MN857" s="12"/>
      <c r="MO857" s="12"/>
      <c r="MP857" s="12"/>
    </row>
    <row r="858" spans="1:359" customFormat="1" ht="22.5" customHeight="1">
      <c r="A858" s="57">
        <v>1</v>
      </c>
      <c r="B858" s="58">
        <v>15</v>
      </c>
      <c r="C858" s="62"/>
      <c r="D858" s="201">
        <f>SUM((S858*A858)+B858+C858)</f>
        <v>25.9983</v>
      </c>
      <c r="E858" s="225"/>
      <c r="F858" s="59" t="s">
        <v>829</v>
      </c>
      <c r="G858" s="59"/>
      <c r="H858" s="43" t="s">
        <v>346</v>
      </c>
      <c r="I858" s="43" t="s">
        <v>176</v>
      </c>
      <c r="J858" s="11"/>
      <c r="K858" s="43" t="s">
        <v>178</v>
      </c>
      <c r="L858" s="66">
        <f>SUM(D858)</f>
        <v>25.9983</v>
      </c>
      <c r="M858" s="66"/>
      <c r="N858" s="1" t="s">
        <v>369</v>
      </c>
      <c r="O858" s="316" t="s">
        <v>369</v>
      </c>
      <c r="P858" s="317">
        <v>1</v>
      </c>
      <c r="Q858" s="4" t="s">
        <v>369</v>
      </c>
      <c r="R858" s="37">
        <v>9.0150000000000006</v>
      </c>
      <c r="S858" s="38">
        <f>SUM(R858*1.22)</f>
        <v>10.9983</v>
      </c>
      <c r="T858" s="19"/>
      <c r="U858" s="10" t="s">
        <v>484</v>
      </c>
      <c r="V858" s="9"/>
      <c r="W858" s="7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12"/>
      <c r="HZ858" s="12"/>
      <c r="IA858" s="12"/>
      <c r="IB858" s="8"/>
      <c r="IC858" s="8"/>
      <c r="ID858" s="8"/>
      <c r="IE858" s="8"/>
      <c r="IF858" s="8"/>
      <c r="IG858" s="8"/>
      <c r="IH858" s="8"/>
      <c r="II858" s="8"/>
      <c r="IJ858" s="12"/>
      <c r="IK858" s="12"/>
      <c r="IL858" s="8"/>
      <c r="IM858" s="8"/>
      <c r="IN858" s="8"/>
      <c r="IO858" s="8"/>
      <c r="IP858" s="8"/>
      <c r="IQ858" s="8"/>
      <c r="IR858" s="12"/>
      <c r="IS858" s="8"/>
      <c r="IT858" s="8"/>
      <c r="IU858" s="8"/>
      <c r="IV858" s="8"/>
      <c r="IW858" s="8"/>
      <c r="IX858" s="8"/>
      <c r="IY858" s="8"/>
      <c r="IZ858" s="8"/>
      <c r="JA858" s="8"/>
      <c r="JB858" s="8"/>
      <c r="JC858" s="8"/>
      <c r="JD858" s="8"/>
      <c r="JE858" s="8"/>
      <c r="JF858" s="8"/>
      <c r="JG858" s="8"/>
      <c r="JH858" s="8"/>
      <c r="JI858" s="8"/>
      <c r="JJ858" s="8"/>
      <c r="JK858" s="8"/>
      <c r="JL858" s="8"/>
      <c r="JM858" s="8"/>
      <c r="JN858" s="8"/>
      <c r="JO858" s="8"/>
      <c r="JP858" s="8"/>
      <c r="JQ858" s="8"/>
      <c r="JR858" s="8"/>
      <c r="JS858" s="8"/>
      <c r="JT858" s="8"/>
      <c r="JU858" s="8"/>
      <c r="JV858" s="8"/>
      <c r="JW858" s="8"/>
      <c r="JX858" s="8"/>
      <c r="JY858" s="8"/>
      <c r="JZ858" s="12"/>
      <c r="KA858" s="12"/>
      <c r="KB858" s="12"/>
      <c r="KC858" s="12"/>
      <c r="KD858" s="12"/>
      <c r="KE858" s="12"/>
      <c r="KF858" s="12"/>
      <c r="KG858" s="12"/>
      <c r="KH858" s="8"/>
      <c r="KI858" s="8"/>
      <c r="KJ858" s="8"/>
      <c r="KK858" s="8"/>
      <c r="KL858" s="8"/>
      <c r="KM858" s="12"/>
      <c r="KN858" s="12"/>
      <c r="KO858" s="12"/>
      <c r="KP858" s="12"/>
      <c r="KQ858" s="12"/>
      <c r="KR858" s="12"/>
      <c r="KS858" s="12"/>
      <c r="KT858" s="12"/>
      <c r="KU858" s="12"/>
      <c r="KV858" s="12"/>
      <c r="KW858" s="12"/>
      <c r="KX858" s="8"/>
      <c r="KY858" s="12"/>
      <c r="KZ858" s="12"/>
      <c r="LA858" s="12"/>
      <c r="LB858" s="12"/>
      <c r="LC858" s="12"/>
      <c r="LD858" s="8"/>
      <c r="LE858" s="8"/>
      <c r="LF858" s="8"/>
      <c r="LG858" s="8"/>
      <c r="LH858" s="8"/>
      <c r="LI858" s="8"/>
      <c r="LJ858" s="8"/>
      <c r="LK858" s="8"/>
      <c r="LL858" s="8"/>
      <c r="LM858" s="8"/>
      <c r="LN858" s="7"/>
      <c r="LO858" s="7"/>
      <c r="LP858" s="7"/>
      <c r="LQ858" s="7"/>
      <c r="LR858" s="8"/>
      <c r="LS858" s="8"/>
      <c r="LT858" s="8"/>
      <c r="LU858" s="8"/>
      <c r="LV858" s="8"/>
      <c r="LW858" s="8"/>
      <c r="LX858" s="8"/>
      <c r="LY858" s="8"/>
      <c r="LZ858" s="8"/>
      <c r="MA858" s="8"/>
      <c r="MB858" s="8"/>
      <c r="MC858" s="8"/>
      <c r="MD858" s="8"/>
      <c r="ME858" s="8"/>
      <c r="MF858" s="8"/>
      <c r="MG858" s="7"/>
      <c r="MH858" s="8"/>
      <c r="MI858" s="8"/>
      <c r="MJ858" s="8"/>
      <c r="MK858" s="8"/>
      <c r="ML858" s="8"/>
      <c r="MM858" s="8"/>
      <c r="MN858" s="8"/>
      <c r="MO858" s="8"/>
      <c r="MP858" s="8"/>
      <c r="MQ858" s="8"/>
      <c r="MR858" s="8"/>
      <c r="MS858" s="8"/>
      <c r="MU858" s="8"/>
    </row>
    <row r="859" spans="1:359" customFormat="1" ht="22.5" customHeight="1">
      <c r="A859" s="56"/>
      <c r="B859" s="55"/>
      <c r="C859" s="63"/>
      <c r="D859" s="201"/>
      <c r="E859" s="226"/>
      <c r="F859" s="60"/>
      <c r="G859" s="60"/>
      <c r="H859" s="26"/>
      <c r="I859" s="26"/>
      <c r="J859" s="11"/>
      <c r="K859" s="26"/>
      <c r="L859" s="66"/>
      <c r="M859" s="66"/>
      <c r="N859" s="33"/>
      <c r="O859" s="319"/>
      <c r="P859" s="319"/>
      <c r="Q859" s="34"/>
      <c r="R859" s="31"/>
      <c r="S859" s="39"/>
      <c r="T859" s="21"/>
      <c r="U859" s="10"/>
      <c r="V859" s="9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12"/>
      <c r="HS859" s="12"/>
      <c r="HT859" s="8"/>
      <c r="HU859" s="8"/>
      <c r="HV859" s="12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12"/>
      <c r="IM859" s="12"/>
      <c r="IN859" s="12"/>
      <c r="IO859" s="8"/>
      <c r="IP859" s="8"/>
      <c r="IQ859" s="8"/>
      <c r="IR859" s="8"/>
      <c r="IS859" s="8"/>
      <c r="IT859" s="8"/>
      <c r="IU859" s="8"/>
      <c r="IV859" s="8"/>
      <c r="IW859" s="8"/>
      <c r="IX859" s="8"/>
      <c r="IY859" s="8"/>
      <c r="IZ859" s="8"/>
      <c r="JA859" s="8"/>
      <c r="JB859" s="8"/>
      <c r="JC859" s="8"/>
      <c r="JD859" s="8"/>
      <c r="JE859" s="8"/>
      <c r="JF859" s="12"/>
      <c r="JG859" s="12"/>
      <c r="JH859" s="12"/>
      <c r="JI859" s="12"/>
      <c r="JJ859" s="12"/>
      <c r="JK859" s="8"/>
      <c r="JL859" s="8"/>
      <c r="JM859" s="8"/>
      <c r="JN859" s="8"/>
      <c r="JO859" s="8"/>
      <c r="JP859" s="8"/>
      <c r="JQ859" s="8"/>
      <c r="JR859" s="8"/>
      <c r="JS859" s="8"/>
      <c r="JT859" s="12"/>
      <c r="JU859" s="12"/>
      <c r="JV859" s="12"/>
      <c r="JW859" s="12"/>
      <c r="JX859" s="12"/>
      <c r="JY859" s="8"/>
      <c r="JZ859" s="12"/>
      <c r="KA859" s="12"/>
      <c r="KB859" s="12"/>
      <c r="KC859" s="12"/>
      <c r="KD859" s="12"/>
      <c r="KE859" s="8"/>
      <c r="KF859" s="8"/>
      <c r="KG859" s="8"/>
      <c r="KH859" s="12"/>
      <c r="KI859" s="12"/>
      <c r="KJ859" s="12"/>
      <c r="KK859" s="12"/>
      <c r="KL859" s="12"/>
      <c r="KM859" s="8"/>
      <c r="KN859" s="8"/>
      <c r="KO859" s="8"/>
      <c r="KP859" s="8"/>
      <c r="KQ859" s="8"/>
      <c r="KR859" s="8"/>
      <c r="KS859" s="12"/>
      <c r="KT859" s="12"/>
      <c r="KU859" s="12"/>
      <c r="KV859" s="12"/>
      <c r="KW859" s="12"/>
      <c r="KX859" s="8"/>
      <c r="KY859" s="12"/>
      <c r="KZ859" s="8"/>
      <c r="LA859" s="8"/>
      <c r="LB859" s="8"/>
      <c r="LC859" s="8"/>
      <c r="LD859" s="8"/>
      <c r="LE859" s="8"/>
      <c r="LF859" s="8"/>
      <c r="LG859" s="8"/>
      <c r="LH859" s="8"/>
      <c r="LI859" s="8"/>
      <c r="LJ859" s="8"/>
      <c r="LK859" s="8"/>
      <c r="LL859" s="8"/>
      <c r="LM859" s="8"/>
      <c r="LN859" s="8"/>
      <c r="LO859" s="8"/>
      <c r="LP859" s="8"/>
      <c r="LQ859" s="8"/>
      <c r="LR859" s="8"/>
      <c r="LS859" s="8"/>
      <c r="LT859" s="8"/>
      <c r="LU859" s="8"/>
      <c r="LV859" s="8"/>
      <c r="LW859" s="8"/>
      <c r="LX859" s="8"/>
      <c r="LY859" s="8"/>
      <c r="LZ859" s="8"/>
      <c r="MA859" s="8"/>
      <c r="MB859" s="8"/>
      <c r="MC859" s="8"/>
      <c r="MD859" s="8"/>
      <c r="ME859" s="8"/>
      <c r="MF859" s="8"/>
      <c r="MG859" s="8"/>
      <c r="MH859" s="8"/>
      <c r="MI859" s="8"/>
      <c r="MJ859" s="8"/>
      <c r="MK859" s="8"/>
      <c r="ML859" s="8"/>
      <c r="MM859" s="8"/>
      <c r="MN859" s="8"/>
      <c r="MO859" s="8"/>
      <c r="MP859" s="8"/>
      <c r="MQ859" s="8"/>
      <c r="MR859" s="12"/>
      <c r="MS859" s="12"/>
      <c r="MU859" s="8"/>
    </row>
    <row r="860" spans="1:359" s="8" customFormat="1" ht="22.5" customHeight="1">
      <c r="A860" s="56"/>
      <c r="B860" s="55"/>
      <c r="C860" s="63"/>
      <c r="D860" s="201"/>
      <c r="E860" s="226"/>
      <c r="F860" s="60"/>
      <c r="G860" s="60"/>
      <c r="H860" s="26"/>
      <c r="I860" s="26"/>
      <c r="J860" s="11"/>
      <c r="K860" s="26"/>
      <c r="L860" s="66"/>
      <c r="M860" s="66"/>
      <c r="N860" s="33"/>
      <c r="O860" s="319"/>
      <c r="P860" s="319"/>
      <c r="Q860" s="34"/>
      <c r="R860" s="31"/>
      <c r="S860" s="39"/>
      <c r="T860" s="21"/>
      <c r="U860" s="10"/>
      <c r="V860" s="9"/>
      <c r="HR860" s="12"/>
      <c r="HS860" s="12"/>
      <c r="HV860" s="12"/>
      <c r="IL860" s="12"/>
      <c r="IM860" s="12"/>
      <c r="IN860" s="12"/>
      <c r="JF860" s="12"/>
      <c r="JG860" s="12"/>
      <c r="JH860" s="12"/>
      <c r="JI860" s="12"/>
      <c r="JJ860" s="12"/>
      <c r="JQ860" s="12"/>
      <c r="KB860" s="12"/>
      <c r="KC860" s="12"/>
      <c r="KD860" s="12"/>
      <c r="KG860" s="7"/>
      <c r="KU860" s="12"/>
      <c r="KV860" s="12"/>
      <c r="KW860" s="12"/>
      <c r="KY860" s="12"/>
      <c r="MR860" s="12"/>
      <c r="MU860" s="12"/>
    </row>
    <row r="861" spans="1:359" ht="22.5" customHeight="1">
      <c r="A861" s="56"/>
      <c r="B861" s="55"/>
      <c r="C861" s="63"/>
      <c r="D861" s="201"/>
      <c r="F861" s="60"/>
      <c r="G861" s="60"/>
      <c r="H861" s="26"/>
      <c r="I861" s="26"/>
      <c r="J861" s="14"/>
      <c r="K861" s="26"/>
      <c r="L861" s="66"/>
      <c r="M861" s="66"/>
      <c r="N861" s="33"/>
      <c r="O861" s="319"/>
      <c r="P861" s="319"/>
      <c r="Q861" s="34"/>
      <c r="R861" s="31"/>
      <c r="S861" s="39"/>
      <c r="T861" s="21"/>
      <c r="U861" s="10"/>
      <c r="V861" s="9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T861" s="8"/>
      <c r="HU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O861" s="8"/>
      <c r="IP861" s="8"/>
      <c r="IQ861" s="8"/>
      <c r="IR861" s="8"/>
      <c r="IS861" s="8"/>
      <c r="IT861" s="8"/>
      <c r="IU861" s="8"/>
      <c r="IV861" s="8"/>
      <c r="IW861" s="8"/>
      <c r="IX861" s="8"/>
      <c r="IY861" s="8"/>
      <c r="IZ861" s="8"/>
      <c r="JA861" s="8"/>
      <c r="JB861" s="8"/>
      <c r="JC861" s="8"/>
      <c r="JD861" s="8"/>
      <c r="JE861" s="8"/>
      <c r="JK861" s="8"/>
      <c r="JL861" s="8"/>
      <c r="JM861" s="8"/>
      <c r="JN861" s="8"/>
      <c r="JO861" s="8"/>
      <c r="JP861" s="8"/>
      <c r="JQ861" s="8"/>
      <c r="JR861" s="8"/>
      <c r="JS861" s="8"/>
      <c r="JT861" s="8"/>
      <c r="JU861" s="8"/>
      <c r="JV861" s="8"/>
      <c r="JW861" s="8"/>
      <c r="JX861" s="8"/>
      <c r="JY861" s="8"/>
      <c r="KE861" s="8"/>
      <c r="KF861" s="8"/>
      <c r="KG861" s="7"/>
      <c r="KH861" s="8"/>
      <c r="KI861" s="8"/>
      <c r="KJ861" s="8"/>
      <c r="KK861" s="8"/>
      <c r="KL861" s="8"/>
      <c r="KM861" s="8"/>
      <c r="KN861" s="8"/>
      <c r="KO861" s="8"/>
      <c r="KP861" s="8"/>
      <c r="KQ861" s="8"/>
      <c r="KR861" s="8"/>
      <c r="KX861" s="8"/>
      <c r="KZ861" s="8"/>
      <c r="LA861" s="8"/>
      <c r="LB861" s="8"/>
      <c r="LC861" s="8"/>
      <c r="LD861" s="8"/>
      <c r="LE861" s="8"/>
      <c r="LF861" s="8"/>
      <c r="LG861" s="8"/>
      <c r="LH861" s="8"/>
      <c r="LI861" s="8"/>
      <c r="LJ861" s="8"/>
      <c r="LK861" s="8"/>
      <c r="LL861" s="8"/>
      <c r="LM861" s="8"/>
      <c r="LN861" s="8"/>
      <c r="LO861" s="8"/>
      <c r="LP861" s="8"/>
      <c r="LQ861" s="8"/>
      <c r="LR861" s="8"/>
      <c r="LS861" s="8"/>
      <c r="LT861" s="8"/>
      <c r="LU861" s="8"/>
      <c r="LV861" s="8"/>
      <c r="LW861" s="8"/>
      <c r="LX861" s="8"/>
      <c r="LY861" s="8"/>
      <c r="LZ861" s="8"/>
      <c r="MA861" s="8"/>
      <c r="MB861" s="8"/>
      <c r="MC861" s="8"/>
      <c r="MD861" s="8"/>
      <c r="ME861" s="8"/>
      <c r="MF861" s="8"/>
      <c r="MG861" s="8"/>
      <c r="MH861" s="8"/>
      <c r="MI861" s="8"/>
      <c r="MJ861" s="8"/>
      <c r="MK861" s="8"/>
      <c r="ML861" s="8"/>
      <c r="MM861" s="8"/>
      <c r="MN861" s="8"/>
      <c r="MO861" s="8"/>
      <c r="MP861" s="8"/>
      <c r="MQ861" s="8"/>
      <c r="MS861" s="8"/>
    </row>
    <row r="862" spans="1:359" ht="22.5" customHeight="1">
      <c r="A862" s="56"/>
      <c r="B862" s="55"/>
      <c r="C862" s="63"/>
      <c r="D862" s="201"/>
      <c r="F862" s="60"/>
      <c r="G862" s="60"/>
      <c r="H862" s="26"/>
      <c r="I862" s="26"/>
      <c r="J862" s="9"/>
      <c r="K862" s="26"/>
      <c r="L862" s="66"/>
      <c r="M862" s="66"/>
      <c r="N862" s="33"/>
      <c r="O862" s="319"/>
      <c r="P862" s="319"/>
      <c r="Q862" s="34"/>
      <c r="R862" s="31"/>
      <c r="S862" s="39"/>
      <c r="T862" s="21"/>
      <c r="U862" s="10"/>
      <c r="V862" s="9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T862" s="8"/>
      <c r="HU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O862" s="8"/>
      <c r="IP862" s="8"/>
      <c r="IQ862" s="8"/>
      <c r="IR862" s="8"/>
      <c r="IS862" s="8"/>
      <c r="IT862" s="8"/>
      <c r="IU862" s="8"/>
      <c r="IV862" s="8"/>
      <c r="IW862" s="8"/>
      <c r="IX862" s="8"/>
      <c r="IY862" s="8"/>
      <c r="IZ862" s="8"/>
      <c r="JA862" s="8"/>
      <c r="JB862" s="8"/>
      <c r="JC862" s="8"/>
      <c r="JD862" s="8"/>
      <c r="JE862" s="8"/>
      <c r="JK862" s="8"/>
      <c r="JL862" s="8"/>
      <c r="JP862" s="8"/>
      <c r="JQ862" s="8"/>
      <c r="JR862" s="8"/>
      <c r="JS862" s="8"/>
      <c r="JT862" s="8"/>
      <c r="JU862" s="8"/>
      <c r="JV862" s="8"/>
      <c r="JW862" s="8"/>
      <c r="JX862" s="8"/>
      <c r="JY862" s="8"/>
      <c r="KB862" s="8"/>
      <c r="KE862" s="8"/>
      <c r="KF862" s="8"/>
      <c r="KG862" s="7"/>
      <c r="KH862" s="8"/>
      <c r="KI862" s="8"/>
      <c r="KJ862" s="8"/>
      <c r="KK862" s="8"/>
      <c r="KL862" s="8"/>
      <c r="KM862" s="8"/>
      <c r="KN862" s="8"/>
      <c r="KO862" s="8"/>
      <c r="KP862" s="8"/>
      <c r="KQ862" s="8"/>
      <c r="KR862" s="8"/>
      <c r="KX862" s="8"/>
      <c r="KZ862" s="8"/>
      <c r="LA862" s="8"/>
      <c r="LB862" s="8"/>
      <c r="LC862" s="8"/>
      <c r="LD862" s="8"/>
      <c r="LE862" s="8"/>
      <c r="LF862" s="8"/>
      <c r="LG862" s="8"/>
      <c r="LH862" s="8"/>
      <c r="LI862" s="8"/>
      <c r="LJ862" s="8"/>
      <c r="LK862" s="8"/>
      <c r="LL862" s="8"/>
      <c r="LM862" s="8"/>
      <c r="LN862" s="8"/>
      <c r="LO862" s="8"/>
      <c r="LP862" s="8"/>
      <c r="LQ862" s="8"/>
      <c r="LR862" s="8"/>
      <c r="LS862" s="8"/>
      <c r="LT862" s="8"/>
      <c r="LU862" s="8"/>
      <c r="LV862" s="8"/>
      <c r="LW862" s="8"/>
      <c r="LX862" s="8"/>
      <c r="LY862" s="8"/>
      <c r="LZ862" s="8"/>
      <c r="MA862" s="8"/>
      <c r="MB862" s="8"/>
      <c r="MC862" s="8"/>
      <c r="MD862" s="8"/>
      <c r="ME862" s="8"/>
      <c r="MF862" s="8"/>
      <c r="MG862" s="8"/>
      <c r="MH862" s="8"/>
      <c r="MI862" s="8"/>
      <c r="MJ862" s="8"/>
      <c r="MK862" s="8"/>
      <c r="ML862" s="8"/>
      <c r="MM862" s="8"/>
      <c r="MN862" s="8"/>
      <c r="MO862" s="8"/>
      <c r="MP862" s="8"/>
      <c r="MQ862" s="8"/>
      <c r="MS862" s="8"/>
    </row>
    <row r="863" spans="1:359" ht="22.5" customHeight="1">
      <c r="A863" s="57">
        <v>1</v>
      </c>
      <c r="B863" s="58">
        <v>12</v>
      </c>
      <c r="C863" s="62"/>
      <c r="D863" s="201">
        <f>SUM((R863*A863)+B863+C863)+((2020-2014)*3)</f>
        <v>43.519999999999996</v>
      </c>
      <c r="F863" s="198" t="s">
        <v>819</v>
      </c>
      <c r="G863" s="90" t="s">
        <v>1440</v>
      </c>
      <c r="H863" s="83" t="s">
        <v>347</v>
      </c>
      <c r="I863" s="83" t="s">
        <v>181</v>
      </c>
      <c r="J863" s="84"/>
      <c r="K863" s="83" t="s">
        <v>1618</v>
      </c>
      <c r="L863" s="66">
        <f>SUM(D863)</f>
        <v>43.519999999999996</v>
      </c>
      <c r="M863" s="66"/>
      <c r="N863" s="1" t="s">
        <v>369</v>
      </c>
      <c r="O863" s="316" t="s">
        <v>369</v>
      </c>
      <c r="P863" s="317">
        <v>1</v>
      </c>
      <c r="Q863" s="4" t="s">
        <v>369</v>
      </c>
      <c r="R863" s="37">
        <v>13.52</v>
      </c>
      <c r="S863" s="38">
        <f>SUM(R863*1.22)</f>
        <v>16.494399999999999</v>
      </c>
      <c r="T863" s="20"/>
      <c r="U863" s="10" t="s">
        <v>486</v>
      </c>
      <c r="V863" s="9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T863" s="8"/>
      <c r="HU863" s="8"/>
      <c r="HW863" s="8"/>
      <c r="HX863" s="8"/>
      <c r="IB863" s="8"/>
      <c r="IC863" s="8"/>
      <c r="ID863" s="8"/>
      <c r="IE863" s="8"/>
      <c r="IF863" s="8"/>
      <c r="IG863" s="8"/>
      <c r="IH863" s="8"/>
      <c r="II863" s="8"/>
      <c r="IO863" s="8"/>
      <c r="IP863" s="8"/>
      <c r="IQ863" s="8"/>
      <c r="JB863" s="8"/>
      <c r="JC863" s="8"/>
      <c r="JD863" s="8"/>
      <c r="JE863" s="8"/>
      <c r="JF863" s="8"/>
      <c r="JG863" s="8"/>
      <c r="JH863" s="8"/>
      <c r="JI863" s="8"/>
      <c r="JJ863" s="8"/>
      <c r="JK863" s="8"/>
      <c r="JM863" s="8"/>
      <c r="JN863" s="8"/>
      <c r="JO863" s="8"/>
      <c r="JP863" s="8"/>
      <c r="JQ863" s="8"/>
      <c r="JR863" s="8"/>
      <c r="JS863" s="8"/>
      <c r="JT863" s="8"/>
      <c r="JU863" s="8"/>
      <c r="JV863" s="8"/>
      <c r="JW863" s="8"/>
      <c r="JX863" s="8"/>
      <c r="JY863" s="8"/>
      <c r="JZ863" s="8"/>
      <c r="KA863" s="8"/>
      <c r="KB863" s="8"/>
      <c r="KC863" s="8"/>
      <c r="KD863" s="8"/>
      <c r="KX863" s="8"/>
      <c r="KZ863" s="8"/>
      <c r="LA863" s="8"/>
      <c r="LB863" s="8"/>
      <c r="LC863" s="8"/>
      <c r="LD863" s="8"/>
      <c r="LE863" s="8"/>
      <c r="LF863" s="8"/>
      <c r="LG863" s="8"/>
      <c r="LH863" s="8"/>
      <c r="LI863" s="8"/>
      <c r="LJ863" s="8"/>
      <c r="LK863" s="8"/>
      <c r="LL863" s="8"/>
      <c r="LM863" s="8"/>
      <c r="LN863" s="8"/>
      <c r="LO863" s="8"/>
      <c r="LP863" s="8"/>
      <c r="LQ863" s="8"/>
      <c r="LR863" s="8"/>
      <c r="LS863" s="8"/>
      <c r="LT863" s="8"/>
      <c r="LU863" s="8"/>
      <c r="LV863" s="8"/>
      <c r="LW863" s="8"/>
      <c r="LX863" s="8"/>
      <c r="LY863" s="8"/>
      <c r="LZ863" s="8"/>
      <c r="MA863" s="8"/>
      <c r="MB863" s="8"/>
      <c r="MC863" s="8"/>
      <c r="MD863" s="8"/>
      <c r="ME863" s="8"/>
      <c r="MF863" s="8"/>
      <c r="MG863" s="8"/>
      <c r="MQ863" s="8"/>
      <c r="MR863" s="8"/>
      <c r="MS863" s="8"/>
      <c r="MU863" s="8"/>
    </row>
    <row r="864" spans="1:359" ht="22.5" customHeight="1">
      <c r="A864" s="57">
        <v>1</v>
      </c>
      <c r="B864" s="58">
        <v>12</v>
      </c>
      <c r="C864" s="62"/>
      <c r="D864" s="201">
        <f>SUM((R864*A864)+B864+C864)+((2020-2011)*3)</f>
        <v>52.519999999999996</v>
      </c>
      <c r="F864" s="198" t="s">
        <v>818</v>
      </c>
      <c r="G864" s="90" t="s">
        <v>1440</v>
      </c>
      <c r="H864" s="83" t="s">
        <v>347</v>
      </c>
      <c r="I864" s="83" t="s">
        <v>181</v>
      </c>
      <c r="J864" s="84"/>
      <c r="K864" s="83" t="s">
        <v>679</v>
      </c>
      <c r="L864" s="66">
        <f>SUM(D864)</f>
        <v>52.519999999999996</v>
      </c>
      <c r="M864" s="66"/>
      <c r="N864" s="1" t="s">
        <v>369</v>
      </c>
      <c r="O864" s="316" t="s">
        <v>369</v>
      </c>
      <c r="P864" s="317" t="s">
        <v>369</v>
      </c>
      <c r="Q864" s="4">
        <v>1</v>
      </c>
      <c r="R864" s="37">
        <v>13.52</v>
      </c>
      <c r="S864" s="38">
        <f>SUM(R864*1.22)</f>
        <v>16.494399999999999</v>
      </c>
      <c r="T864" s="20"/>
      <c r="U864" s="10" t="s">
        <v>486</v>
      </c>
      <c r="V864" s="9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T864" s="8"/>
      <c r="HU864" s="8"/>
      <c r="HW864" s="8"/>
      <c r="HX864" s="8"/>
      <c r="IB864" s="8"/>
      <c r="IC864" s="8"/>
      <c r="ID864" s="8"/>
      <c r="IE864" s="8"/>
      <c r="IF864" s="8"/>
      <c r="IG864" s="8"/>
      <c r="IH864" s="8"/>
      <c r="II864" s="8"/>
      <c r="IO864" s="8"/>
      <c r="IP864" s="8"/>
      <c r="IQ864" s="8"/>
      <c r="JB864" s="8"/>
      <c r="JC864" s="8"/>
      <c r="JD864" s="8"/>
      <c r="JE864" s="8"/>
      <c r="JF864" s="8"/>
      <c r="JG864" s="8"/>
      <c r="JH864" s="8"/>
      <c r="JI864" s="8"/>
      <c r="JJ864" s="8"/>
      <c r="JK864" s="8"/>
      <c r="JM864" s="8"/>
      <c r="JN864" s="8"/>
      <c r="JO864" s="8"/>
      <c r="JP864" s="8"/>
      <c r="JQ864" s="8"/>
      <c r="JR864" s="8"/>
      <c r="JS864" s="8"/>
      <c r="JT864" s="8"/>
      <c r="JU864" s="8"/>
      <c r="JV864" s="8"/>
      <c r="JW864" s="8"/>
      <c r="JX864" s="8"/>
      <c r="JY864" s="8"/>
      <c r="JZ864" s="8"/>
      <c r="KA864" s="8"/>
      <c r="KB864" s="8"/>
      <c r="KC864" s="8"/>
      <c r="KD864" s="8"/>
      <c r="KX864" s="8"/>
      <c r="LD864" s="8"/>
      <c r="LE864" s="8"/>
      <c r="LF864" s="8"/>
      <c r="LG864" s="8"/>
      <c r="LH864" s="8"/>
      <c r="LI864" s="8"/>
      <c r="LJ864" s="8"/>
      <c r="LK864" s="8"/>
      <c r="LL864" s="8"/>
      <c r="LM864" s="8"/>
      <c r="LN864" s="8"/>
      <c r="LO864" s="8"/>
      <c r="LP864" s="8"/>
      <c r="LQ864" s="8"/>
      <c r="LR864" s="8"/>
      <c r="LS864" s="8"/>
      <c r="LT864" s="8"/>
      <c r="LU864" s="8"/>
      <c r="LV864" s="8"/>
      <c r="LW864" s="8"/>
      <c r="LX864" s="8"/>
      <c r="LY864" s="8"/>
      <c r="LZ864" s="8"/>
      <c r="MA864" s="8"/>
      <c r="MB864" s="8"/>
      <c r="MC864" s="8"/>
      <c r="MD864" s="8"/>
      <c r="ME864" s="8"/>
      <c r="MF864" s="8"/>
      <c r="MG864" s="8"/>
      <c r="MR864" s="8"/>
      <c r="MU864" s="8"/>
    </row>
    <row r="865" spans="1:359" ht="22.5" customHeight="1">
      <c r="A865" s="57">
        <v>2.1</v>
      </c>
      <c r="B865" s="58"/>
      <c r="C865" s="62"/>
      <c r="D865" s="201">
        <f>SUM((R865*A865)+B865+C865)+((2020-2003)*3)</f>
        <v>86.552999999999997</v>
      </c>
      <c r="E865" s="226"/>
      <c r="F865" s="198" t="s">
        <v>807</v>
      </c>
      <c r="G865" s="90" t="s">
        <v>2380</v>
      </c>
      <c r="H865" s="83" t="s">
        <v>347</v>
      </c>
      <c r="I865" s="83" t="s">
        <v>179</v>
      </c>
      <c r="J865" s="84"/>
      <c r="K865" s="83" t="s">
        <v>180</v>
      </c>
      <c r="L865" s="66">
        <f>SUM(D865)</f>
        <v>86.552999999999997</v>
      </c>
      <c r="M865" s="66"/>
      <c r="N865" s="1" t="s">
        <v>369</v>
      </c>
      <c r="O865" s="316" t="s">
        <v>369</v>
      </c>
      <c r="P865" s="317">
        <v>1</v>
      </c>
      <c r="Q865" s="4" t="s">
        <v>369</v>
      </c>
      <c r="R865" s="37">
        <v>16.93</v>
      </c>
      <c r="S865" s="38">
        <f>SUM(R865*1.22)</f>
        <v>20.654599999999999</v>
      </c>
      <c r="T865" s="20"/>
      <c r="U865" s="10" t="s">
        <v>487</v>
      </c>
      <c r="V865" s="9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G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  <c r="IW865" s="8"/>
      <c r="IX865" s="8"/>
      <c r="IY865" s="8"/>
      <c r="IZ865" s="8"/>
      <c r="JA865" s="8"/>
      <c r="JF865" s="8"/>
      <c r="JG865" s="8"/>
      <c r="JH865" s="8"/>
      <c r="JI865" s="8"/>
      <c r="JJ865" s="8"/>
      <c r="JL865" s="8"/>
      <c r="JM865" s="8"/>
      <c r="JQ865" s="8"/>
      <c r="JZ865" s="8"/>
      <c r="KA865" s="8"/>
      <c r="KB865" s="8"/>
      <c r="KC865" s="8"/>
      <c r="KD865" s="8"/>
      <c r="KE865" s="8"/>
      <c r="KF865" s="8"/>
      <c r="KG865" s="8"/>
      <c r="KH865" s="8"/>
      <c r="KI865" s="8"/>
      <c r="KJ865" s="8"/>
      <c r="KK865" s="8"/>
      <c r="KL865" s="8"/>
      <c r="KM865" s="8"/>
      <c r="KN865" s="8"/>
      <c r="KO865" s="8"/>
      <c r="KP865" s="8"/>
      <c r="KQ865" s="8"/>
      <c r="KR865" s="8"/>
      <c r="KU865" s="8"/>
      <c r="KV865" s="8"/>
      <c r="KW865" s="8"/>
      <c r="LD865" s="8"/>
      <c r="LE865" s="8"/>
      <c r="LF865" s="8"/>
      <c r="LG865" s="8"/>
      <c r="LH865" s="8"/>
      <c r="LI865" s="8"/>
      <c r="LJ865" s="8"/>
      <c r="LK865" s="8"/>
      <c r="LL865" s="8"/>
      <c r="LM865" s="8"/>
      <c r="LR865" s="8"/>
      <c r="LS865" s="8"/>
      <c r="LT865" s="8"/>
      <c r="LU865" s="8"/>
      <c r="LV865" s="8"/>
      <c r="LW865" s="8"/>
      <c r="LX865" s="8"/>
      <c r="LY865" s="8"/>
      <c r="LZ865" s="8"/>
      <c r="MA865" s="8"/>
      <c r="MB865" s="8"/>
      <c r="MC865" s="8"/>
      <c r="MD865" s="8"/>
      <c r="ME865" s="8"/>
      <c r="MF865" s="8"/>
      <c r="MH865" s="8"/>
      <c r="MI865" s="8"/>
      <c r="MJ865" s="8"/>
      <c r="MR865" s="8"/>
      <c r="MU865" s="8"/>
    </row>
    <row r="866" spans="1:359" s="8" customFormat="1" ht="22.5" customHeight="1">
      <c r="A866" s="57">
        <v>1</v>
      </c>
      <c r="B866" s="58">
        <v>17</v>
      </c>
      <c r="C866" s="62"/>
      <c r="D866" s="201">
        <f>SUM((S866*A866)+B866+C866)</f>
        <v>32.738</v>
      </c>
      <c r="E866" s="226"/>
      <c r="F866" s="59" t="s">
        <v>830</v>
      </c>
      <c r="G866" s="59"/>
      <c r="H866" s="26" t="s">
        <v>347</v>
      </c>
      <c r="I866" s="26" t="s">
        <v>179</v>
      </c>
      <c r="J866" s="26"/>
      <c r="K866" s="26" t="s">
        <v>1034</v>
      </c>
      <c r="L866" s="66">
        <f>SUM(D866)</f>
        <v>32.738</v>
      </c>
      <c r="M866" s="66"/>
      <c r="N866" s="1" t="s">
        <v>369</v>
      </c>
      <c r="O866" s="316" t="s">
        <v>369</v>
      </c>
      <c r="P866" s="317">
        <v>1</v>
      </c>
      <c r="Q866" s="4" t="s">
        <v>369</v>
      </c>
      <c r="R866" s="37">
        <v>12.9</v>
      </c>
      <c r="S866" s="38">
        <f>SUM(R866*1.22)</f>
        <v>15.738</v>
      </c>
      <c r="T866" s="20"/>
      <c r="U866" s="10" t="s">
        <v>1020</v>
      </c>
      <c r="V866" s="9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  <c r="BZ866" s="12"/>
      <c r="CA866" s="12"/>
      <c r="CB866" s="12"/>
      <c r="CC866" s="12"/>
      <c r="CD866" s="12"/>
      <c r="CE866" s="12"/>
      <c r="CF866" s="12"/>
      <c r="CG866" s="12"/>
      <c r="CH866" s="12"/>
      <c r="CI866" s="12"/>
      <c r="CJ866" s="12"/>
      <c r="CK866" s="12"/>
      <c r="CL866" s="12"/>
      <c r="CM866" s="12"/>
      <c r="CN866" s="12"/>
      <c r="CO866" s="12"/>
      <c r="CP866" s="12"/>
      <c r="CQ866" s="12"/>
      <c r="CR866" s="12"/>
      <c r="CS866" s="12"/>
      <c r="CT866" s="12"/>
      <c r="CU866" s="12"/>
      <c r="CV866" s="12"/>
      <c r="CW866" s="12"/>
      <c r="CX866" s="12"/>
      <c r="CY866" s="12"/>
      <c r="CZ866" s="12"/>
      <c r="DA866" s="12"/>
      <c r="DB866" s="12"/>
      <c r="DC866" s="12"/>
      <c r="DD866" s="12"/>
      <c r="DE866" s="12"/>
      <c r="DF866" s="12"/>
      <c r="DG866" s="12"/>
      <c r="DH866" s="12"/>
      <c r="DI866" s="12"/>
      <c r="DJ866" s="12"/>
      <c r="DK866" s="12"/>
      <c r="DL866" s="12"/>
      <c r="DM866" s="12"/>
      <c r="DN866" s="12"/>
      <c r="DO866" s="12"/>
      <c r="DP866" s="12"/>
      <c r="DQ866" s="12"/>
      <c r="DR866" s="12"/>
      <c r="DS866" s="12"/>
      <c r="DT866" s="12"/>
      <c r="DU866" s="12"/>
      <c r="DV866" s="12"/>
      <c r="DW866" s="12"/>
      <c r="DX866" s="12"/>
      <c r="DY866" s="12"/>
      <c r="DZ866" s="12"/>
      <c r="EA866" s="12"/>
      <c r="EB866" s="12"/>
      <c r="EC866" s="12"/>
      <c r="ED866" s="12"/>
      <c r="EE866" s="12"/>
      <c r="EF866" s="12"/>
      <c r="EG866" s="12"/>
      <c r="EH866" s="12"/>
      <c r="EI866" s="12"/>
      <c r="EJ866" s="12"/>
      <c r="EK866" s="12"/>
      <c r="EL866" s="12"/>
      <c r="EM866" s="12"/>
      <c r="EN866" s="12"/>
      <c r="EO866" s="12"/>
      <c r="EP866" s="12"/>
      <c r="EQ866" s="12"/>
      <c r="ER866" s="12"/>
      <c r="ES866" s="12"/>
      <c r="ET866" s="12"/>
      <c r="EU866" s="12"/>
      <c r="EV866" s="12"/>
      <c r="EW866" s="12"/>
      <c r="EX866" s="12"/>
      <c r="EY866" s="12"/>
      <c r="EZ866" s="12"/>
      <c r="FA866" s="12"/>
      <c r="FB866" s="12"/>
      <c r="FC866" s="12"/>
      <c r="FD866" s="12"/>
      <c r="FE866" s="12"/>
      <c r="FF866" s="12"/>
      <c r="FG866" s="12"/>
      <c r="FH866" s="12"/>
      <c r="FI866" s="12"/>
      <c r="FJ866" s="12"/>
      <c r="FK866" s="12"/>
      <c r="FL866" s="12"/>
      <c r="FM866" s="12"/>
      <c r="FN866" s="12"/>
      <c r="FO866" s="12"/>
      <c r="FP866" s="12"/>
      <c r="FQ866" s="12"/>
      <c r="FR866" s="12"/>
      <c r="FS866" s="12"/>
      <c r="FT866" s="12"/>
      <c r="FU866" s="12"/>
      <c r="FV866" s="12"/>
      <c r="FW866" s="12"/>
      <c r="FX866" s="12"/>
      <c r="FY866" s="12"/>
      <c r="FZ866" s="12"/>
      <c r="GA866" s="12"/>
      <c r="GB866" s="12"/>
      <c r="GC866" s="12"/>
      <c r="GD866" s="12"/>
      <c r="GE866" s="12"/>
      <c r="GF866" s="12"/>
      <c r="GG866" s="12"/>
      <c r="GH866" s="12"/>
      <c r="GI866" s="12"/>
      <c r="GJ866" s="12"/>
      <c r="GK866" s="12"/>
      <c r="GL866" s="12"/>
      <c r="GM866" s="12"/>
      <c r="GN866" s="12"/>
      <c r="GO866" s="12"/>
      <c r="GP866" s="12"/>
      <c r="GQ866" s="12"/>
      <c r="GR866" s="12"/>
      <c r="GS866" s="12"/>
      <c r="GT866" s="12"/>
      <c r="GU866" s="12"/>
      <c r="GV866" s="12"/>
      <c r="GW866" s="12"/>
      <c r="GX866" s="12"/>
      <c r="GY866" s="12"/>
      <c r="GZ866" s="12"/>
      <c r="HA866" s="12"/>
      <c r="HB866" s="12"/>
      <c r="HC866" s="12"/>
      <c r="HD866" s="12"/>
      <c r="HE866" s="12"/>
      <c r="HF866" s="12"/>
      <c r="HG866" s="12"/>
      <c r="HH866" s="12"/>
      <c r="HI866" s="12"/>
      <c r="HJ866" s="12"/>
      <c r="HK866" s="12"/>
      <c r="HL866" s="12"/>
      <c r="HM866" s="12"/>
      <c r="HN866" s="12"/>
      <c r="HO866" s="12"/>
      <c r="HT866" s="12"/>
      <c r="HU866" s="12"/>
      <c r="HW866" s="12"/>
      <c r="HX866" s="12"/>
      <c r="IE866" s="12"/>
      <c r="IF866" s="12"/>
      <c r="IH866" s="12"/>
      <c r="IL866" s="12"/>
      <c r="IM866" s="12"/>
      <c r="IN866" s="12"/>
      <c r="IO866" s="12"/>
      <c r="IP866" s="12"/>
      <c r="IQ866" s="12"/>
      <c r="IS866" s="7"/>
      <c r="IT866" s="7"/>
      <c r="IU866" s="7"/>
      <c r="IV866" s="7"/>
      <c r="IW866" s="7"/>
      <c r="JF866" s="7"/>
      <c r="JG866" s="7"/>
      <c r="JH866" s="7"/>
      <c r="JI866" s="7"/>
      <c r="JJ866" s="7"/>
      <c r="JL866" s="12"/>
      <c r="JN866" s="12"/>
      <c r="JT866" s="12"/>
      <c r="JU866" s="12"/>
      <c r="JV866" s="12"/>
      <c r="JW866" s="12"/>
      <c r="JX866" s="12"/>
      <c r="JZ866" s="12"/>
      <c r="KA866" s="12"/>
      <c r="KC866" s="12"/>
      <c r="KD866" s="12"/>
      <c r="KE866" s="12"/>
      <c r="KF866" s="12"/>
      <c r="KM866" s="12"/>
      <c r="KN866" s="12"/>
      <c r="KO866" s="12"/>
      <c r="KP866" s="12"/>
      <c r="KQ866" s="12"/>
      <c r="KR866" s="12"/>
      <c r="KS866" s="12"/>
      <c r="KT866" s="12"/>
      <c r="KU866" s="12"/>
      <c r="KV866" s="12"/>
      <c r="KW866" s="12"/>
      <c r="KX866" s="12"/>
      <c r="KY866" s="12"/>
      <c r="KZ866" s="12"/>
      <c r="LA866" s="12"/>
      <c r="LB866" s="12"/>
      <c r="LC866" s="12"/>
      <c r="MK866" s="12"/>
      <c r="ML866" s="12"/>
      <c r="MM866" s="12"/>
      <c r="MN866" s="12"/>
      <c r="MO866" s="12"/>
      <c r="MP866" s="12"/>
    </row>
    <row r="867" spans="1:359" ht="22.5" customHeight="1">
      <c r="A867" s="57">
        <v>1</v>
      </c>
      <c r="B867" s="58">
        <v>18</v>
      </c>
      <c r="C867" s="62"/>
      <c r="D867" s="201">
        <f>SUM((S867*A867)+B867+C867)</f>
        <v>49.902999999999999</v>
      </c>
      <c r="E867" s="226"/>
      <c r="F867" s="59" t="s">
        <v>821</v>
      </c>
      <c r="G867" s="59"/>
      <c r="H867" s="26" t="s">
        <v>347</v>
      </c>
      <c r="I867" s="26" t="s">
        <v>529</v>
      </c>
      <c r="J867" s="26"/>
      <c r="K867" s="26" t="s">
        <v>530</v>
      </c>
      <c r="L867" s="66">
        <f>SUM(D867)</f>
        <v>49.902999999999999</v>
      </c>
      <c r="M867" s="66"/>
      <c r="N867" s="1" t="s">
        <v>369</v>
      </c>
      <c r="O867" s="316" t="s">
        <v>369</v>
      </c>
      <c r="P867" s="317" t="s">
        <v>369</v>
      </c>
      <c r="Q867" s="4">
        <v>1</v>
      </c>
      <c r="R867" s="37">
        <v>26.15</v>
      </c>
      <c r="S867" s="38">
        <f>SUM(R867*1.22)</f>
        <v>31.902999999999999</v>
      </c>
      <c r="T867" s="19"/>
      <c r="U867" s="10" t="s">
        <v>486</v>
      </c>
      <c r="V867" s="9"/>
      <c r="HY867" s="8"/>
      <c r="IE867" s="8"/>
      <c r="IF867" s="8"/>
      <c r="IH867" s="8"/>
      <c r="II867" s="8"/>
      <c r="IR867" s="8"/>
      <c r="JQ867" s="8"/>
      <c r="KG867" s="8"/>
      <c r="LD867" s="8"/>
      <c r="LE867" s="8"/>
      <c r="LF867" s="8"/>
      <c r="LG867" s="8"/>
      <c r="LH867" s="8"/>
      <c r="LI867" s="8"/>
      <c r="LJ867" s="8"/>
      <c r="LK867" s="8"/>
      <c r="LL867" s="8"/>
      <c r="LM867" s="8"/>
      <c r="LR867" s="8"/>
      <c r="LS867" s="8"/>
      <c r="LT867" s="8"/>
      <c r="LU867" s="8"/>
      <c r="LV867" s="8"/>
      <c r="LW867" s="8"/>
      <c r="LX867" s="8"/>
      <c r="LY867" s="8"/>
      <c r="LZ867" s="8"/>
      <c r="MA867" s="8"/>
      <c r="MB867" s="8"/>
      <c r="MC867" s="8"/>
      <c r="MD867" s="8"/>
      <c r="ME867" s="8"/>
      <c r="MF867" s="8"/>
      <c r="MR867" s="8"/>
      <c r="MS867" s="8"/>
      <c r="MU867" s="8"/>
    </row>
    <row r="868" spans="1:359" ht="22.5" customHeight="1">
      <c r="A868" s="56"/>
      <c r="B868" s="55"/>
      <c r="C868" s="63"/>
      <c r="D868" s="201"/>
      <c r="F868" s="60"/>
      <c r="G868" s="60"/>
      <c r="H868" s="26"/>
      <c r="I868" s="26"/>
      <c r="J868" s="9"/>
      <c r="K868" s="26"/>
      <c r="L868" s="66"/>
      <c r="M868" s="66"/>
      <c r="N868" s="17"/>
      <c r="O868" s="318"/>
      <c r="P868" s="318"/>
      <c r="Q868" s="13"/>
      <c r="R868" s="31"/>
      <c r="S868" s="31"/>
      <c r="T868" s="21"/>
      <c r="U868" s="10"/>
      <c r="V868" s="9"/>
      <c r="HY868" s="8"/>
      <c r="HZ868" s="8"/>
      <c r="IA868" s="8"/>
      <c r="IB868" s="8"/>
      <c r="IC868" s="8"/>
      <c r="ID868" s="8"/>
      <c r="IE868" s="8"/>
      <c r="IF868" s="8"/>
      <c r="IG868" s="7"/>
      <c r="IH868" s="8"/>
      <c r="II868" s="8"/>
      <c r="IJ868" s="8"/>
      <c r="IK868" s="8"/>
      <c r="IO868" s="7"/>
      <c r="IP868" s="7"/>
      <c r="IQ868" s="7"/>
      <c r="IR868" s="8"/>
      <c r="IS868" s="8"/>
      <c r="IT868" s="8"/>
      <c r="IU868" s="8"/>
      <c r="IV868" s="8"/>
      <c r="IW868" s="8"/>
      <c r="IX868" s="8"/>
      <c r="IY868" s="8"/>
      <c r="IZ868" s="8"/>
      <c r="JA868" s="8"/>
      <c r="JB868" s="7"/>
      <c r="JC868" s="7"/>
      <c r="JD868" s="7"/>
      <c r="JE868" s="7"/>
      <c r="JK868" s="7"/>
      <c r="JL868" s="8"/>
      <c r="JM868" s="8"/>
      <c r="JN868" s="8"/>
      <c r="JO868" s="8"/>
      <c r="JP868" s="7"/>
      <c r="JQ868" s="8"/>
      <c r="JR868" s="7"/>
      <c r="JS868" s="7"/>
      <c r="JT868" s="8"/>
      <c r="JU868" s="8"/>
      <c r="JV868" s="8"/>
      <c r="JW868" s="8"/>
      <c r="JX868" s="8"/>
      <c r="JY868" s="7"/>
      <c r="KE868" s="8"/>
      <c r="KF868" s="8"/>
      <c r="KG868" s="8"/>
      <c r="KH868" s="8"/>
      <c r="KI868" s="8"/>
      <c r="KJ868" s="8"/>
      <c r="KK868" s="8"/>
      <c r="KL868" s="8"/>
      <c r="KM868" s="8"/>
      <c r="KN868" s="8"/>
      <c r="KO868" s="8"/>
      <c r="KP868" s="8"/>
      <c r="KQ868" s="8"/>
      <c r="KR868" s="8"/>
      <c r="KS868" s="8"/>
      <c r="KT868" s="8"/>
      <c r="KX868" s="8"/>
      <c r="KZ868" s="8"/>
      <c r="LA868" s="8"/>
      <c r="LB868" s="8"/>
      <c r="LC868" s="8"/>
      <c r="LN868" s="8"/>
      <c r="LO868" s="8"/>
      <c r="LP868" s="8"/>
      <c r="LQ868" s="8"/>
      <c r="MG868" s="8"/>
      <c r="MH868" s="8"/>
      <c r="MI868" s="8"/>
      <c r="MJ868" s="8"/>
      <c r="MK868" s="8"/>
      <c r="ML868" s="8"/>
      <c r="MM868" s="8"/>
      <c r="MN868" s="8"/>
      <c r="MO868" s="8"/>
      <c r="MP868" s="8"/>
      <c r="MQ868" s="8"/>
      <c r="MS868" s="8"/>
    </row>
    <row r="869" spans="1:359" ht="22.5" customHeight="1">
      <c r="A869" s="56"/>
      <c r="B869" s="55"/>
      <c r="C869" s="63"/>
      <c r="D869" s="201"/>
      <c r="E869" s="226"/>
      <c r="F869" s="60"/>
      <c r="G869" s="60"/>
      <c r="H869" s="26"/>
      <c r="I869" s="26"/>
      <c r="J869" s="9"/>
      <c r="K869" s="26"/>
      <c r="L869" s="66"/>
      <c r="M869" s="66"/>
      <c r="N869" s="17"/>
      <c r="O869" s="318"/>
      <c r="P869" s="318"/>
      <c r="Q869" s="13"/>
      <c r="R869" s="31"/>
      <c r="S869" s="31"/>
      <c r="T869" s="21"/>
      <c r="U869" s="10"/>
      <c r="V869" s="9"/>
      <c r="HY869" s="8"/>
      <c r="HZ869" s="8"/>
      <c r="IA869" s="8"/>
      <c r="IB869" s="8"/>
      <c r="IC869" s="8"/>
      <c r="ID869" s="8"/>
      <c r="IE869" s="8"/>
      <c r="IF869" s="8"/>
      <c r="IG869" s="7"/>
      <c r="IH869" s="8"/>
      <c r="II869" s="8"/>
      <c r="IJ869" s="8"/>
      <c r="IK869" s="8"/>
      <c r="IO869" s="7"/>
      <c r="IP869" s="7"/>
      <c r="IQ869" s="7"/>
      <c r="IR869" s="8"/>
      <c r="IS869" s="8"/>
      <c r="IT869" s="8"/>
      <c r="IU869" s="8"/>
      <c r="IV869" s="8"/>
      <c r="IW869" s="8"/>
      <c r="IX869" s="8"/>
      <c r="IY869" s="8"/>
      <c r="IZ869" s="8"/>
      <c r="JA869" s="8"/>
      <c r="JB869" s="7"/>
      <c r="JC869" s="7"/>
      <c r="JD869" s="7"/>
      <c r="JE869" s="7"/>
      <c r="JK869" s="7"/>
      <c r="JL869" s="8"/>
      <c r="JM869" s="8"/>
      <c r="JN869" s="8"/>
      <c r="JO869" s="8"/>
      <c r="JP869" s="7"/>
      <c r="JQ869" s="8"/>
      <c r="JR869" s="7"/>
      <c r="JS869" s="7"/>
      <c r="JT869" s="8"/>
      <c r="JU869" s="8"/>
      <c r="JV869" s="8"/>
      <c r="JW869" s="8"/>
      <c r="JX869" s="8"/>
      <c r="JY869" s="7"/>
      <c r="KE869" s="8"/>
      <c r="KF869" s="8"/>
      <c r="KG869" s="8"/>
      <c r="KH869" s="8"/>
      <c r="KI869" s="8"/>
      <c r="KJ869" s="8"/>
      <c r="KK869" s="8"/>
      <c r="KL869" s="8"/>
      <c r="KM869" s="8"/>
      <c r="KN869" s="8"/>
      <c r="KO869" s="8"/>
      <c r="KP869" s="8"/>
      <c r="KQ869" s="8"/>
      <c r="KR869" s="8"/>
      <c r="KS869" s="8"/>
      <c r="KT869" s="8"/>
      <c r="KX869" s="8"/>
      <c r="KZ869" s="8"/>
      <c r="LA869" s="8"/>
      <c r="LB869" s="8"/>
      <c r="LC869" s="8"/>
      <c r="LN869" s="8"/>
      <c r="LO869" s="8"/>
      <c r="LP869" s="8"/>
      <c r="LQ869" s="8"/>
      <c r="MG869" s="8"/>
      <c r="MH869" s="8"/>
      <c r="MI869" s="8"/>
      <c r="MJ869" s="8"/>
      <c r="MK869" s="8"/>
      <c r="ML869" s="8"/>
      <c r="MM869" s="8"/>
      <c r="MN869" s="8"/>
      <c r="MO869" s="8"/>
      <c r="MP869" s="8"/>
      <c r="MQ869" s="8"/>
    </row>
    <row r="870" spans="1:359" ht="22.5" customHeight="1">
      <c r="A870" s="56"/>
      <c r="B870" s="55"/>
      <c r="C870" s="63"/>
      <c r="D870" s="201"/>
      <c r="E870" s="226"/>
      <c r="F870" s="60"/>
      <c r="G870" s="60"/>
      <c r="H870" s="26"/>
      <c r="I870" s="26"/>
      <c r="J870" s="9"/>
      <c r="K870" s="26"/>
      <c r="L870" s="66"/>
      <c r="M870" s="66"/>
      <c r="N870" s="17"/>
      <c r="O870" s="318"/>
      <c r="P870" s="318"/>
      <c r="Q870" s="13"/>
      <c r="R870" s="31"/>
      <c r="S870" s="31"/>
      <c r="T870" s="21"/>
      <c r="U870" s="10"/>
      <c r="V870" s="9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O870" s="8"/>
      <c r="IP870" s="8"/>
      <c r="IQ870" s="8"/>
      <c r="IR870" s="8"/>
      <c r="IS870" s="8"/>
      <c r="IT870" s="8"/>
      <c r="IU870" s="8"/>
      <c r="IV870" s="8"/>
      <c r="IW870" s="8"/>
      <c r="IX870" s="8"/>
      <c r="IY870" s="8"/>
      <c r="IZ870" s="8"/>
      <c r="JA870" s="8"/>
      <c r="JB870" s="8"/>
      <c r="JC870" s="8"/>
      <c r="JD870" s="8"/>
      <c r="JE870" s="8"/>
      <c r="JK870" s="8"/>
      <c r="JL870" s="8"/>
      <c r="JM870" s="8"/>
      <c r="JN870" s="8"/>
      <c r="JO870" s="8"/>
      <c r="JP870" s="8"/>
      <c r="JQ870" s="8"/>
      <c r="JR870" s="8"/>
      <c r="JS870" s="8"/>
      <c r="JT870" s="8"/>
      <c r="JU870" s="8"/>
      <c r="JV870" s="8"/>
      <c r="JW870" s="8"/>
      <c r="JX870" s="8"/>
      <c r="JY870" s="8"/>
      <c r="JZ870" s="8"/>
      <c r="KA870" s="8"/>
      <c r="KE870" s="7"/>
      <c r="KF870" s="7"/>
      <c r="KH870" s="8"/>
      <c r="KI870" s="8"/>
      <c r="KJ870" s="8"/>
      <c r="KK870" s="8"/>
      <c r="KL870" s="8"/>
      <c r="KM870" s="7"/>
      <c r="KN870" s="7"/>
      <c r="KO870" s="7"/>
      <c r="KP870" s="7"/>
      <c r="KQ870" s="7"/>
      <c r="KR870" s="7"/>
      <c r="KX870" s="8"/>
      <c r="KZ870" s="8"/>
      <c r="LA870" s="8"/>
      <c r="LB870" s="8"/>
      <c r="LC870" s="8"/>
      <c r="LN870" s="8"/>
      <c r="LO870" s="8"/>
      <c r="LP870" s="8"/>
      <c r="LQ870" s="8"/>
      <c r="MG870" s="8"/>
      <c r="MH870" s="8"/>
      <c r="MI870" s="8"/>
      <c r="MJ870" s="8"/>
      <c r="MK870" s="8"/>
      <c r="ML870" s="8"/>
      <c r="MM870" s="8"/>
      <c r="MN870" s="8"/>
      <c r="MO870" s="8"/>
      <c r="MP870" s="8"/>
      <c r="MQ870" s="8"/>
      <c r="MS870" s="8"/>
    </row>
    <row r="871" spans="1:359" ht="22.5" customHeight="1">
      <c r="A871" s="56"/>
      <c r="B871" s="55"/>
      <c r="C871" s="63"/>
      <c r="D871" s="201"/>
      <c r="F871" s="60"/>
      <c r="G871" s="60"/>
      <c r="H871" s="26"/>
      <c r="I871" s="26"/>
      <c r="J871" s="9"/>
      <c r="K871" s="26"/>
      <c r="L871" s="66"/>
      <c r="M871" s="66"/>
      <c r="N871" s="17"/>
      <c r="O871" s="318"/>
      <c r="P871" s="318"/>
      <c r="Q871" s="13"/>
      <c r="R871" s="31"/>
      <c r="S871" s="31"/>
      <c r="T871" s="21"/>
      <c r="U871" s="10"/>
      <c r="V871" s="9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O871" s="8"/>
      <c r="IP871" s="8"/>
      <c r="IQ871" s="8"/>
      <c r="IR871" s="8"/>
      <c r="IS871" s="8"/>
      <c r="IT871" s="8"/>
      <c r="IU871" s="8"/>
      <c r="IV871" s="8"/>
      <c r="IW871" s="8"/>
      <c r="IX871" s="8"/>
      <c r="IY871" s="8"/>
      <c r="IZ871" s="8"/>
      <c r="JA871" s="8"/>
      <c r="JB871" s="8"/>
      <c r="JC871" s="8"/>
      <c r="JD871" s="8"/>
      <c r="JE871" s="8"/>
      <c r="JK871" s="8"/>
      <c r="JL871" s="8"/>
      <c r="JM871" s="8"/>
      <c r="JN871" s="8"/>
      <c r="JO871" s="8"/>
      <c r="JP871" s="8"/>
      <c r="JQ871" s="8"/>
      <c r="JR871" s="8"/>
      <c r="JS871" s="8"/>
      <c r="JT871" s="8"/>
      <c r="JU871" s="8"/>
      <c r="JV871" s="8"/>
      <c r="JW871" s="8"/>
      <c r="JX871" s="8"/>
      <c r="JY871" s="8"/>
      <c r="JZ871" s="8"/>
      <c r="KA871" s="8"/>
      <c r="KE871" s="8"/>
      <c r="KF871" s="8"/>
      <c r="KH871" s="8"/>
      <c r="KI871" s="8"/>
      <c r="KJ871" s="8"/>
      <c r="KK871" s="8"/>
      <c r="KL871" s="8"/>
      <c r="KM871" s="8"/>
      <c r="KN871" s="8"/>
      <c r="KO871" s="8"/>
      <c r="KP871" s="8"/>
      <c r="KQ871" s="8"/>
      <c r="KR871" s="8"/>
      <c r="KX871" s="8"/>
      <c r="KY871" s="8"/>
      <c r="KZ871" s="8"/>
      <c r="LA871" s="8"/>
      <c r="LB871" s="8"/>
      <c r="LC871" s="8"/>
      <c r="LD871" s="8"/>
      <c r="LE871" s="8"/>
      <c r="LF871" s="8"/>
      <c r="LG871" s="8"/>
      <c r="LH871" s="8"/>
      <c r="LI871" s="8"/>
      <c r="LJ871" s="8"/>
      <c r="LK871" s="8"/>
      <c r="LL871" s="8"/>
      <c r="LM871" s="8"/>
      <c r="LN871" s="8"/>
      <c r="LO871" s="8"/>
      <c r="LP871" s="8"/>
      <c r="LQ871" s="8"/>
      <c r="LR871" s="8"/>
      <c r="LS871" s="8"/>
      <c r="LT871" s="8"/>
      <c r="LU871" s="8"/>
      <c r="LV871" s="8"/>
      <c r="LW871" s="8"/>
      <c r="LX871" s="8"/>
      <c r="LY871" s="8"/>
      <c r="LZ871" s="8"/>
      <c r="MA871" s="8"/>
      <c r="MB871" s="8"/>
      <c r="MC871" s="8"/>
      <c r="MD871" s="8"/>
      <c r="ME871" s="8"/>
      <c r="MF871" s="8"/>
      <c r="MG871" s="8"/>
      <c r="MH871" s="8"/>
      <c r="MI871" s="8"/>
      <c r="MJ871" s="8"/>
      <c r="MK871" s="8"/>
      <c r="ML871" s="8"/>
      <c r="MM871" s="8"/>
      <c r="MN871" s="8"/>
      <c r="MO871" s="8"/>
      <c r="MP871" s="8"/>
      <c r="MQ871" s="8"/>
      <c r="MS871" s="8"/>
    </row>
    <row r="872" spans="1:359" ht="22.5" customHeight="1">
      <c r="A872" s="57">
        <v>2.2000000000000002</v>
      </c>
      <c r="B872" s="58"/>
      <c r="C872" s="62">
        <v>-5</v>
      </c>
      <c r="D872" s="201">
        <f>SUM((R872*A872)+B872+C872)+((2020-2009)*3)</f>
        <v>58.69</v>
      </c>
      <c r="E872" s="226"/>
      <c r="F872" s="198" t="s">
        <v>806</v>
      </c>
      <c r="G872" s="90" t="s">
        <v>1441</v>
      </c>
      <c r="H872" s="83" t="s">
        <v>348</v>
      </c>
      <c r="I872" s="83" t="s">
        <v>183</v>
      </c>
      <c r="J872" s="83"/>
      <c r="K872" s="83" t="s">
        <v>184</v>
      </c>
      <c r="L872" s="66">
        <f>SUM(D872)</f>
        <v>58.69</v>
      </c>
      <c r="M872" s="66"/>
      <c r="N872" s="1" t="s">
        <v>369</v>
      </c>
      <c r="O872" s="316" t="s">
        <v>369</v>
      </c>
      <c r="P872" s="317">
        <v>3</v>
      </c>
      <c r="Q872" s="4" t="s">
        <v>369</v>
      </c>
      <c r="R872" s="37">
        <v>13.95</v>
      </c>
      <c r="S872" s="38">
        <f>SUM(R872*1.22)</f>
        <v>17.018999999999998</v>
      </c>
      <c r="T872" s="19"/>
      <c r="U872" s="10" t="s">
        <v>495</v>
      </c>
      <c r="V872" s="9"/>
      <c r="HP872" s="8"/>
      <c r="HQ872" s="8"/>
      <c r="HR872" s="8"/>
      <c r="HS872" s="8"/>
      <c r="HV872" s="8"/>
      <c r="HY872" s="8"/>
      <c r="HZ872" s="8"/>
      <c r="IA872" s="8"/>
      <c r="IB872" s="8"/>
      <c r="IC872" s="8"/>
      <c r="ID872" s="8"/>
      <c r="II872" s="8"/>
      <c r="IJ872" s="8"/>
      <c r="IK872" s="8"/>
      <c r="IL872" s="8"/>
      <c r="IM872" s="8"/>
      <c r="IN872" s="8"/>
      <c r="IR872" s="8"/>
      <c r="IS872" s="8"/>
      <c r="IT872" s="8"/>
      <c r="IU872" s="8"/>
      <c r="IV872" s="8"/>
      <c r="IW872" s="8"/>
      <c r="IX872" s="8"/>
      <c r="IY872" s="8"/>
      <c r="IZ872" s="8"/>
      <c r="JA872" s="8"/>
      <c r="JL872" s="8"/>
      <c r="JQ872" s="8"/>
      <c r="JY872" s="8"/>
      <c r="JZ872" s="8"/>
      <c r="KA872" s="8"/>
      <c r="KB872" s="8"/>
      <c r="KC872" s="8"/>
      <c r="KD872" s="8"/>
      <c r="KG872" s="8"/>
      <c r="LN872" s="8"/>
      <c r="LO872" s="8"/>
      <c r="LP872" s="8"/>
      <c r="LQ872" s="8"/>
      <c r="MG872" s="8"/>
      <c r="MR872" s="8"/>
      <c r="MU872" s="8"/>
    </row>
    <row r="873" spans="1:359" s="8" customFormat="1" ht="22.5" customHeight="1">
      <c r="A873" s="57">
        <v>1</v>
      </c>
      <c r="B873" s="58">
        <v>12</v>
      </c>
      <c r="C873" s="62"/>
      <c r="D873" s="201">
        <f>SUM((S873*A873)+B873+C873)</f>
        <v>26.298400000000001</v>
      </c>
      <c r="E873" s="226"/>
      <c r="F873" s="59" t="s">
        <v>818</v>
      </c>
      <c r="G873" s="59"/>
      <c r="H873" s="26" t="s">
        <v>348</v>
      </c>
      <c r="I873" s="26" t="s">
        <v>182</v>
      </c>
      <c r="J873" s="26"/>
      <c r="K873" s="26" t="s">
        <v>1657</v>
      </c>
      <c r="L873" s="66">
        <f>SUM(D873)</f>
        <v>26.298400000000001</v>
      </c>
      <c r="M873" s="66"/>
      <c r="N873" s="1" t="s">
        <v>369</v>
      </c>
      <c r="O873" s="316" t="s">
        <v>369</v>
      </c>
      <c r="P873" s="317">
        <v>1</v>
      </c>
      <c r="Q873" s="4" t="s">
        <v>369</v>
      </c>
      <c r="R873" s="37">
        <v>11.72</v>
      </c>
      <c r="S873" s="38">
        <f>SUM(R873*1.22)</f>
        <v>14.298400000000001</v>
      </c>
      <c r="T873" s="20"/>
      <c r="U873" s="10" t="s">
        <v>486</v>
      </c>
      <c r="V873" s="9"/>
      <c r="W873" s="12"/>
      <c r="HR873" s="12"/>
      <c r="HS873" s="12"/>
      <c r="HT873" s="12"/>
      <c r="HU873" s="12"/>
      <c r="HV873" s="12"/>
      <c r="HW873" s="12"/>
      <c r="HX873" s="12"/>
      <c r="IE873" s="12"/>
      <c r="IF873" s="12"/>
      <c r="IG873" s="12"/>
      <c r="IJ873" s="7"/>
      <c r="IK873" s="7"/>
      <c r="IO873" s="12"/>
      <c r="IP873" s="12"/>
      <c r="IQ873" s="12"/>
      <c r="JL873" s="7"/>
      <c r="JT873" s="12"/>
      <c r="JU873" s="12"/>
      <c r="JV873" s="12"/>
      <c r="JW873" s="12"/>
      <c r="JX873" s="12"/>
      <c r="JZ873" s="12"/>
      <c r="KA873" s="12"/>
      <c r="KB873" s="12"/>
      <c r="KE873" s="12"/>
      <c r="KF873" s="12"/>
      <c r="KM873" s="12"/>
      <c r="KN873" s="12"/>
      <c r="KO873" s="12"/>
      <c r="KP873" s="12"/>
      <c r="KQ873" s="12"/>
      <c r="KR873" s="12"/>
      <c r="KS873" s="12"/>
      <c r="KT873" s="12"/>
      <c r="KU873" s="12"/>
      <c r="KV873" s="12"/>
      <c r="KW873" s="12"/>
      <c r="KX873" s="12"/>
      <c r="KZ873" s="7"/>
      <c r="LA873" s="7"/>
      <c r="LB873" s="7"/>
      <c r="LC873" s="7"/>
      <c r="LD873" s="12"/>
      <c r="LE873" s="12"/>
      <c r="LF873" s="12"/>
      <c r="LG873" s="12"/>
      <c r="LH873" s="12"/>
      <c r="LI873" s="12"/>
      <c r="LJ873" s="12"/>
      <c r="LK873" s="12"/>
      <c r="LL873" s="12"/>
      <c r="LM873" s="12"/>
      <c r="LN873" s="12"/>
      <c r="LO873" s="12"/>
      <c r="LP873" s="12"/>
      <c r="LQ873" s="12"/>
      <c r="LR873" s="12"/>
      <c r="LS873" s="12"/>
      <c r="LT873" s="12"/>
      <c r="LU873" s="12"/>
      <c r="LV873" s="12"/>
      <c r="LW873" s="12"/>
      <c r="LX873" s="12"/>
      <c r="LY873" s="12"/>
      <c r="LZ873" s="12"/>
      <c r="MA873" s="12"/>
      <c r="MB873" s="12"/>
      <c r="MC873" s="12"/>
      <c r="MD873" s="12"/>
      <c r="ME873" s="12"/>
      <c r="MF873" s="12"/>
      <c r="MG873" s="12"/>
      <c r="MK873" s="12"/>
      <c r="ML873" s="12"/>
      <c r="MM873" s="12"/>
      <c r="MN873" s="12"/>
      <c r="MO873" s="12"/>
      <c r="MP873" s="12"/>
      <c r="MQ873" s="12"/>
    </row>
    <row r="874" spans="1:359" s="8" customFormat="1" ht="22.5" customHeight="1">
      <c r="A874" s="57">
        <v>1</v>
      </c>
      <c r="B874" s="58">
        <v>10</v>
      </c>
      <c r="C874" s="62">
        <v>7</v>
      </c>
      <c r="D874" s="201">
        <f>SUM((S874*A874)+B874+C874)</f>
        <v>28.59</v>
      </c>
      <c r="E874" s="226"/>
      <c r="F874" s="59" t="s">
        <v>818</v>
      </c>
      <c r="G874" s="59"/>
      <c r="H874" s="43" t="s">
        <v>348</v>
      </c>
      <c r="I874" s="43" t="s">
        <v>408</v>
      </c>
      <c r="J874" s="44"/>
      <c r="K874" s="43" t="s">
        <v>1290</v>
      </c>
      <c r="L874" s="66">
        <f>SUM(D874)</f>
        <v>28.59</v>
      </c>
      <c r="M874" s="66"/>
      <c r="N874" s="1" t="s">
        <v>369</v>
      </c>
      <c r="O874" s="316" t="s">
        <v>369</v>
      </c>
      <c r="P874" s="317">
        <v>2</v>
      </c>
      <c r="Q874" s="4" t="s">
        <v>369</v>
      </c>
      <c r="R874" s="37">
        <v>9.5</v>
      </c>
      <c r="S874" s="38">
        <f>SUM(R874*1.22)</f>
        <v>11.59</v>
      </c>
      <c r="T874" s="20"/>
      <c r="U874" s="10" t="s">
        <v>622</v>
      </c>
      <c r="V874" s="9"/>
      <c r="HP874" s="12"/>
      <c r="HQ874" s="12"/>
      <c r="HZ874" s="12"/>
      <c r="IA874" s="12"/>
      <c r="IB874" s="12"/>
      <c r="IC874" s="12"/>
      <c r="ID874" s="12"/>
      <c r="II874" s="12"/>
      <c r="IR874" s="12"/>
      <c r="IS874" s="12"/>
      <c r="IT874" s="12"/>
      <c r="IU874" s="12"/>
      <c r="IV874" s="12"/>
      <c r="IW874" s="12"/>
      <c r="IX874" s="12"/>
      <c r="IY874" s="12"/>
      <c r="IZ874" s="12"/>
      <c r="JA874" s="12"/>
      <c r="JB874" s="12"/>
      <c r="JC874" s="12"/>
      <c r="JD874" s="12"/>
      <c r="JE874" s="12"/>
      <c r="JK874" s="12"/>
      <c r="JN874" s="12"/>
      <c r="JP874" s="12"/>
      <c r="JR874" s="12"/>
      <c r="JS874" s="12"/>
      <c r="JT874" s="12"/>
      <c r="JU874" s="12"/>
      <c r="JV874" s="12"/>
      <c r="JW874" s="12"/>
      <c r="JX874" s="12"/>
      <c r="JY874" s="12"/>
      <c r="JZ874" s="12"/>
      <c r="KA874" s="12"/>
      <c r="KE874" s="12"/>
      <c r="KF874" s="12"/>
      <c r="KM874" s="12"/>
      <c r="KN874" s="12"/>
      <c r="KO874" s="12"/>
      <c r="KP874" s="12"/>
      <c r="KQ874" s="12"/>
      <c r="KR874" s="12"/>
      <c r="KS874" s="12"/>
      <c r="KT874" s="12"/>
      <c r="KZ874" s="12"/>
      <c r="LA874" s="12"/>
      <c r="LB874" s="12"/>
      <c r="LC874" s="12"/>
      <c r="LD874" s="12"/>
      <c r="LE874" s="12"/>
      <c r="LF874" s="12"/>
      <c r="LG874" s="12"/>
      <c r="LH874" s="12"/>
      <c r="LI874" s="12"/>
      <c r="LJ874" s="12"/>
      <c r="LK874" s="12"/>
      <c r="LL874" s="12"/>
      <c r="LM874" s="12"/>
      <c r="LR874" s="12"/>
      <c r="LS874" s="12"/>
      <c r="LT874" s="12"/>
      <c r="LU874" s="12"/>
      <c r="LV874" s="12"/>
      <c r="LW874" s="12"/>
      <c r="LX874" s="12"/>
      <c r="LY874" s="12"/>
      <c r="LZ874" s="12"/>
      <c r="MA874" s="12"/>
      <c r="MB874" s="12"/>
      <c r="MC874" s="12"/>
      <c r="MD874" s="12"/>
      <c r="ME874" s="12"/>
      <c r="MF874" s="12"/>
      <c r="MH874" s="12"/>
      <c r="MI874" s="12"/>
      <c r="MJ874" s="12"/>
    </row>
    <row r="875" spans="1:359" s="8" customFormat="1" ht="22.5" customHeight="1">
      <c r="A875" s="57">
        <v>1</v>
      </c>
      <c r="B875" s="58">
        <v>10</v>
      </c>
      <c r="C875" s="62"/>
      <c r="D875" s="201">
        <f>SUM((S875*A875)+B875+C875)</f>
        <v>10</v>
      </c>
      <c r="E875" s="225"/>
      <c r="F875" s="59" t="s">
        <v>818</v>
      </c>
      <c r="G875" s="59"/>
      <c r="H875" s="26" t="s">
        <v>348</v>
      </c>
      <c r="I875" s="26" t="s">
        <v>183</v>
      </c>
      <c r="J875" s="28"/>
      <c r="K875" s="26" t="s">
        <v>2234</v>
      </c>
      <c r="L875" s="66">
        <v>28</v>
      </c>
      <c r="M875" s="66"/>
      <c r="N875" s="1" t="s">
        <v>369</v>
      </c>
      <c r="O875" s="316" t="s">
        <v>369</v>
      </c>
      <c r="P875" s="317">
        <v>1</v>
      </c>
      <c r="Q875" s="4" t="s">
        <v>369</v>
      </c>
      <c r="R875" s="37">
        <v>0</v>
      </c>
      <c r="S875" s="38">
        <f>SUM(R875*1.22)</f>
        <v>0</v>
      </c>
      <c r="T875" s="20"/>
      <c r="U875" s="10" t="s">
        <v>622</v>
      </c>
      <c r="V875" s="9"/>
      <c r="HP875" s="12"/>
      <c r="HQ875" s="12"/>
      <c r="HZ875" s="12"/>
      <c r="IA875" s="12"/>
      <c r="IB875" s="12"/>
      <c r="IC875" s="12"/>
      <c r="ID875" s="12"/>
      <c r="II875" s="12"/>
      <c r="IR875" s="12"/>
      <c r="IS875" s="12"/>
      <c r="IT875" s="12"/>
      <c r="IU875" s="12"/>
      <c r="IV875" s="12"/>
      <c r="IW875" s="12"/>
      <c r="IX875" s="12"/>
      <c r="IY875" s="12"/>
      <c r="IZ875" s="12"/>
      <c r="JA875" s="12"/>
      <c r="JB875" s="12"/>
      <c r="JC875" s="12"/>
      <c r="JD875" s="12"/>
      <c r="JE875" s="12"/>
      <c r="JK875" s="12"/>
      <c r="JN875" s="12"/>
      <c r="JP875" s="12"/>
      <c r="JR875" s="12"/>
      <c r="JS875" s="12"/>
      <c r="JT875" s="12"/>
      <c r="JU875" s="12"/>
      <c r="JV875" s="12"/>
      <c r="JW875" s="12"/>
      <c r="JX875" s="12"/>
      <c r="JY875" s="12"/>
      <c r="JZ875" s="12"/>
      <c r="KA875" s="12"/>
      <c r="KE875" s="12"/>
      <c r="KF875" s="12"/>
      <c r="KM875" s="12"/>
      <c r="KN875" s="12"/>
      <c r="KO875" s="12"/>
      <c r="KP875" s="12"/>
      <c r="KQ875" s="12"/>
      <c r="KR875" s="12"/>
      <c r="KS875" s="12"/>
      <c r="KT875" s="12"/>
      <c r="KZ875" s="7"/>
      <c r="LA875" s="7"/>
      <c r="LB875" s="7"/>
      <c r="LC875" s="7"/>
      <c r="LD875" s="12"/>
      <c r="LE875" s="12"/>
      <c r="LF875" s="12"/>
      <c r="LG875" s="12"/>
      <c r="LH875" s="12"/>
      <c r="LI875" s="12"/>
      <c r="LJ875" s="12"/>
      <c r="LK875" s="12"/>
      <c r="LL875" s="12"/>
      <c r="LM875" s="12"/>
      <c r="LR875" s="12"/>
      <c r="LS875" s="12"/>
      <c r="LT875" s="12"/>
      <c r="LU875" s="12"/>
      <c r="LV875" s="12"/>
      <c r="LW875" s="12"/>
      <c r="LX875" s="12"/>
      <c r="LY875" s="12"/>
      <c r="LZ875" s="12"/>
      <c r="MA875" s="12"/>
      <c r="MB875" s="12"/>
      <c r="MC875" s="12"/>
      <c r="MD875" s="12"/>
      <c r="ME875" s="12"/>
      <c r="MF875" s="12"/>
      <c r="MH875" s="12"/>
      <c r="MI875" s="12"/>
      <c r="MJ875" s="12"/>
    </row>
    <row r="876" spans="1:359" ht="22.5" customHeight="1">
      <c r="A876" s="56"/>
      <c r="B876" s="55"/>
      <c r="C876" s="63"/>
      <c r="D876" s="201"/>
      <c r="E876" s="226"/>
      <c r="F876" s="60"/>
      <c r="G876" s="60"/>
      <c r="H876" s="26"/>
      <c r="I876" s="26"/>
      <c r="J876" s="9"/>
      <c r="K876" s="26"/>
      <c r="L876" s="66"/>
      <c r="M876" s="66"/>
      <c r="N876" s="17"/>
      <c r="O876" s="318"/>
      <c r="P876" s="318"/>
      <c r="Q876" s="13"/>
      <c r="R876" s="31"/>
      <c r="S876" s="31"/>
      <c r="T876" s="21"/>
      <c r="U876" s="10"/>
      <c r="V876" s="9"/>
      <c r="HY876" s="8"/>
      <c r="HZ876" s="8"/>
      <c r="IA876" s="8"/>
      <c r="IB876" s="8"/>
      <c r="IC876" s="8"/>
      <c r="ID876" s="8"/>
      <c r="IE876" s="8"/>
      <c r="IF876" s="8"/>
      <c r="IH876" s="8"/>
      <c r="II876" s="8"/>
      <c r="IJ876" s="8"/>
      <c r="IK876" s="8"/>
      <c r="IR876" s="8"/>
      <c r="IS876" s="8"/>
      <c r="IT876" s="8"/>
      <c r="IU876" s="8"/>
      <c r="IV876" s="8"/>
      <c r="IW876" s="8"/>
      <c r="IX876" s="8"/>
      <c r="IY876" s="8"/>
      <c r="IZ876" s="8"/>
      <c r="JA876" s="8"/>
      <c r="JF876" s="8"/>
      <c r="JG876" s="8"/>
      <c r="JH876" s="8"/>
      <c r="JI876" s="8"/>
      <c r="JJ876" s="8"/>
      <c r="JL876" s="8"/>
      <c r="JM876" s="8"/>
      <c r="JN876" s="8"/>
      <c r="JO876" s="8"/>
      <c r="JQ876" s="8"/>
      <c r="JT876" s="8"/>
      <c r="JU876" s="8"/>
      <c r="JV876" s="8"/>
      <c r="JW876" s="8"/>
      <c r="JX876" s="8"/>
      <c r="KH876" s="8"/>
      <c r="KI876" s="8"/>
      <c r="KJ876" s="8"/>
      <c r="KK876" s="8"/>
      <c r="KL876" s="8"/>
      <c r="KS876" s="8"/>
      <c r="KT876" s="8"/>
      <c r="KX876"/>
      <c r="KZ876" s="8"/>
      <c r="LA876" s="8"/>
      <c r="LB876" s="8"/>
      <c r="LC876" s="8"/>
      <c r="LD876" s="8"/>
      <c r="LE876" s="8"/>
      <c r="LF876" s="8"/>
      <c r="LG876" s="8"/>
      <c r="LH876" s="8"/>
      <c r="LI876" s="8"/>
      <c r="LJ876" s="8"/>
      <c r="LK876" s="8"/>
      <c r="LL876" s="8"/>
      <c r="LM876" s="8"/>
      <c r="LN876" s="8"/>
      <c r="LO876" s="8"/>
      <c r="LP876" s="8"/>
      <c r="LQ876" s="8"/>
      <c r="LR876" s="8"/>
      <c r="LS876" s="8"/>
      <c r="LT876" s="8"/>
      <c r="LU876" s="8"/>
      <c r="LV876" s="8"/>
      <c r="LW876" s="8"/>
      <c r="LX876" s="8"/>
      <c r="LY876" s="8"/>
      <c r="LZ876" s="8"/>
      <c r="MA876" s="8"/>
      <c r="MB876" s="8"/>
      <c r="MC876" s="8"/>
      <c r="MD876" s="8"/>
      <c r="ME876" s="8"/>
      <c r="MF876" s="8"/>
      <c r="MG876" s="8"/>
      <c r="MH876" s="8"/>
      <c r="MI876" s="8"/>
      <c r="MJ876" s="8"/>
      <c r="MK876" s="8"/>
      <c r="ML876" s="8"/>
      <c r="MM876" s="8"/>
      <c r="MN876" s="8"/>
      <c r="MO876" s="8"/>
      <c r="MP876" s="8"/>
      <c r="MQ876" s="8"/>
      <c r="MS876" s="8"/>
    </row>
    <row r="877" spans="1:359" ht="22.5" customHeight="1">
      <c r="A877" s="56"/>
      <c r="B877" s="55"/>
      <c r="C877" s="63"/>
      <c r="D877" s="201"/>
      <c r="F877" s="60"/>
      <c r="G877" s="60"/>
      <c r="H877" s="26"/>
      <c r="I877" s="26"/>
      <c r="J877" s="9"/>
      <c r="K877" s="26"/>
      <c r="L877" s="66"/>
      <c r="M877" s="66"/>
      <c r="N877" s="17"/>
      <c r="O877" s="318"/>
      <c r="P877" s="318"/>
      <c r="Q877" s="13"/>
      <c r="R877" s="31"/>
      <c r="S877" s="31"/>
      <c r="T877" s="21"/>
      <c r="U877" s="10"/>
      <c r="V877" s="9"/>
      <c r="HY877" s="8"/>
      <c r="HZ877" s="8"/>
      <c r="IA877" s="8"/>
      <c r="IB877" s="8"/>
      <c r="IC877" s="8"/>
      <c r="ID877" s="8"/>
      <c r="IE877" s="8"/>
      <c r="IF877" s="8"/>
      <c r="IH877" s="8"/>
      <c r="II877" s="8"/>
      <c r="IJ877" s="8"/>
      <c r="IK877" s="8"/>
      <c r="IR877" s="8"/>
      <c r="IS877" s="8"/>
      <c r="IT877" s="8"/>
      <c r="IU877" s="8"/>
      <c r="IV877" s="8"/>
      <c r="IW877" s="8"/>
      <c r="IX877" s="8"/>
      <c r="IY877" s="8"/>
      <c r="IZ877" s="8"/>
      <c r="JA877" s="8"/>
      <c r="JL877" s="8"/>
      <c r="JM877" s="8"/>
      <c r="JN877" s="8"/>
      <c r="JO877" s="8"/>
      <c r="JQ877" s="8"/>
      <c r="JT877" s="8"/>
      <c r="JU877" s="8"/>
      <c r="JV877" s="8"/>
      <c r="JW877" s="8"/>
      <c r="JX877" s="8"/>
      <c r="KH877" s="8"/>
      <c r="KI877" s="8"/>
      <c r="KJ877" s="8"/>
      <c r="KK877" s="8"/>
      <c r="KL877" s="8"/>
      <c r="KS877" s="8"/>
      <c r="KT877" s="8"/>
      <c r="KX877"/>
      <c r="KZ877" s="8"/>
      <c r="LA877" s="8"/>
      <c r="LB877" s="8"/>
      <c r="LC877" s="8"/>
      <c r="LD877" s="8"/>
      <c r="LE877" s="8"/>
      <c r="LF877" s="8"/>
      <c r="LG877" s="8"/>
      <c r="LH877" s="8"/>
      <c r="LI877" s="8"/>
      <c r="LJ877" s="8"/>
      <c r="LK877" s="8"/>
      <c r="LL877" s="8"/>
      <c r="LM877" s="8"/>
      <c r="LN877" s="8"/>
      <c r="LO877" s="8"/>
      <c r="LP877" s="8"/>
      <c r="LQ877" s="8"/>
      <c r="LR877" s="8"/>
      <c r="LS877" s="8"/>
      <c r="LT877" s="8"/>
      <c r="LU877" s="8"/>
      <c r="LV877" s="8"/>
      <c r="LW877" s="8"/>
      <c r="LX877" s="8"/>
      <c r="LY877" s="8"/>
      <c r="LZ877" s="8"/>
      <c r="MA877" s="8"/>
      <c r="MB877" s="8"/>
      <c r="MC877" s="8"/>
      <c r="MD877" s="8"/>
      <c r="ME877" s="8"/>
      <c r="MF877" s="8"/>
      <c r="MG877" s="8"/>
      <c r="MH877" s="8"/>
      <c r="MI877" s="8"/>
      <c r="MJ877" s="8"/>
      <c r="MK877" s="8"/>
      <c r="ML877" s="8"/>
      <c r="MM877" s="8"/>
      <c r="MN877" s="8"/>
      <c r="MO877" s="8"/>
      <c r="MP877" s="8"/>
      <c r="MQ877" s="8"/>
      <c r="MS877" s="8"/>
    </row>
    <row r="878" spans="1:359" ht="22.5" customHeight="1">
      <c r="A878" s="56"/>
      <c r="B878" s="55"/>
      <c r="C878" s="63"/>
      <c r="D878" s="201"/>
      <c r="E878" s="226"/>
      <c r="F878" s="60"/>
      <c r="G878" s="60"/>
      <c r="H878" s="26"/>
      <c r="I878" s="26"/>
      <c r="J878" s="14"/>
      <c r="K878" s="26"/>
      <c r="L878" s="66"/>
      <c r="M878" s="66"/>
      <c r="N878" s="17"/>
      <c r="O878" s="318"/>
      <c r="P878" s="318"/>
      <c r="Q878" s="13"/>
      <c r="R878" s="31"/>
      <c r="S878" s="31"/>
      <c r="T878" s="21"/>
      <c r="U878" s="10"/>
      <c r="V878" s="9"/>
      <c r="HY878" s="8"/>
      <c r="HZ878" s="8"/>
      <c r="IA878" s="8"/>
      <c r="IB878" s="8"/>
      <c r="IC878" s="8"/>
      <c r="ID878" s="8"/>
      <c r="IE878" s="8"/>
      <c r="IF878" s="8"/>
      <c r="IH878" s="8"/>
      <c r="II878" s="8"/>
      <c r="IJ878" s="8"/>
      <c r="IK878" s="8"/>
      <c r="IL878" s="8"/>
      <c r="IM878" s="8"/>
      <c r="IN878" s="8"/>
      <c r="IR878" s="8"/>
      <c r="IS878" s="8"/>
      <c r="IT878" s="8"/>
      <c r="IU878" s="8"/>
      <c r="IV878" s="8"/>
      <c r="IW878" s="8"/>
      <c r="IX878" s="8"/>
      <c r="IY878" s="8"/>
      <c r="IZ878" s="8"/>
      <c r="JA878" s="8"/>
      <c r="JL878" s="8"/>
      <c r="JQ878" s="8"/>
      <c r="KH878" s="8"/>
      <c r="KI878" s="8"/>
      <c r="KJ878" s="8"/>
      <c r="KK878" s="8"/>
      <c r="KL878" s="8"/>
      <c r="KS878" s="8"/>
      <c r="KT878" s="8"/>
      <c r="KU878" s="8"/>
      <c r="KV878" s="8"/>
      <c r="KW878" s="8"/>
      <c r="KX878"/>
      <c r="KZ878" s="8"/>
      <c r="LA878" s="8"/>
      <c r="LB878" s="8"/>
      <c r="LC878" s="8"/>
      <c r="LN878" s="8"/>
      <c r="LO878" s="8"/>
      <c r="LP878" s="8"/>
      <c r="LQ878" s="8"/>
      <c r="MG878" s="8"/>
      <c r="MH878" s="8"/>
      <c r="MI878" s="8"/>
      <c r="MJ878" s="8"/>
      <c r="MK878" s="8"/>
      <c r="ML878" s="8"/>
      <c r="MM878" s="8"/>
      <c r="MN878" s="8"/>
      <c r="MO878" s="8"/>
      <c r="MP878" s="8"/>
      <c r="MQ878" s="8"/>
      <c r="MS878" s="8"/>
    </row>
    <row r="879" spans="1:359" ht="22.5" customHeight="1">
      <c r="A879" s="56"/>
      <c r="B879" s="55"/>
      <c r="C879" s="63"/>
      <c r="D879" s="201"/>
      <c r="E879" s="226"/>
      <c r="F879" s="60"/>
      <c r="G879" s="60"/>
      <c r="H879" s="26"/>
      <c r="I879" s="26"/>
      <c r="J879" s="11"/>
      <c r="K879" s="26"/>
      <c r="L879" s="66"/>
      <c r="M879" s="66"/>
      <c r="N879" s="17"/>
      <c r="O879" s="318"/>
      <c r="P879" s="318"/>
      <c r="Q879" s="13"/>
      <c r="R879" s="31"/>
      <c r="S879" s="31"/>
      <c r="T879" s="21"/>
      <c r="U879" s="10"/>
      <c r="V879" s="9"/>
      <c r="HY879" s="8"/>
      <c r="HZ879" s="8"/>
      <c r="IA879" s="8"/>
      <c r="IB879" s="8"/>
      <c r="IC879" s="8"/>
      <c r="ID879" s="8"/>
      <c r="IE879" s="8"/>
      <c r="IF879" s="8"/>
      <c r="IH879" s="8"/>
      <c r="II879" s="8"/>
      <c r="IJ879" s="8"/>
      <c r="IK879" s="8"/>
      <c r="IL879" s="8"/>
      <c r="IM879" s="8"/>
      <c r="IN879" s="8"/>
      <c r="IR879" s="8"/>
      <c r="IS879" s="8"/>
      <c r="IT879" s="8"/>
      <c r="IU879" s="8"/>
      <c r="IV879" s="8"/>
      <c r="IW879" s="8"/>
      <c r="IX879" s="8"/>
      <c r="IY879" s="8"/>
      <c r="IZ879" s="8"/>
      <c r="JA879" s="8"/>
      <c r="JL879" s="8"/>
      <c r="JM879" s="8"/>
      <c r="JN879" s="8"/>
      <c r="JO879" s="8"/>
      <c r="JQ879" s="8"/>
      <c r="JT879" s="8"/>
      <c r="JU879" s="8"/>
      <c r="JV879" s="8"/>
      <c r="JW879" s="8"/>
      <c r="JX879" s="8"/>
      <c r="KH879" s="8"/>
      <c r="KI879" s="8"/>
      <c r="KJ879" s="8"/>
      <c r="KK879" s="8"/>
      <c r="KL879" s="8"/>
      <c r="KS879" s="8"/>
      <c r="KT879" s="8"/>
      <c r="KU879" s="8"/>
      <c r="KV879" s="8"/>
      <c r="KW879" s="8"/>
      <c r="KX879" s="8"/>
      <c r="MQ879" s="8"/>
      <c r="MS879" s="8"/>
    </row>
    <row r="880" spans="1:359" ht="22.5" customHeight="1">
      <c r="A880" s="57">
        <v>2</v>
      </c>
      <c r="B880" s="58"/>
      <c r="C880" s="62">
        <v>3</v>
      </c>
      <c r="D880" s="201">
        <f>SUM((S880*A880)+B880+C880)</f>
        <v>54.24</v>
      </c>
      <c r="F880" s="59" t="s">
        <v>808</v>
      </c>
      <c r="G880" s="59"/>
      <c r="H880" s="26" t="s">
        <v>349</v>
      </c>
      <c r="I880" s="26" t="s">
        <v>166</v>
      </c>
      <c r="J880" s="28" t="s">
        <v>513</v>
      </c>
      <c r="K880" s="26" t="s">
        <v>1295</v>
      </c>
      <c r="L880" s="66">
        <f t="shared" ref="L880:L893" si="306">SUM(D880)</f>
        <v>54.24</v>
      </c>
      <c r="M880" s="66"/>
      <c r="N880" s="1" t="s">
        <v>369</v>
      </c>
      <c r="O880" s="316" t="s">
        <v>369</v>
      </c>
      <c r="P880" s="317">
        <v>4</v>
      </c>
      <c r="Q880" s="4" t="s">
        <v>369</v>
      </c>
      <c r="R880" s="37">
        <v>21</v>
      </c>
      <c r="S880" s="38">
        <f t="shared" ref="S880:S893" si="307">SUM(R880*1.22)</f>
        <v>25.62</v>
      </c>
      <c r="T880" s="25"/>
      <c r="U880" s="10" t="s">
        <v>1239</v>
      </c>
      <c r="V880" s="9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IB880" s="8"/>
      <c r="IC880" s="8"/>
      <c r="ID880" s="8"/>
      <c r="IE880" s="8"/>
      <c r="IF880" s="8"/>
      <c r="IG880" s="8"/>
      <c r="IH880" s="8"/>
      <c r="IL880" s="8"/>
      <c r="IM880" s="8"/>
      <c r="IN880" s="8"/>
      <c r="IO880" s="8"/>
      <c r="IP880" s="8"/>
      <c r="IQ880" s="8"/>
      <c r="JB880" s="8"/>
      <c r="JC880" s="8"/>
      <c r="JD880" s="8"/>
      <c r="JE880" s="8"/>
      <c r="JF880" s="8"/>
      <c r="JG880" s="8"/>
      <c r="JH880" s="8"/>
      <c r="JI880" s="8"/>
      <c r="JJ880" s="8"/>
      <c r="JK880" s="8"/>
      <c r="JM880" s="8"/>
      <c r="JO880" s="8"/>
      <c r="JP880" s="8"/>
      <c r="JQ880" s="8"/>
      <c r="JR880" s="8"/>
      <c r="JS880" s="8"/>
      <c r="JY880" s="8"/>
      <c r="KG880" s="8"/>
      <c r="KH880" s="8"/>
      <c r="KI880" s="8"/>
      <c r="KJ880" s="8"/>
      <c r="KK880" s="8"/>
      <c r="KL880" s="8"/>
      <c r="KU880" s="8"/>
      <c r="KV880" s="8"/>
      <c r="KW880" s="8"/>
      <c r="KX880" s="8"/>
      <c r="KY880" s="8"/>
      <c r="KZ880" s="8"/>
      <c r="LA880" s="8"/>
      <c r="LB880" s="8"/>
      <c r="LC880" s="8"/>
      <c r="LN880" s="8"/>
      <c r="LO880" s="8"/>
      <c r="LP880" s="8"/>
      <c r="LQ880" s="8"/>
      <c r="MG880" s="8"/>
      <c r="MH880" s="8"/>
      <c r="MI880" s="8"/>
      <c r="MJ880" s="8"/>
      <c r="MQ880" s="8"/>
      <c r="MS880" s="8"/>
      <c r="MU880" s="8"/>
    </row>
    <row r="881" spans="1:359" ht="22.5" customHeight="1">
      <c r="A881" s="57">
        <v>2.2000000000000002</v>
      </c>
      <c r="B881" s="58"/>
      <c r="C881" s="62"/>
      <c r="D881" s="201">
        <f>SUM((S881*A881)+B881+C881)</f>
        <v>33.818400000000004</v>
      </c>
      <c r="E881" s="226"/>
      <c r="F881" s="59" t="s">
        <v>806</v>
      </c>
      <c r="G881" s="90"/>
      <c r="H881" s="26" t="s">
        <v>349</v>
      </c>
      <c r="I881" s="26" t="s">
        <v>34</v>
      </c>
      <c r="J881" s="28" t="s">
        <v>2211</v>
      </c>
      <c r="K881" s="26" t="s">
        <v>2226</v>
      </c>
      <c r="L881" s="66">
        <f t="shared" si="306"/>
        <v>33.818400000000004</v>
      </c>
      <c r="M881" s="66"/>
      <c r="N881" s="1" t="s">
        <v>369</v>
      </c>
      <c r="O881" s="316" t="s">
        <v>369</v>
      </c>
      <c r="P881" s="317">
        <v>18</v>
      </c>
      <c r="Q881" s="4" t="s">
        <v>369</v>
      </c>
      <c r="R881" s="37">
        <v>12.6</v>
      </c>
      <c r="S881" s="38">
        <f t="shared" si="307"/>
        <v>15.372</v>
      </c>
      <c r="T881" s="20"/>
      <c r="U881" s="10" t="s">
        <v>629</v>
      </c>
      <c r="V881" s="9"/>
      <c r="W881" s="8"/>
      <c r="HP881" s="8"/>
      <c r="HQ881" s="8"/>
      <c r="HR881" s="8"/>
      <c r="HS881" s="8"/>
      <c r="HV881" s="8"/>
      <c r="HZ881" s="8"/>
      <c r="IA881" s="8"/>
      <c r="IB881" s="8"/>
      <c r="IC881" s="8"/>
      <c r="ID881" s="8"/>
      <c r="IE881" s="8"/>
      <c r="IF881" s="8"/>
      <c r="IG881" s="8"/>
      <c r="IH881" s="8"/>
      <c r="IJ881" s="8"/>
      <c r="IK881" s="8"/>
      <c r="IL881" s="8"/>
      <c r="IM881" s="8"/>
      <c r="IN881" s="8"/>
      <c r="IO881" s="8"/>
      <c r="IP881" s="8"/>
      <c r="IQ881" s="8"/>
      <c r="IS881" s="8"/>
      <c r="IT881" s="8"/>
      <c r="IU881" s="8"/>
      <c r="IV881" s="8"/>
      <c r="IW881" s="8"/>
      <c r="IX881" s="8"/>
      <c r="IY881" s="8"/>
      <c r="IZ881" s="8"/>
      <c r="JA881" s="8"/>
      <c r="JB881" s="8"/>
      <c r="JC881" s="8"/>
      <c r="JD881" s="8"/>
      <c r="JE881" s="8"/>
      <c r="JF881" s="8"/>
      <c r="JG881" s="8"/>
      <c r="JH881" s="8"/>
      <c r="JI881" s="8"/>
      <c r="JJ881" s="8"/>
      <c r="JK881" s="8"/>
      <c r="JM881" s="8"/>
      <c r="JP881" s="8"/>
      <c r="JQ881" s="8"/>
      <c r="JR881" s="8"/>
      <c r="JS881" s="8"/>
      <c r="JY881" s="8"/>
      <c r="JZ881" s="8"/>
      <c r="KA881" s="8"/>
      <c r="KB881" s="8"/>
      <c r="KC881" s="8"/>
      <c r="KD881" s="8"/>
      <c r="KU881" s="8"/>
      <c r="KV881" s="8"/>
      <c r="KW881" s="8"/>
      <c r="KZ881" s="8"/>
      <c r="LA881" s="8"/>
      <c r="LB881" s="8"/>
      <c r="LC881" s="8"/>
      <c r="LD881" s="8"/>
      <c r="LE881" s="8"/>
      <c r="LF881" s="8"/>
      <c r="LG881" s="8"/>
      <c r="LH881" s="8"/>
      <c r="LI881" s="8"/>
      <c r="LJ881" s="8"/>
      <c r="LK881" s="8"/>
      <c r="LL881" s="8"/>
      <c r="LM881" s="8"/>
      <c r="LR881" s="8"/>
      <c r="LS881" s="8"/>
      <c r="LT881" s="8"/>
      <c r="LU881" s="8"/>
      <c r="LV881" s="8"/>
      <c r="LW881" s="8"/>
      <c r="LX881" s="8"/>
      <c r="LY881" s="8"/>
      <c r="LZ881" s="8"/>
      <c r="MA881" s="8"/>
      <c r="MB881" s="8"/>
      <c r="MC881" s="8"/>
      <c r="MD881" s="8"/>
      <c r="ME881" s="8"/>
      <c r="MF881" s="8"/>
      <c r="MQ881" s="8"/>
      <c r="MR881"/>
      <c r="MS881" s="8"/>
      <c r="MU881" s="8"/>
    </row>
    <row r="882" spans="1:359" ht="22.5" customHeight="1">
      <c r="A882" s="57">
        <v>2</v>
      </c>
      <c r="B882" s="58"/>
      <c r="C882" s="62">
        <v>12</v>
      </c>
      <c r="D882" s="201">
        <f>SUM((R882*A882)+B882+C882)+((2020-2014)*3)</f>
        <v>82</v>
      </c>
      <c r="E882" s="226"/>
      <c r="F882" s="198" t="s">
        <v>808</v>
      </c>
      <c r="G882" s="90" t="s">
        <v>1442</v>
      </c>
      <c r="H882" s="83" t="s">
        <v>349</v>
      </c>
      <c r="I882" s="83" t="s">
        <v>34</v>
      </c>
      <c r="J882" s="86" t="s">
        <v>917</v>
      </c>
      <c r="K882" s="83" t="s">
        <v>186</v>
      </c>
      <c r="L882" s="66">
        <f t="shared" si="306"/>
        <v>82</v>
      </c>
      <c r="M882" s="66"/>
      <c r="N882" s="1" t="s">
        <v>369</v>
      </c>
      <c r="O882" s="316" t="s">
        <v>369</v>
      </c>
      <c r="P882" s="317" t="s">
        <v>369</v>
      </c>
      <c r="Q882" s="4">
        <v>1</v>
      </c>
      <c r="R882" s="37">
        <v>26</v>
      </c>
      <c r="S882" s="38">
        <f t="shared" si="307"/>
        <v>31.72</v>
      </c>
      <c r="T882" s="20"/>
      <c r="U882" s="10" t="s">
        <v>629</v>
      </c>
      <c r="V882" s="9"/>
      <c r="W882" s="8"/>
      <c r="HP882" s="8"/>
      <c r="HQ882" s="8"/>
      <c r="HR882" s="8"/>
      <c r="HS882" s="8"/>
      <c r="HV882" s="8"/>
      <c r="HZ882" s="8"/>
      <c r="IA882" s="8"/>
      <c r="IB882" s="8"/>
      <c r="IC882" s="8"/>
      <c r="ID882" s="8"/>
      <c r="IE882" s="8"/>
      <c r="IF882" s="8"/>
      <c r="IG882" s="8"/>
      <c r="IH882" s="8"/>
      <c r="IJ882" s="8"/>
      <c r="IK882" s="8"/>
      <c r="IL882" s="8"/>
      <c r="IM882" s="8"/>
      <c r="IN882" s="8"/>
      <c r="IO882" s="8"/>
      <c r="IP882" s="8"/>
      <c r="IQ882" s="8"/>
      <c r="IS882" s="8"/>
      <c r="IT882" s="8"/>
      <c r="IU882" s="8"/>
      <c r="IV882" s="8"/>
      <c r="IW882" s="8"/>
      <c r="IX882" s="8"/>
      <c r="IY882" s="8"/>
      <c r="IZ882" s="8"/>
      <c r="JA882" s="8"/>
      <c r="JB882" s="8"/>
      <c r="JC882" s="8"/>
      <c r="JD882" s="8"/>
      <c r="JE882" s="8"/>
      <c r="JF882" s="8"/>
      <c r="JG882" s="8"/>
      <c r="JH882" s="8"/>
      <c r="JI882" s="8"/>
      <c r="JJ882" s="8"/>
      <c r="JK882" s="8"/>
      <c r="JM882" s="8"/>
      <c r="JP882" s="8"/>
      <c r="JQ882" s="8"/>
      <c r="JR882" s="8"/>
      <c r="JS882" s="8"/>
      <c r="JY882" s="8"/>
      <c r="JZ882" s="8"/>
      <c r="KA882" s="8"/>
      <c r="KB882" s="8"/>
      <c r="KC882" s="8"/>
      <c r="KD882" s="8"/>
      <c r="KU882" s="8"/>
      <c r="KV882" s="8"/>
      <c r="KW882" s="8"/>
      <c r="LD882" s="8"/>
      <c r="LE882" s="8"/>
      <c r="LF882" s="8"/>
      <c r="LG882" s="8"/>
      <c r="LH882" s="8"/>
      <c r="LI882" s="8"/>
      <c r="LJ882" s="8"/>
      <c r="LK882" s="8"/>
      <c r="LL882" s="8"/>
      <c r="LM882" s="8"/>
      <c r="LN882" s="8"/>
      <c r="LO882" s="8"/>
      <c r="LP882" s="8"/>
      <c r="LQ882" s="8"/>
      <c r="LR882" s="8"/>
      <c r="LS882" s="8"/>
      <c r="LT882" s="8"/>
      <c r="LU882" s="8"/>
      <c r="LV882" s="8"/>
      <c r="LW882" s="8"/>
      <c r="LX882" s="8"/>
      <c r="LY882" s="8"/>
      <c r="LZ882" s="8"/>
      <c r="MA882" s="8"/>
      <c r="MB882" s="8"/>
      <c r="MC882" s="8"/>
      <c r="MD882" s="8"/>
      <c r="ME882" s="8"/>
      <c r="MF882" s="8"/>
      <c r="MG882" s="8"/>
      <c r="MR882" s="8"/>
      <c r="MU882" s="8"/>
    </row>
    <row r="883" spans="1:359" ht="22.5" customHeight="1">
      <c r="A883" s="57">
        <v>2</v>
      </c>
      <c r="B883" s="58"/>
      <c r="C883" s="62">
        <v>15</v>
      </c>
      <c r="D883" s="201">
        <f>SUM((R883*A883)+B883+C883)+((2020-2012)*3)</f>
        <v>91</v>
      </c>
      <c r="F883" s="198" t="s">
        <v>808</v>
      </c>
      <c r="G883" s="90" t="s">
        <v>1443</v>
      </c>
      <c r="H883" s="83" t="s">
        <v>349</v>
      </c>
      <c r="I883" s="83" t="s">
        <v>34</v>
      </c>
      <c r="J883" s="86" t="s">
        <v>917</v>
      </c>
      <c r="K883" s="83" t="s">
        <v>187</v>
      </c>
      <c r="L883" s="66">
        <f t="shared" si="306"/>
        <v>91</v>
      </c>
      <c r="M883" s="66"/>
      <c r="N883" s="1" t="s">
        <v>369</v>
      </c>
      <c r="O883" s="316" t="s">
        <v>369</v>
      </c>
      <c r="P883" s="317" t="s">
        <v>369</v>
      </c>
      <c r="Q883" s="4">
        <v>2</v>
      </c>
      <c r="R883" s="37">
        <v>26</v>
      </c>
      <c r="S883" s="38">
        <f t="shared" si="307"/>
        <v>31.72</v>
      </c>
      <c r="T883" s="19"/>
      <c r="U883" s="10" t="s">
        <v>629</v>
      </c>
      <c r="V883" s="9"/>
      <c r="IJ883" s="8"/>
      <c r="IK883" s="8"/>
      <c r="JB883" s="8"/>
      <c r="JC883" s="8"/>
      <c r="JD883" s="8"/>
      <c r="JE883" s="8"/>
      <c r="JF883" s="8"/>
      <c r="JG883" s="8"/>
      <c r="JH883" s="8"/>
      <c r="JI883" s="8"/>
      <c r="JJ883" s="8"/>
      <c r="JK883" s="8"/>
      <c r="JM883" s="8"/>
      <c r="JN883" s="7"/>
      <c r="JO883" s="8"/>
      <c r="JP883" s="8"/>
      <c r="JQ883" s="8"/>
      <c r="JR883" s="8"/>
      <c r="JS883" s="8"/>
      <c r="JY883" s="8"/>
      <c r="JZ883" s="8"/>
      <c r="KA883" s="8"/>
      <c r="KB883" s="8"/>
      <c r="KC883" s="8"/>
      <c r="KD883" s="8"/>
      <c r="KG883" s="8"/>
      <c r="KU883" s="8"/>
      <c r="KV883" s="8"/>
      <c r="KW883" s="8"/>
      <c r="LD883" s="8"/>
      <c r="LE883" s="8"/>
      <c r="LF883" s="8"/>
      <c r="LG883" s="8"/>
      <c r="LH883" s="8"/>
      <c r="LI883" s="8"/>
      <c r="LJ883" s="8"/>
      <c r="LK883" s="8"/>
      <c r="LL883" s="8"/>
      <c r="LM883" s="8"/>
      <c r="LN883" s="8"/>
      <c r="LO883" s="8"/>
      <c r="LP883" s="8"/>
      <c r="LQ883" s="8"/>
      <c r="LR883" s="8"/>
      <c r="LS883" s="8"/>
      <c r="LT883" s="8"/>
      <c r="LU883" s="8"/>
      <c r="LV883" s="8"/>
      <c r="LW883" s="8"/>
      <c r="LX883" s="8"/>
      <c r="LY883" s="8"/>
      <c r="LZ883" s="8"/>
      <c r="MA883" s="8"/>
      <c r="MB883" s="8"/>
      <c r="MC883" s="8"/>
      <c r="MD883" s="8"/>
      <c r="ME883" s="8"/>
      <c r="MF883" s="8"/>
      <c r="MG883" s="8"/>
      <c r="MH883" s="8"/>
      <c r="MI883" s="8"/>
      <c r="MJ883" s="8"/>
      <c r="MK883" s="8"/>
      <c r="ML883" s="8"/>
      <c r="MM883" s="8"/>
      <c r="MN883" s="8"/>
      <c r="MO883" s="8"/>
      <c r="MP883" s="8"/>
      <c r="MR883" s="8"/>
      <c r="MU883" s="8"/>
    </row>
    <row r="884" spans="1:359" ht="22.5" customHeight="1">
      <c r="A884" s="57">
        <v>1.9</v>
      </c>
      <c r="B884" s="58"/>
      <c r="C884" s="62"/>
      <c r="D884" s="201">
        <f>SUM((R884*A884)+B884+C884)+((2020-1997)*3)</f>
        <v>144.24</v>
      </c>
      <c r="E884" s="226"/>
      <c r="F884" s="198" t="s">
        <v>809</v>
      </c>
      <c r="G884" s="90" t="s">
        <v>1444</v>
      </c>
      <c r="H884" s="83" t="s">
        <v>349</v>
      </c>
      <c r="I884" s="83" t="s">
        <v>185</v>
      </c>
      <c r="J884" s="86" t="s">
        <v>917</v>
      </c>
      <c r="K884" s="83" t="s">
        <v>188</v>
      </c>
      <c r="L884" s="66">
        <f t="shared" si="306"/>
        <v>144.24</v>
      </c>
      <c r="M884" s="66"/>
      <c r="N884" s="1" t="s">
        <v>369</v>
      </c>
      <c r="O884" s="316" t="s">
        <v>369</v>
      </c>
      <c r="P884" s="317">
        <v>1</v>
      </c>
      <c r="Q884" s="4" t="s">
        <v>369</v>
      </c>
      <c r="R884" s="37">
        <v>39.6</v>
      </c>
      <c r="S884" s="38">
        <f t="shared" si="307"/>
        <v>48.311999999999998</v>
      </c>
      <c r="T884" s="19"/>
      <c r="U884" s="10" t="s">
        <v>487</v>
      </c>
      <c r="V884" s="9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Y884" s="8"/>
      <c r="HZ884" s="8"/>
      <c r="IA884" s="8"/>
      <c r="IB884" s="8"/>
      <c r="IC884" s="8"/>
      <c r="ID884" s="8"/>
      <c r="IG884" s="8"/>
      <c r="IJ884" s="8"/>
      <c r="IK884" s="8"/>
      <c r="IL884" s="8"/>
      <c r="IM884" s="8"/>
      <c r="IN884" s="8"/>
      <c r="IO884" s="8"/>
      <c r="IP884" s="8"/>
      <c r="IQ884" s="8"/>
      <c r="IR884" s="7"/>
      <c r="JB884" s="8"/>
      <c r="JC884" s="8"/>
      <c r="JD884" s="8"/>
      <c r="JE884" s="8"/>
      <c r="JF884" s="8"/>
      <c r="JG884" s="8"/>
      <c r="JH884" s="8"/>
      <c r="JI884" s="8"/>
      <c r="JJ884" s="8"/>
      <c r="JK884" s="8"/>
      <c r="JL884" s="8"/>
      <c r="JM884" s="8"/>
      <c r="JN884" s="8"/>
      <c r="JO884" s="8"/>
      <c r="JP884" s="8"/>
      <c r="JQ884" s="8"/>
      <c r="JR884" s="8"/>
      <c r="JS884" s="8"/>
      <c r="JY884" s="8"/>
      <c r="JZ884" s="8"/>
      <c r="KA884" s="8"/>
      <c r="KB884" s="8"/>
      <c r="KC884" s="8"/>
      <c r="KD884" s="8"/>
      <c r="KG884" s="8"/>
      <c r="KH884" s="8"/>
      <c r="KI884" s="8"/>
      <c r="KJ884" s="8"/>
      <c r="KK884" s="8"/>
      <c r="KL884" s="8"/>
      <c r="KS884" s="8"/>
      <c r="KT884" s="8"/>
      <c r="KU884" s="8"/>
      <c r="KV884" s="8"/>
      <c r="KW884" s="8"/>
      <c r="KX884"/>
      <c r="KZ884" s="8"/>
      <c r="LA884" s="8"/>
      <c r="LB884" s="8"/>
      <c r="LC884" s="8"/>
      <c r="LN884" s="8"/>
      <c r="LO884" s="8"/>
      <c r="LP884" s="8"/>
      <c r="LQ884" s="8"/>
      <c r="MG884" s="8"/>
      <c r="MH884" s="8"/>
      <c r="MI884" s="8"/>
      <c r="MJ884" s="8"/>
      <c r="MK884" s="8"/>
      <c r="ML884" s="8"/>
      <c r="MM884" s="8"/>
      <c r="MN884" s="8"/>
      <c r="MO884" s="8"/>
      <c r="MP884" s="8"/>
      <c r="MR884" s="8"/>
      <c r="MU884" s="8"/>
    </row>
    <row r="885" spans="1:359" ht="22.5" customHeight="1">
      <c r="A885" s="57">
        <v>2</v>
      </c>
      <c r="B885" s="58"/>
      <c r="C885" s="62"/>
      <c r="D885" s="201">
        <f>SUM((R885*A885)+B885+C885)+((2020-2013)*3)</f>
        <v>73</v>
      </c>
      <c r="E885" s="226"/>
      <c r="F885" s="198" t="s">
        <v>808</v>
      </c>
      <c r="G885" s="90" t="s">
        <v>1445</v>
      </c>
      <c r="H885" s="83" t="s">
        <v>349</v>
      </c>
      <c r="I885" s="83" t="s">
        <v>34</v>
      </c>
      <c r="J885" s="86" t="s">
        <v>1296</v>
      </c>
      <c r="K885" s="83" t="s">
        <v>672</v>
      </c>
      <c r="L885" s="66">
        <f t="shared" si="306"/>
        <v>73</v>
      </c>
      <c r="M885" s="66"/>
      <c r="N885" s="1" t="s">
        <v>369</v>
      </c>
      <c r="O885" s="316" t="s">
        <v>369</v>
      </c>
      <c r="P885" s="317" t="s">
        <v>369</v>
      </c>
      <c r="Q885" s="4">
        <v>1</v>
      </c>
      <c r="R885" s="37">
        <v>26</v>
      </c>
      <c r="S885" s="38">
        <f t="shared" si="307"/>
        <v>31.72</v>
      </c>
      <c r="T885" s="20"/>
      <c r="U885" s="10" t="s">
        <v>629</v>
      </c>
      <c r="V885" s="9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R885" s="8"/>
      <c r="HS885" s="8"/>
      <c r="HT885" s="8"/>
      <c r="HU885" s="8"/>
      <c r="HV885" s="8"/>
      <c r="HW885" s="8"/>
      <c r="HX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L885" s="8"/>
      <c r="IM885" s="8"/>
      <c r="IN885" s="8"/>
      <c r="IO885" s="8"/>
      <c r="IP885" s="8"/>
      <c r="IQ885" s="8"/>
      <c r="JB885" s="8"/>
      <c r="JC885" s="8"/>
      <c r="JD885" s="8"/>
      <c r="JE885" s="8"/>
      <c r="JF885" s="8"/>
      <c r="JG885" s="8"/>
      <c r="JH885" s="8"/>
      <c r="JI885" s="8"/>
      <c r="JJ885" s="8"/>
      <c r="JK885" s="8"/>
      <c r="JM885" s="8"/>
      <c r="JO885" s="8"/>
      <c r="JP885" s="8"/>
      <c r="JQ885" s="8"/>
      <c r="JR885" s="8"/>
      <c r="JS885" s="8"/>
      <c r="JY885" s="8"/>
      <c r="JZ885" s="8"/>
      <c r="KA885" s="8"/>
      <c r="KB885" s="8"/>
      <c r="KC885" s="8"/>
      <c r="KD885" s="8"/>
      <c r="KH885" s="8"/>
      <c r="KI885" s="8"/>
      <c r="KJ885" s="8"/>
      <c r="KK885" s="8"/>
      <c r="KL885" s="8"/>
      <c r="KU885" s="8"/>
      <c r="KV885" s="8"/>
      <c r="KW885" s="8"/>
      <c r="MR885" s="8"/>
      <c r="MU885" s="8"/>
    </row>
    <row r="886" spans="1:359" ht="22.5" customHeight="1">
      <c r="A886" s="57">
        <v>2</v>
      </c>
      <c r="B886" s="58"/>
      <c r="C886" s="62"/>
      <c r="D886" s="201">
        <f>SUM((R886*A886)+B886+C886)+((2020-2012)*3)</f>
        <v>76</v>
      </c>
      <c r="F886" s="198" t="s">
        <v>808</v>
      </c>
      <c r="G886" s="90" t="s">
        <v>1446</v>
      </c>
      <c r="H886" s="83" t="s">
        <v>349</v>
      </c>
      <c r="I886" s="83" t="s">
        <v>34</v>
      </c>
      <c r="J886" s="86" t="s">
        <v>1296</v>
      </c>
      <c r="K886" s="83" t="s">
        <v>189</v>
      </c>
      <c r="L886" s="66">
        <f t="shared" si="306"/>
        <v>76</v>
      </c>
      <c r="M886" s="66"/>
      <c r="N886" s="1" t="s">
        <v>369</v>
      </c>
      <c r="O886" s="316" t="s">
        <v>369</v>
      </c>
      <c r="P886" s="317" t="s">
        <v>369</v>
      </c>
      <c r="Q886" s="4">
        <v>1</v>
      </c>
      <c r="R886" s="37">
        <v>26</v>
      </c>
      <c r="S886" s="38">
        <f t="shared" si="307"/>
        <v>31.72</v>
      </c>
      <c r="T886" s="20"/>
      <c r="U886" s="10" t="s">
        <v>629</v>
      </c>
      <c r="V886" s="9"/>
      <c r="W886" s="8"/>
      <c r="HR886" s="8"/>
      <c r="HS886" s="8"/>
      <c r="HV886" s="8"/>
      <c r="HY886" s="8"/>
      <c r="HZ886" s="8"/>
      <c r="IA886" s="8"/>
      <c r="IB886" s="8"/>
      <c r="IC886" s="8"/>
      <c r="ID886" s="8"/>
      <c r="II886" s="8"/>
      <c r="IJ886" s="8"/>
      <c r="IK886" s="8"/>
      <c r="IL886" s="8"/>
      <c r="IM886" s="8"/>
      <c r="IN886" s="8"/>
      <c r="IR886" s="8"/>
      <c r="IS886" s="8"/>
      <c r="IT886" s="8"/>
      <c r="IU886" s="8"/>
      <c r="IV886" s="8"/>
      <c r="IW886" s="8"/>
      <c r="IX886" s="7"/>
      <c r="IY886" s="7"/>
      <c r="IZ886" s="7"/>
      <c r="JA886" s="7"/>
      <c r="JF886" s="8"/>
      <c r="JG886" s="8"/>
      <c r="JH886" s="8"/>
      <c r="JI886" s="8"/>
      <c r="JJ886" s="8"/>
      <c r="JL886" s="8"/>
      <c r="JM886" s="8"/>
      <c r="JT886" s="8"/>
      <c r="JU886" s="8"/>
      <c r="JV886" s="8"/>
      <c r="JW886" s="8"/>
      <c r="JX886" s="8"/>
      <c r="JY886" s="8"/>
      <c r="JZ886" s="8"/>
      <c r="KA886" s="8"/>
      <c r="KB886" s="8"/>
      <c r="KC886" s="8"/>
      <c r="KD886" s="8"/>
      <c r="KU886" s="8"/>
      <c r="KV886" s="8"/>
      <c r="KW886" s="8"/>
      <c r="MR886" s="8"/>
      <c r="MU886" s="8"/>
    </row>
    <row r="887" spans="1:359" ht="22.5" customHeight="1">
      <c r="A887" s="57">
        <v>2.2000000000000002</v>
      </c>
      <c r="B887" s="58"/>
      <c r="C887" s="62"/>
      <c r="D887" s="201">
        <f>SUM((S887*A887)+B887+C887)</f>
        <v>33.818400000000004</v>
      </c>
      <c r="E887" s="226"/>
      <c r="F887" s="59" t="s">
        <v>806</v>
      </c>
      <c r="G887" s="59"/>
      <c r="H887" s="26" t="s">
        <v>349</v>
      </c>
      <c r="I887" s="26" t="s">
        <v>254</v>
      </c>
      <c r="J887" s="26" t="s">
        <v>1681</v>
      </c>
      <c r="K887" s="26" t="s">
        <v>1682</v>
      </c>
      <c r="L887" s="66">
        <f>SUM(D887)</f>
        <v>33.818400000000004</v>
      </c>
      <c r="M887" s="66"/>
      <c r="N887" s="1" t="s">
        <v>369</v>
      </c>
      <c r="O887" s="316" t="s">
        <v>369</v>
      </c>
      <c r="P887" s="317">
        <v>58</v>
      </c>
      <c r="Q887" s="4" t="s">
        <v>369</v>
      </c>
      <c r="R887" s="37">
        <v>12.6</v>
      </c>
      <c r="S887" s="38">
        <f>SUM(R887*1.22)</f>
        <v>15.372</v>
      </c>
      <c r="T887" s="20" t="s">
        <v>2217</v>
      </c>
      <c r="U887" s="10" t="s">
        <v>518</v>
      </c>
      <c r="V887" s="9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Z887" s="8"/>
      <c r="IA887" s="8"/>
      <c r="IB887" s="8"/>
      <c r="IC887" s="8"/>
      <c r="ID887" s="8"/>
      <c r="IG887" s="8"/>
      <c r="IJ887" s="8"/>
      <c r="IK887" s="8"/>
      <c r="IL887" s="8"/>
      <c r="IM887" s="8"/>
      <c r="IN887" s="8"/>
      <c r="IO887" s="8"/>
      <c r="IP887" s="8"/>
      <c r="IQ887" s="8"/>
      <c r="IR887" s="8"/>
      <c r="JM887" s="8"/>
      <c r="JO887" s="8"/>
      <c r="JQ887" s="8"/>
      <c r="JT887" s="8"/>
      <c r="JU887" s="8"/>
      <c r="JV887" s="8"/>
      <c r="JW887" s="8"/>
      <c r="JX887" s="8"/>
      <c r="KE887" s="8"/>
      <c r="KF887" s="8"/>
      <c r="KG887" s="8"/>
      <c r="KH887" s="8"/>
      <c r="KI887" s="8"/>
      <c r="KJ887" s="8"/>
      <c r="KK887" s="8"/>
      <c r="KL887" s="8"/>
      <c r="KM887" s="8"/>
      <c r="KN887" s="8"/>
      <c r="KO887" s="8"/>
      <c r="KP887" s="8"/>
      <c r="KQ887" s="8"/>
      <c r="KR887" s="8"/>
      <c r="KS887" s="8"/>
      <c r="KT887" s="8"/>
      <c r="KU887" s="8"/>
      <c r="KV887" s="8"/>
      <c r="KW887" s="8"/>
      <c r="KZ887" s="8"/>
      <c r="LA887" s="8"/>
      <c r="LB887" s="8"/>
      <c r="LC887" s="8"/>
      <c r="LN887" s="8"/>
      <c r="LO887" s="8"/>
      <c r="LP887" s="8"/>
      <c r="LQ887" s="8"/>
      <c r="MG887" s="8"/>
      <c r="MH887" s="8"/>
      <c r="MI887" s="8"/>
      <c r="MJ887" s="8"/>
      <c r="MQ887" s="8"/>
      <c r="MR887" s="197"/>
      <c r="MS887" s="8"/>
      <c r="MU887" s="8"/>
    </row>
    <row r="888" spans="1:359" s="8" customFormat="1" ht="22.5" customHeight="1">
      <c r="A888" s="57">
        <v>1.9</v>
      </c>
      <c r="B888" s="58"/>
      <c r="C888" s="62">
        <v>10</v>
      </c>
      <c r="D888" s="201">
        <f>SUM((R888*A888)+B888+C888)+((2020-2002)*3)</f>
        <v>132.39999999999998</v>
      </c>
      <c r="E888" s="225"/>
      <c r="F888" s="198" t="s">
        <v>809</v>
      </c>
      <c r="G888" s="90" t="s">
        <v>1447</v>
      </c>
      <c r="H888" s="83" t="s">
        <v>349</v>
      </c>
      <c r="I888" s="83" t="s">
        <v>254</v>
      </c>
      <c r="J888" s="84"/>
      <c r="K888" s="83" t="s">
        <v>192</v>
      </c>
      <c r="L888" s="66">
        <f>SUM(D888)</f>
        <v>132.39999999999998</v>
      </c>
      <c r="M888" s="66"/>
      <c r="N888" s="1" t="s">
        <v>369</v>
      </c>
      <c r="O888" s="316" t="s">
        <v>369</v>
      </c>
      <c r="P888" s="317">
        <v>1</v>
      </c>
      <c r="Q888" s="4" t="s">
        <v>369</v>
      </c>
      <c r="R888" s="37">
        <v>36</v>
      </c>
      <c r="S888" s="38">
        <f>SUM(R888*1.22)</f>
        <v>43.92</v>
      </c>
      <c r="T888" s="19"/>
      <c r="U888" s="10" t="s">
        <v>487</v>
      </c>
      <c r="V888" s="9"/>
      <c r="HY888" s="12"/>
      <c r="IE888" s="12"/>
      <c r="IF888" s="12"/>
      <c r="IG888" s="12"/>
      <c r="IH888" s="12"/>
      <c r="IL888" s="12"/>
      <c r="IM888" s="12"/>
      <c r="IN888" s="12"/>
      <c r="IR888" s="12"/>
      <c r="JL888" s="12"/>
      <c r="JM888" s="12"/>
      <c r="JT888" s="12"/>
      <c r="JU888" s="12"/>
      <c r="JV888" s="12"/>
      <c r="JW888" s="12"/>
      <c r="JX888" s="12"/>
      <c r="JY888" s="12"/>
      <c r="KE888" s="12"/>
      <c r="KF888" s="12"/>
      <c r="KM888" s="12"/>
      <c r="KN888" s="12"/>
      <c r="KO888" s="12"/>
      <c r="KP888" s="12"/>
      <c r="KQ888" s="12"/>
      <c r="KR888" s="12"/>
      <c r="KX888" s="12"/>
      <c r="KY888" s="12"/>
      <c r="KZ888" s="12"/>
      <c r="LA888" s="12"/>
      <c r="LB888" s="12"/>
      <c r="LC888" s="12"/>
      <c r="MH888" s="12"/>
      <c r="MI888" s="12"/>
      <c r="MJ888" s="12"/>
      <c r="MK888" s="12"/>
      <c r="ML888" s="12"/>
      <c r="MM888" s="12"/>
      <c r="MN888" s="12"/>
      <c r="MO888" s="12"/>
      <c r="MP888" s="12"/>
      <c r="MQ888" s="12"/>
      <c r="MS888" s="12"/>
    </row>
    <row r="889" spans="1:359" s="8" customFormat="1" ht="22.5" customHeight="1">
      <c r="A889" s="57">
        <v>2.2000000000000002</v>
      </c>
      <c r="B889" s="58"/>
      <c r="C889" s="62">
        <v>2</v>
      </c>
      <c r="D889" s="201">
        <f>SUM((S889*A889)+B889+C889)</f>
        <v>31.524000000000001</v>
      </c>
      <c r="E889" s="226"/>
      <c r="F889" s="59" t="s">
        <v>806</v>
      </c>
      <c r="G889" s="59"/>
      <c r="H889" s="26" t="s">
        <v>349</v>
      </c>
      <c r="I889" s="26" t="s">
        <v>190</v>
      </c>
      <c r="J889" s="9" t="s">
        <v>948</v>
      </c>
      <c r="K889" s="26" t="s">
        <v>2451</v>
      </c>
      <c r="L889" s="66">
        <f t="shared" ref="L889" si="308">SUM(D889)</f>
        <v>31.524000000000001</v>
      </c>
      <c r="M889" s="66"/>
      <c r="N889" s="1" t="s">
        <v>369</v>
      </c>
      <c r="O889" s="316" t="s">
        <v>369</v>
      </c>
      <c r="P889" s="317">
        <v>12</v>
      </c>
      <c r="Q889" s="4" t="s">
        <v>369</v>
      </c>
      <c r="R889" s="37">
        <v>11</v>
      </c>
      <c r="S889" s="38">
        <f t="shared" ref="S889" si="309">SUM(R889*1.22)</f>
        <v>13.42</v>
      </c>
      <c r="T889" s="25">
        <v>0.05</v>
      </c>
      <c r="U889" s="10" t="s">
        <v>720</v>
      </c>
      <c r="V889" s="10" t="s">
        <v>2447</v>
      </c>
      <c r="HY889" s="12"/>
      <c r="IE889" s="12"/>
      <c r="IF889" s="12"/>
      <c r="IH889" s="12"/>
      <c r="II889" s="12"/>
      <c r="JB889" s="12"/>
      <c r="JC889" s="12"/>
      <c r="JD889" s="12"/>
      <c r="JE889" s="12"/>
      <c r="JF889" s="12"/>
      <c r="JG889" s="12"/>
      <c r="JH889" s="12"/>
      <c r="JI889" s="12"/>
      <c r="JJ889" s="12"/>
      <c r="JK889" s="12"/>
      <c r="JL889" s="12"/>
      <c r="JN889" s="12"/>
      <c r="JP889" s="12"/>
      <c r="JR889" s="12"/>
      <c r="JS889" s="12"/>
      <c r="JT889" s="12"/>
      <c r="JU889" s="12"/>
      <c r="JV889" s="12"/>
      <c r="JW889" s="12"/>
      <c r="JX889" s="12"/>
      <c r="JY889" s="12"/>
      <c r="JZ889" s="12"/>
      <c r="KA889" s="12"/>
      <c r="KB889" s="12"/>
      <c r="KC889" s="12"/>
      <c r="KD889" s="12"/>
      <c r="KE889" s="12"/>
      <c r="KF889" s="12"/>
      <c r="KM889" s="12"/>
      <c r="KN889" s="12"/>
      <c r="KO889" s="12"/>
      <c r="KP889" s="12"/>
      <c r="KQ889" s="12"/>
      <c r="KR889" s="12"/>
      <c r="KX889" s="12"/>
      <c r="KY889" s="12"/>
      <c r="MK889" s="12"/>
      <c r="ML889" s="12"/>
      <c r="MM889" s="12"/>
      <c r="MN889" s="12"/>
      <c r="MO889" s="12"/>
      <c r="MP889" s="12"/>
    </row>
    <row r="890" spans="1:359" s="8" customFormat="1" ht="22.5" customHeight="1">
      <c r="A890" s="57">
        <v>2.2000000000000002</v>
      </c>
      <c r="B890" s="58"/>
      <c r="C890" s="62">
        <v>2</v>
      </c>
      <c r="D890" s="201">
        <f>SUM((S890*A890)+B890+C890)</f>
        <v>41.991600000000005</v>
      </c>
      <c r="E890" s="226"/>
      <c r="F890" s="59" t="s">
        <v>806</v>
      </c>
      <c r="G890" s="59"/>
      <c r="H890" s="26" t="s">
        <v>349</v>
      </c>
      <c r="I890" s="26" t="s">
        <v>190</v>
      </c>
      <c r="J890" s="9" t="s">
        <v>2450</v>
      </c>
      <c r="K890" s="26" t="s">
        <v>2449</v>
      </c>
      <c r="L890" s="66">
        <f t="shared" si="306"/>
        <v>41.991600000000005</v>
      </c>
      <c r="M890" s="66"/>
      <c r="N890" s="1" t="s">
        <v>369</v>
      </c>
      <c r="O890" s="316" t="s">
        <v>369</v>
      </c>
      <c r="P890" s="317">
        <v>12</v>
      </c>
      <c r="Q890" s="4" t="s">
        <v>369</v>
      </c>
      <c r="R890" s="37">
        <v>14.9</v>
      </c>
      <c r="S890" s="38">
        <f t="shared" si="307"/>
        <v>18.178000000000001</v>
      </c>
      <c r="T890" s="25">
        <v>0.05</v>
      </c>
      <c r="U890" s="10" t="s">
        <v>720</v>
      </c>
      <c r="V890" s="10" t="s">
        <v>2447</v>
      </c>
      <c r="HY890" s="12"/>
      <c r="IE890" s="12"/>
      <c r="IF890" s="12"/>
      <c r="IH890" s="12"/>
      <c r="II890" s="12"/>
      <c r="JB890" s="12"/>
      <c r="JC890" s="12"/>
      <c r="JD890" s="12"/>
      <c r="JE890" s="12"/>
      <c r="JF890" s="12"/>
      <c r="JG890" s="12"/>
      <c r="JH890" s="12"/>
      <c r="JI890" s="12"/>
      <c r="JJ890" s="12"/>
      <c r="JK890" s="12"/>
      <c r="JL890" s="12"/>
      <c r="JN890" s="12"/>
      <c r="JP890" s="12"/>
      <c r="JR890" s="12"/>
      <c r="JS890" s="12"/>
      <c r="JT890" s="12"/>
      <c r="JU890" s="12"/>
      <c r="JV890" s="12"/>
      <c r="JW890" s="12"/>
      <c r="JX890" s="12"/>
      <c r="JY890" s="12"/>
      <c r="JZ890" s="12"/>
      <c r="KA890" s="12"/>
      <c r="KB890" s="12"/>
      <c r="KC890" s="12"/>
      <c r="KD890" s="12"/>
      <c r="KE890" s="12"/>
      <c r="KF890" s="12"/>
      <c r="KM890" s="12"/>
      <c r="KN890" s="12"/>
      <c r="KO890" s="12"/>
      <c r="KP890" s="12"/>
      <c r="KQ890" s="12"/>
      <c r="KR890" s="12"/>
      <c r="KX890" s="12"/>
      <c r="KY890" s="12"/>
      <c r="MK890" s="12"/>
      <c r="ML890" s="12"/>
      <c r="MM890" s="12"/>
      <c r="MN890" s="12"/>
      <c r="MO890" s="12"/>
      <c r="MP890" s="12"/>
    </row>
    <row r="891" spans="1:359" s="8" customFormat="1" ht="22.5" customHeight="1">
      <c r="A891" s="57">
        <v>2</v>
      </c>
      <c r="B891" s="58"/>
      <c r="C891" s="62">
        <v>-2</v>
      </c>
      <c r="D891" s="201">
        <f>SUM((S891*A891)+B891+C891)</f>
        <v>69.004000000000005</v>
      </c>
      <c r="E891" s="226"/>
      <c r="F891" s="59" t="s">
        <v>808</v>
      </c>
      <c r="G891" s="59"/>
      <c r="H891" s="26" t="s">
        <v>349</v>
      </c>
      <c r="I891" s="26" t="s">
        <v>190</v>
      </c>
      <c r="J891" s="9" t="s">
        <v>1297</v>
      </c>
      <c r="K891" s="26" t="s">
        <v>2448</v>
      </c>
      <c r="L891" s="66">
        <f t="shared" ref="L891" si="310">SUM(D891)</f>
        <v>69.004000000000005</v>
      </c>
      <c r="M891" s="66"/>
      <c r="N891" s="1" t="s">
        <v>369</v>
      </c>
      <c r="O891" s="316" t="s">
        <v>369</v>
      </c>
      <c r="P891" s="317">
        <v>6</v>
      </c>
      <c r="Q891" s="4" t="s">
        <v>369</v>
      </c>
      <c r="R891" s="37">
        <v>29.1</v>
      </c>
      <c r="S891" s="38">
        <f t="shared" ref="S891" si="311">SUM(R891*1.22)</f>
        <v>35.502000000000002</v>
      </c>
      <c r="T891" s="25">
        <v>0.05</v>
      </c>
      <c r="U891" s="10" t="s">
        <v>720</v>
      </c>
      <c r="V891" s="10" t="s">
        <v>2447</v>
      </c>
      <c r="HY891" s="12"/>
      <c r="IE891" s="12"/>
      <c r="IF891" s="12"/>
      <c r="IH891" s="12"/>
      <c r="II891" s="12"/>
      <c r="JB891" s="12"/>
      <c r="JC891" s="12"/>
      <c r="JD891" s="12"/>
      <c r="JE891" s="12"/>
      <c r="JF891" s="12"/>
      <c r="JG891" s="12"/>
      <c r="JH891" s="12"/>
      <c r="JI891" s="12"/>
      <c r="JJ891" s="12"/>
      <c r="JK891" s="12"/>
      <c r="JL891" s="12"/>
      <c r="JN891" s="12"/>
      <c r="JP891" s="12"/>
      <c r="JR891" s="12"/>
      <c r="JS891" s="12"/>
      <c r="JT891" s="12"/>
      <c r="JU891" s="12"/>
      <c r="JV891" s="12"/>
      <c r="JW891" s="12"/>
      <c r="JX891" s="12"/>
      <c r="JY891" s="12"/>
      <c r="JZ891" s="12"/>
      <c r="KA891" s="12"/>
      <c r="KB891" s="12"/>
      <c r="KC891" s="12"/>
      <c r="KD891" s="12"/>
      <c r="KE891" s="12"/>
      <c r="KF891" s="12"/>
      <c r="KM891" s="12"/>
      <c r="KN891" s="12"/>
      <c r="KO891" s="12"/>
      <c r="KP891" s="12"/>
      <c r="KQ891" s="12"/>
      <c r="KR891" s="12"/>
      <c r="KX891" s="12"/>
      <c r="KY891" s="12"/>
      <c r="MK891" s="12"/>
      <c r="ML891" s="12"/>
      <c r="MM891" s="12"/>
      <c r="MN891" s="12"/>
      <c r="MO891" s="12"/>
      <c r="MP891" s="12"/>
    </row>
    <row r="892" spans="1:359" s="8" customFormat="1" ht="22.5" customHeight="1">
      <c r="A892" s="57">
        <v>2</v>
      </c>
      <c r="B892" s="58"/>
      <c r="C892" s="62">
        <v>4</v>
      </c>
      <c r="D892" s="201">
        <f>SUM((S892*A892)+B892+C892)</f>
        <v>73.295999999999992</v>
      </c>
      <c r="E892" s="226"/>
      <c r="F892" s="59" t="s">
        <v>808</v>
      </c>
      <c r="G892" s="59"/>
      <c r="H892" s="26" t="s">
        <v>349</v>
      </c>
      <c r="I892" s="26" t="s">
        <v>190</v>
      </c>
      <c r="J892" s="9" t="s">
        <v>1297</v>
      </c>
      <c r="K892" s="26" t="s">
        <v>191</v>
      </c>
      <c r="L892" s="66">
        <f t="shared" si="306"/>
        <v>73.295999999999992</v>
      </c>
      <c r="M892" s="66"/>
      <c r="N892" s="1" t="s">
        <v>369</v>
      </c>
      <c r="O892" s="316" t="s">
        <v>369</v>
      </c>
      <c r="P892" s="317">
        <v>6</v>
      </c>
      <c r="Q892" s="4" t="s">
        <v>369</v>
      </c>
      <c r="R892" s="37">
        <v>28.4</v>
      </c>
      <c r="S892" s="38">
        <f t="shared" si="307"/>
        <v>34.647999999999996</v>
      </c>
      <c r="T892" s="20"/>
      <c r="U892" s="10" t="s">
        <v>720</v>
      </c>
      <c r="V892" s="10" t="s">
        <v>2447</v>
      </c>
      <c r="HY892" s="12"/>
      <c r="IE892" s="12"/>
      <c r="IF892" s="12"/>
      <c r="IH892" s="12"/>
      <c r="II892" s="12"/>
      <c r="JB892" s="12"/>
      <c r="JC892" s="12"/>
      <c r="JD892" s="12"/>
      <c r="JE892" s="12"/>
      <c r="JF892" s="12"/>
      <c r="JG892" s="12"/>
      <c r="JH892" s="12"/>
      <c r="JI892" s="12"/>
      <c r="JJ892" s="12"/>
      <c r="JK892" s="12"/>
      <c r="JL892" s="12"/>
      <c r="JN892" s="12"/>
      <c r="JP892" s="12"/>
      <c r="JR892" s="12"/>
      <c r="JS892" s="12"/>
      <c r="JT892" s="12"/>
      <c r="JU892" s="12"/>
      <c r="JV892" s="12"/>
      <c r="JW892" s="12"/>
      <c r="JX892" s="12"/>
      <c r="JY892" s="12"/>
      <c r="JZ892" s="12"/>
      <c r="KA892" s="12"/>
      <c r="KB892" s="12"/>
      <c r="KC892" s="12"/>
      <c r="KD892" s="12"/>
      <c r="KE892" s="12"/>
      <c r="KF892" s="12"/>
      <c r="KM892" s="12"/>
      <c r="KN892" s="12"/>
      <c r="KO892" s="12"/>
      <c r="KP892" s="12"/>
      <c r="KQ892" s="12"/>
      <c r="KR892" s="12"/>
      <c r="KX892" s="12"/>
      <c r="KY892" s="12"/>
      <c r="MK892" s="12"/>
      <c r="ML892" s="12"/>
      <c r="MM892" s="12"/>
      <c r="MN892" s="12"/>
      <c r="MO892" s="12"/>
      <c r="MP892" s="12"/>
    </row>
    <row r="893" spans="1:359" s="8" customFormat="1" ht="22.5" customHeight="1">
      <c r="A893" s="57">
        <v>1</v>
      </c>
      <c r="B893" s="58">
        <v>35</v>
      </c>
      <c r="C893" s="62">
        <v>25</v>
      </c>
      <c r="D893" s="201">
        <f>SUM((R893*A893)+B893+C893)+((2020-2013)*3)</f>
        <v>207</v>
      </c>
      <c r="E893" s="226"/>
      <c r="F893" s="198" t="s">
        <v>834</v>
      </c>
      <c r="G893" s="90" t="s">
        <v>2381</v>
      </c>
      <c r="H893" s="83" t="s">
        <v>349</v>
      </c>
      <c r="I893" s="83" t="s">
        <v>193</v>
      </c>
      <c r="J893" s="84"/>
      <c r="K893" s="83" t="s">
        <v>194</v>
      </c>
      <c r="L893" s="66">
        <f t="shared" si="306"/>
        <v>207</v>
      </c>
      <c r="M893" s="66"/>
      <c r="N893" s="1" t="s">
        <v>369</v>
      </c>
      <c r="O893" s="316" t="s">
        <v>369</v>
      </c>
      <c r="P893" s="317" t="s">
        <v>369</v>
      </c>
      <c r="Q893" s="4">
        <v>1</v>
      </c>
      <c r="R893" s="37">
        <v>126</v>
      </c>
      <c r="S893" s="38">
        <f t="shared" si="307"/>
        <v>153.72</v>
      </c>
      <c r="T893" s="20"/>
      <c r="U893" s="10" t="s">
        <v>631</v>
      </c>
      <c r="V893" s="9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2"/>
      <c r="CI893" s="12"/>
      <c r="CJ893" s="12"/>
      <c r="CK893" s="12"/>
      <c r="CL893" s="12"/>
      <c r="CM893" s="12"/>
      <c r="CN893" s="12"/>
      <c r="CO893" s="12"/>
      <c r="CP893" s="12"/>
      <c r="CQ893" s="12"/>
      <c r="CR893" s="12"/>
      <c r="CS893" s="12"/>
      <c r="CT893" s="12"/>
      <c r="CU893" s="12"/>
      <c r="CV893" s="12"/>
      <c r="CW893" s="12"/>
      <c r="CX893" s="12"/>
      <c r="CY893" s="12"/>
      <c r="CZ893" s="12"/>
      <c r="DA893" s="12"/>
      <c r="DB893" s="12"/>
      <c r="DC893" s="12"/>
      <c r="DD893" s="12"/>
      <c r="DE893" s="12"/>
      <c r="DF893" s="12"/>
      <c r="DG893" s="12"/>
      <c r="DH893" s="12"/>
      <c r="DI893" s="12"/>
      <c r="DJ893" s="12"/>
      <c r="DK893" s="12"/>
      <c r="DL893" s="12"/>
      <c r="DM893" s="12"/>
      <c r="DN893" s="12"/>
      <c r="DO893" s="12"/>
      <c r="DP893" s="12"/>
      <c r="DQ893" s="12"/>
      <c r="DR893" s="12"/>
      <c r="DS893" s="12"/>
      <c r="DT893" s="12"/>
      <c r="DU893" s="12"/>
      <c r="DV893" s="12"/>
      <c r="DW893" s="12"/>
      <c r="DX893" s="12"/>
      <c r="DY893" s="12"/>
      <c r="DZ893" s="12"/>
      <c r="EA893" s="12"/>
      <c r="EB893" s="12"/>
      <c r="EC893" s="12"/>
      <c r="ED893" s="12"/>
      <c r="EE893" s="12"/>
      <c r="EF893" s="12"/>
      <c r="EG893" s="12"/>
      <c r="EH893" s="12"/>
      <c r="EI893" s="12"/>
      <c r="EJ893" s="12"/>
      <c r="EK893" s="12"/>
      <c r="EL893" s="12"/>
      <c r="EM893" s="12"/>
      <c r="EN893" s="12"/>
      <c r="EO893" s="12"/>
      <c r="EP893" s="12"/>
      <c r="EQ893" s="12"/>
      <c r="ER893" s="12"/>
      <c r="ES893" s="12"/>
      <c r="ET893" s="12"/>
      <c r="EU893" s="12"/>
      <c r="EV893" s="12"/>
      <c r="EW893" s="12"/>
      <c r="EX893" s="12"/>
      <c r="EY893" s="12"/>
      <c r="EZ893" s="12"/>
      <c r="FA893" s="12"/>
      <c r="FB893" s="12"/>
      <c r="FC893" s="12"/>
      <c r="FD893" s="12"/>
      <c r="FE893" s="12"/>
      <c r="FF893" s="12"/>
      <c r="FG893" s="12"/>
      <c r="FH893" s="12"/>
      <c r="FI893" s="12"/>
      <c r="FJ893" s="12"/>
      <c r="FK893" s="12"/>
      <c r="FL893" s="12"/>
      <c r="FM893" s="12"/>
      <c r="FN893" s="12"/>
      <c r="FO893" s="12"/>
      <c r="FP893" s="12"/>
      <c r="FQ893" s="12"/>
      <c r="FR893" s="12"/>
      <c r="FS893" s="12"/>
      <c r="FT893" s="12"/>
      <c r="FU893" s="12"/>
      <c r="FV893" s="12"/>
      <c r="FW893" s="12"/>
      <c r="FX893" s="12"/>
      <c r="FY893" s="12"/>
      <c r="FZ893" s="12"/>
      <c r="GA893" s="12"/>
      <c r="GB893" s="12"/>
      <c r="GC893" s="12"/>
      <c r="GD893" s="12"/>
      <c r="GE893" s="12"/>
      <c r="GF893" s="12"/>
      <c r="GG893" s="12"/>
      <c r="GH893" s="12"/>
      <c r="GI893" s="12"/>
      <c r="GJ893" s="12"/>
      <c r="GK893" s="12"/>
      <c r="GL893" s="12"/>
      <c r="GM893" s="12"/>
      <c r="GN893" s="12"/>
      <c r="GO893" s="12"/>
      <c r="GP893" s="12"/>
      <c r="GQ893" s="12"/>
      <c r="GR893" s="12"/>
      <c r="GS893" s="12"/>
      <c r="GT893" s="12"/>
      <c r="GU893" s="12"/>
      <c r="GV893" s="12"/>
      <c r="GW893" s="12"/>
      <c r="GX893" s="12"/>
      <c r="GY893" s="12"/>
      <c r="GZ893" s="12"/>
      <c r="HA893" s="12"/>
      <c r="HB893" s="12"/>
      <c r="HC893" s="12"/>
      <c r="HD893" s="12"/>
      <c r="HE893" s="12"/>
      <c r="HF893" s="12"/>
      <c r="HG893" s="12"/>
      <c r="HH893" s="12"/>
      <c r="HI893" s="12"/>
      <c r="HJ893" s="12"/>
      <c r="HK893" s="12"/>
      <c r="HL893" s="12"/>
      <c r="HM893" s="12"/>
      <c r="HN893" s="12"/>
      <c r="HO893" s="12"/>
      <c r="HT893" s="12"/>
      <c r="HU893" s="12"/>
      <c r="HW893" s="12"/>
      <c r="HX893" s="12"/>
      <c r="HY893" s="12"/>
      <c r="IB893" s="12"/>
      <c r="IC893" s="12"/>
      <c r="ID893" s="12"/>
      <c r="IE893" s="12"/>
      <c r="IF893" s="12"/>
      <c r="IH893" s="12"/>
      <c r="II893" s="12"/>
      <c r="JB893" s="12"/>
      <c r="JC893" s="12"/>
      <c r="JD893" s="12"/>
      <c r="JE893" s="12"/>
      <c r="JF893" s="12"/>
      <c r="JG893" s="12"/>
      <c r="JH893" s="12"/>
      <c r="JI893" s="12"/>
      <c r="JJ893" s="12"/>
      <c r="JK893" s="12"/>
      <c r="JL893" s="12"/>
      <c r="JN893" s="12"/>
      <c r="JP893" s="12"/>
      <c r="JR893" s="12"/>
      <c r="JS893" s="12"/>
      <c r="JT893" s="12"/>
      <c r="JU893" s="12"/>
      <c r="JV893" s="12"/>
      <c r="JW893" s="12"/>
      <c r="JX893" s="12"/>
      <c r="JY893" s="12"/>
      <c r="KE893" s="12"/>
      <c r="KF893" s="12"/>
      <c r="KM893" s="12"/>
      <c r="KN893" s="12"/>
      <c r="KO893" s="12"/>
      <c r="KP893" s="12"/>
      <c r="KQ893" s="12"/>
      <c r="KR893" s="12"/>
      <c r="KS893" s="12"/>
      <c r="KT893" s="12"/>
      <c r="KY893" s="12"/>
      <c r="KZ893"/>
      <c r="LA893"/>
      <c r="LB893"/>
      <c r="LC893"/>
      <c r="LN893" s="12"/>
      <c r="LO893" s="12"/>
      <c r="LP893" s="12"/>
      <c r="LQ893" s="12"/>
      <c r="MG893" s="12"/>
      <c r="MH893" s="12"/>
      <c r="MI893" s="12"/>
      <c r="MJ893" s="12"/>
      <c r="MK893" s="12"/>
      <c r="ML893" s="12"/>
      <c r="MM893" s="12"/>
      <c r="MN893" s="12"/>
      <c r="MO893" s="12"/>
      <c r="MP893" s="12"/>
      <c r="MQ893" s="12"/>
      <c r="MS893" s="12"/>
    </row>
    <row r="894" spans="1:359" s="8" customFormat="1" ht="22.5" customHeight="1">
      <c r="A894" s="56"/>
      <c r="B894" s="55"/>
      <c r="C894" s="63"/>
      <c r="D894" s="201"/>
      <c r="E894" s="226"/>
      <c r="F894" s="60"/>
      <c r="G894" s="60"/>
      <c r="H894" s="26"/>
      <c r="I894" s="26"/>
      <c r="J894" s="9"/>
      <c r="K894" s="26"/>
      <c r="L894" s="66"/>
      <c r="M894" s="66"/>
      <c r="N894" s="17"/>
      <c r="O894" s="318"/>
      <c r="P894" s="318"/>
      <c r="Q894" s="13"/>
      <c r="R894" s="31"/>
      <c r="S894" s="31"/>
      <c r="T894" s="21"/>
      <c r="U894" s="10"/>
      <c r="V894" s="9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12"/>
      <c r="CY894" s="12"/>
      <c r="CZ894" s="12"/>
      <c r="DA894" s="12"/>
      <c r="DB894" s="12"/>
      <c r="DC894" s="12"/>
      <c r="DD894" s="12"/>
      <c r="DE894" s="12"/>
      <c r="DF894" s="12"/>
      <c r="DG894" s="12"/>
      <c r="DH894" s="12"/>
      <c r="DI894" s="12"/>
      <c r="DJ894" s="12"/>
      <c r="DK894" s="12"/>
      <c r="DL894" s="12"/>
      <c r="DM894" s="12"/>
      <c r="DN894" s="12"/>
      <c r="DO894" s="12"/>
      <c r="DP894" s="12"/>
      <c r="DQ894" s="12"/>
      <c r="DR894" s="12"/>
      <c r="DS894" s="12"/>
      <c r="DT894" s="12"/>
      <c r="DU894" s="12"/>
      <c r="DV894" s="12"/>
      <c r="DW894" s="12"/>
      <c r="DX894" s="12"/>
      <c r="DY894" s="12"/>
      <c r="DZ894" s="12"/>
      <c r="EA894" s="12"/>
      <c r="EB894" s="12"/>
      <c r="EC894" s="12"/>
      <c r="ED894" s="12"/>
      <c r="EE894" s="12"/>
      <c r="EF894" s="12"/>
      <c r="EG894" s="12"/>
      <c r="EH894" s="12"/>
      <c r="EI894" s="12"/>
      <c r="EJ894" s="12"/>
      <c r="EK894" s="12"/>
      <c r="EL894" s="12"/>
      <c r="EM894" s="12"/>
      <c r="EN894" s="12"/>
      <c r="EO894" s="12"/>
      <c r="EP894" s="12"/>
      <c r="EQ894" s="12"/>
      <c r="ER894" s="12"/>
      <c r="ES894" s="12"/>
      <c r="ET894" s="12"/>
      <c r="EU894" s="12"/>
      <c r="EV894" s="12"/>
      <c r="EW894" s="12"/>
      <c r="EX894" s="12"/>
      <c r="EY894" s="12"/>
      <c r="EZ894" s="12"/>
      <c r="FA894" s="12"/>
      <c r="FB894" s="12"/>
      <c r="FC894" s="12"/>
      <c r="FD894" s="12"/>
      <c r="FE894" s="12"/>
      <c r="FF894" s="12"/>
      <c r="FG894" s="12"/>
      <c r="FH894" s="12"/>
      <c r="FI894" s="12"/>
      <c r="FJ894" s="12"/>
      <c r="FK894" s="12"/>
      <c r="FL894" s="12"/>
      <c r="FM894" s="12"/>
      <c r="FN894" s="12"/>
      <c r="FO894" s="12"/>
      <c r="FP894" s="12"/>
      <c r="FQ894" s="12"/>
      <c r="FR894" s="12"/>
      <c r="FS894" s="12"/>
      <c r="FT894" s="12"/>
      <c r="FU894" s="12"/>
      <c r="FV894" s="12"/>
      <c r="FW894" s="12"/>
      <c r="FX894" s="12"/>
      <c r="FY894" s="12"/>
      <c r="FZ894" s="12"/>
      <c r="GA894" s="12"/>
      <c r="GB894" s="12"/>
      <c r="GC894" s="12"/>
      <c r="GD894" s="12"/>
      <c r="GE894" s="12"/>
      <c r="GF894" s="12"/>
      <c r="GG894" s="12"/>
      <c r="GH894" s="12"/>
      <c r="GI894" s="12"/>
      <c r="GJ894" s="12"/>
      <c r="GK894" s="12"/>
      <c r="GL894" s="12"/>
      <c r="GM894" s="12"/>
      <c r="GN894" s="12"/>
      <c r="GO894" s="12"/>
      <c r="GP894" s="12"/>
      <c r="GQ894" s="12"/>
      <c r="GR894" s="12"/>
      <c r="GS894" s="12"/>
      <c r="GT894" s="12"/>
      <c r="GU894" s="12"/>
      <c r="GV894" s="12"/>
      <c r="GW894" s="12"/>
      <c r="GX894" s="12"/>
      <c r="GY894" s="12"/>
      <c r="GZ894" s="12"/>
      <c r="HA894" s="12"/>
      <c r="HB894" s="12"/>
      <c r="HC894" s="12"/>
      <c r="HD894" s="12"/>
      <c r="HE894" s="12"/>
      <c r="HF894" s="12"/>
      <c r="HG894" s="12"/>
      <c r="HH894" s="12"/>
      <c r="HI894" s="12"/>
      <c r="HJ894" s="12"/>
      <c r="HK894" s="12"/>
      <c r="HL894" s="12"/>
      <c r="HM894" s="12"/>
      <c r="HN894" s="12"/>
      <c r="HO894" s="12"/>
      <c r="HP894" s="12"/>
      <c r="HQ894" s="12"/>
      <c r="HR894" s="12"/>
      <c r="HS894" s="12"/>
      <c r="HT894" s="12"/>
      <c r="HU894" s="12"/>
      <c r="HV894" s="12"/>
      <c r="HW894" s="12"/>
      <c r="HX894" s="12"/>
      <c r="IG894" s="12"/>
      <c r="IL894" s="12"/>
      <c r="IM894" s="12"/>
      <c r="IN894" s="12"/>
      <c r="IO894" s="12"/>
      <c r="IP894" s="12"/>
      <c r="IQ894" s="12"/>
      <c r="JB894" s="12"/>
      <c r="JC894" s="12"/>
      <c r="JD894" s="12"/>
      <c r="JE894" s="12"/>
      <c r="JF894" s="12"/>
      <c r="JG894" s="12"/>
      <c r="JH894" s="12"/>
      <c r="JI894" s="12"/>
      <c r="JJ894" s="12"/>
      <c r="JK894" s="12"/>
      <c r="JP894" s="12"/>
      <c r="JR894" s="12"/>
      <c r="JS894" s="12"/>
      <c r="JT894" s="12"/>
      <c r="JU894" s="12"/>
      <c r="JV894" s="12"/>
      <c r="JW894" s="12"/>
      <c r="JX894" s="12"/>
      <c r="JY894" s="12"/>
      <c r="JZ894" s="12"/>
      <c r="KA894" s="12"/>
      <c r="KB894" s="12"/>
      <c r="KC894" s="12"/>
      <c r="KD894" s="12"/>
      <c r="KE894" s="12"/>
      <c r="KF894" s="12"/>
      <c r="KG894" s="12"/>
      <c r="KM894" s="12"/>
      <c r="KN894" s="12"/>
      <c r="KO894" s="12"/>
      <c r="KP894" s="12"/>
      <c r="KQ894" s="12"/>
      <c r="KR894" s="12"/>
      <c r="KU894" s="12"/>
      <c r="KV894" s="12"/>
      <c r="KW894" s="12"/>
      <c r="KY894" s="12"/>
      <c r="MR894" s="12"/>
      <c r="MU894" s="12"/>
    </row>
    <row r="895" spans="1:359" s="8" customFormat="1" ht="22.5" customHeight="1">
      <c r="A895" s="56"/>
      <c r="B895" s="55"/>
      <c r="C895" s="63"/>
      <c r="D895" s="201"/>
      <c r="E895" s="225"/>
      <c r="F895" s="60"/>
      <c r="G895" s="60"/>
      <c r="H895" s="26"/>
      <c r="I895" s="26"/>
      <c r="J895" s="9"/>
      <c r="K895" s="26"/>
      <c r="L895" s="66"/>
      <c r="M895" s="66"/>
      <c r="N895" s="17"/>
      <c r="O895" s="318"/>
      <c r="P895" s="318"/>
      <c r="Q895" s="13"/>
      <c r="R895" s="31"/>
      <c r="S895" s="31"/>
      <c r="T895" s="21"/>
      <c r="U895" s="10"/>
      <c r="V895" s="9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  <c r="BZ895" s="12"/>
      <c r="CA895" s="12"/>
      <c r="CB895" s="12"/>
      <c r="CC895" s="12"/>
      <c r="CD895" s="12"/>
      <c r="CE895" s="12"/>
      <c r="CF895" s="12"/>
      <c r="CG895" s="12"/>
      <c r="CH895" s="12"/>
      <c r="CI895" s="12"/>
      <c r="CJ895" s="12"/>
      <c r="CK895" s="12"/>
      <c r="CL895" s="12"/>
      <c r="CM895" s="12"/>
      <c r="CN895" s="12"/>
      <c r="CO895" s="12"/>
      <c r="CP895" s="12"/>
      <c r="CQ895" s="12"/>
      <c r="CR895" s="12"/>
      <c r="CS895" s="12"/>
      <c r="CT895" s="12"/>
      <c r="CU895" s="12"/>
      <c r="CV895" s="12"/>
      <c r="CW895" s="12"/>
      <c r="CX895" s="12"/>
      <c r="CY895" s="12"/>
      <c r="CZ895" s="12"/>
      <c r="DA895" s="12"/>
      <c r="DB895" s="12"/>
      <c r="DC895" s="12"/>
      <c r="DD895" s="12"/>
      <c r="DE895" s="12"/>
      <c r="DF895" s="12"/>
      <c r="DG895" s="12"/>
      <c r="DH895" s="12"/>
      <c r="DI895" s="12"/>
      <c r="DJ895" s="12"/>
      <c r="DK895" s="12"/>
      <c r="DL895" s="12"/>
      <c r="DM895" s="12"/>
      <c r="DN895" s="12"/>
      <c r="DO895" s="12"/>
      <c r="DP895" s="12"/>
      <c r="DQ895" s="12"/>
      <c r="DR895" s="12"/>
      <c r="DS895" s="12"/>
      <c r="DT895" s="12"/>
      <c r="DU895" s="12"/>
      <c r="DV895" s="12"/>
      <c r="DW895" s="12"/>
      <c r="DX895" s="12"/>
      <c r="DY895" s="12"/>
      <c r="DZ895" s="12"/>
      <c r="EA895" s="12"/>
      <c r="EB895" s="12"/>
      <c r="EC895" s="12"/>
      <c r="ED895" s="12"/>
      <c r="EE895" s="12"/>
      <c r="EF895" s="12"/>
      <c r="EG895" s="12"/>
      <c r="EH895" s="12"/>
      <c r="EI895" s="12"/>
      <c r="EJ895" s="12"/>
      <c r="EK895" s="12"/>
      <c r="EL895" s="12"/>
      <c r="EM895" s="12"/>
      <c r="EN895" s="12"/>
      <c r="EO895" s="12"/>
      <c r="EP895" s="12"/>
      <c r="EQ895" s="12"/>
      <c r="ER895" s="12"/>
      <c r="ES895" s="12"/>
      <c r="ET895" s="12"/>
      <c r="EU895" s="12"/>
      <c r="EV895" s="12"/>
      <c r="EW895" s="12"/>
      <c r="EX895" s="12"/>
      <c r="EY895" s="12"/>
      <c r="EZ895" s="12"/>
      <c r="FA895" s="12"/>
      <c r="FB895" s="12"/>
      <c r="FC895" s="12"/>
      <c r="FD895" s="12"/>
      <c r="FE895" s="12"/>
      <c r="FF895" s="12"/>
      <c r="FG895" s="12"/>
      <c r="FH895" s="12"/>
      <c r="FI895" s="12"/>
      <c r="FJ895" s="12"/>
      <c r="FK895" s="12"/>
      <c r="FL895" s="12"/>
      <c r="FM895" s="12"/>
      <c r="FN895" s="12"/>
      <c r="FO895" s="12"/>
      <c r="FP895" s="12"/>
      <c r="FQ895" s="12"/>
      <c r="FR895" s="12"/>
      <c r="FS895" s="12"/>
      <c r="FT895" s="12"/>
      <c r="FU895" s="12"/>
      <c r="FV895" s="12"/>
      <c r="FW895" s="12"/>
      <c r="FX895" s="12"/>
      <c r="FY895" s="12"/>
      <c r="FZ895" s="12"/>
      <c r="GA895" s="12"/>
      <c r="GB895" s="12"/>
      <c r="GC895" s="12"/>
      <c r="GD895" s="12"/>
      <c r="GE895" s="12"/>
      <c r="GF895" s="12"/>
      <c r="GG895" s="12"/>
      <c r="GH895" s="12"/>
      <c r="GI895" s="12"/>
      <c r="GJ895" s="12"/>
      <c r="GK895" s="12"/>
      <c r="GL895" s="12"/>
      <c r="GM895" s="12"/>
      <c r="GN895" s="12"/>
      <c r="GO895" s="12"/>
      <c r="GP895" s="12"/>
      <c r="GQ895" s="12"/>
      <c r="GR895" s="12"/>
      <c r="GS895" s="12"/>
      <c r="GT895" s="12"/>
      <c r="GU895" s="12"/>
      <c r="GV895" s="12"/>
      <c r="GW895" s="12"/>
      <c r="GX895" s="12"/>
      <c r="GY895" s="12"/>
      <c r="GZ895" s="12"/>
      <c r="HA895" s="12"/>
      <c r="HB895" s="12"/>
      <c r="HC895" s="12"/>
      <c r="HD895" s="12"/>
      <c r="HE895" s="12"/>
      <c r="HF895" s="12"/>
      <c r="HG895" s="12"/>
      <c r="HH895" s="12"/>
      <c r="HI895" s="12"/>
      <c r="HJ895" s="12"/>
      <c r="HK895" s="12"/>
      <c r="HL895" s="12"/>
      <c r="HM895" s="12"/>
      <c r="HN895" s="12"/>
      <c r="HO895" s="12"/>
      <c r="HP895" s="12"/>
      <c r="HQ895" s="12"/>
      <c r="HR895" s="12"/>
      <c r="HS895" s="12"/>
      <c r="HT895" s="12"/>
      <c r="HU895" s="12"/>
      <c r="HV895" s="12"/>
      <c r="HW895" s="12"/>
      <c r="HX895" s="12"/>
      <c r="IG895" s="12"/>
      <c r="IL895" s="12"/>
      <c r="IM895" s="12"/>
      <c r="IN895" s="12"/>
      <c r="IO895" s="12"/>
      <c r="IP895" s="12"/>
      <c r="IQ895" s="12"/>
      <c r="JB895" s="12"/>
      <c r="JC895" s="12"/>
      <c r="JD895" s="12"/>
      <c r="JE895" s="12"/>
      <c r="JF895" s="12"/>
      <c r="JG895" s="12"/>
      <c r="JH895" s="12"/>
      <c r="JI895" s="12"/>
      <c r="JJ895" s="12"/>
      <c r="JK895" s="12"/>
      <c r="JP895" s="12"/>
      <c r="JR895" s="12"/>
      <c r="JS895" s="12"/>
      <c r="JT895" s="12"/>
      <c r="JU895" s="12"/>
      <c r="JV895" s="12"/>
      <c r="JW895" s="12"/>
      <c r="JX895" s="12"/>
      <c r="JY895" s="12"/>
      <c r="JZ895" s="12"/>
      <c r="KA895" s="12"/>
      <c r="KB895" s="12"/>
      <c r="KC895" s="12"/>
      <c r="KD895" s="12"/>
      <c r="KE895" s="12"/>
      <c r="KF895" s="12"/>
      <c r="KG895" s="12"/>
      <c r="KM895" s="12"/>
      <c r="KN895" s="12"/>
      <c r="KO895" s="12"/>
      <c r="KP895" s="12"/>
      <c r="KQ895" s="12"/>
      <c r="KR895" s="12"/>
      <c r="KU895" s="12"/>
      <c r="KV895" s="12"/>
      <c r="KW895" s="12"/>
      <c r="KY895" s="12"/>
      <c r="MU895" s="12"/>
    </row>
    <row r="896" spans="1:359" s="8" customFormat="1" ht="22.5" customHeight="1">
      <c r="A896" s="56"/>
      <c r="B896" s="55"/>
      <c r="C896" s="63"/>
      <c r="D896" s="201"/>
      <c r="E896" s="226"/>
      <c r="F896" s="60"/>
      <c r="G896" s="60"/>
      <c r="H896" s="26"/>
      <c r="I896" s="26"/>
      <c r="J896" s="9"/>
      <c r="K896" s="26"/>
      <c r="L896" s="66"/>
      <c r="M896" s="66"/>
      <c r="N896" s="17"/>
      <c r="O896" s="318"/>
      <c r="P896" s="318"/>
      <c r="Q896" s="13"/>
      <c r="R896" s="31"/>
      <c r="S896" s="31"/>
      <c r="T896" s="21"/>
      <c r="U896" s="10"/>
      <c r="V896" s="9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/>
      <c r="CA896" s="12"/>
      <c r="CB896" s="12"/>
      <c r="CC896" s="12"/>
      <c r="CD896" s="12"/>
      <c r="CE896" s="12"/>
      <c r="CF896" s="12"/>
      <c r="CG896" s="12"/>
      <c r="CH896" s="12"/>
      <c r="CI896" s="12"/>
      <c r="CJ896" s="12"/>
      <c r="CK896" s="12"/>
      <c r="CL896" s="12"/>
      <c r="CM896" s="12"/>
      <c r="CN896" s="12"/>
      <c r="CO896" s="12"/>
      <c r="CP896" s="12"/>
      <c r="CQ896" s="12"/>
      <c r="CR896" s="12"/>
      <c r="CS896" s="12"/>
      <c r="CT896" s="12"/>
      <c r="CU896" s="12"/>
      <c r="CV896" s="12"/>
      <c r="CW896" s="12"/>
      <c r="CX896" s="12"/>
      <c r="CY896" s="12"/>
      <c r="CZ896" s="12"/>
      <c r="DA896" s="12"/>
      <c r="DB896" s="12"/>
      <c r="DC896" s="12"/>
      <c r="DD896" s="12"/>
      <c r="DE896" s="12"/>
      <c r="DF896" s="12"/>
      <c r="DG896" s="12"/>
      <c r="DH896" s="12"/>
      <c r="DI896" s="12"/>
      <c r="DJ896" s="12"/>
      <c r="DK896" s="12"/>
      <c r="DL896" s="12"/>
      <c r="DM896" s="12"/>
      <c r="DN896" s="12"/>
      <c r="DO896" s="12"/>
      <c r="DP896" s="12"/>
      <c r="DQ896" s="12"/>
      <c r="DR896" s="12"/>
      <c r="DS896" s="12"/>
      <c r="DT896" s="12"/>
      <c r="DU896" s="12"/>
      <c r="DV896" s="12"/>
      <c r="DW896" s="12"/>
      <c r="DX896" s="12"/>
      <c r="DY896" s="12"/>
      <c r="DZ896" s="12"/>
      <c r="EA896" s="12"/>
      <c r="EB896" s="12"/>
      <c r="EC896" s="12"/>
      <c r="ED896" s="12"/>
      <c r="EE896" s="12"/>
      <c r="EF896" s="12"/>
      <c r="EG896" s="12"/>
      <c r="EH896" s="12"/>
      <c r="EI896" s="12"/>
      <c r="EJ896" s="12"/>
      <c r="EK896" s="12"/>
      <c r="EL896" s="12"/>
      <c r="EM896" s="12"/>
      <c r="EN896" s="12"/>
      <c r="EO896" s="12"/>
      <c r="EP896" s="12"/>
      <c r="EQ896" s="12"/>
      <c r="ER896" s="12"/>
      <c r="ES896" s="12"/>
      <c r="ET896" s="12"/>
      <c r="EU896" s="12"/>
      <c r="EV896" s="12"/>
      <c r="EW896" s="12"/>
      <c r="EX896" s="12"/>
      <c r="EY896" s="12"/>
      <c r="EZ896" s="12"/>
      <c r="FA896" s="12"/>
      <c r="FB896" s="12"/>
      <c r="FC896" s="12"/>
      <c r="FD896" s="12"/>
      <c r="FE896" s="12"/>
      <c r="FF896" s="12"/>
      <c r="FG896" s="12"/>
      <c r="FH896" s="12"/>
      <c r="FI896" s="12"/>
      <c r="FJ896" s="12"/>
      <c r="FK896" s="12"/>
      <c r="FL896" s="12"/>
      <c r="FM896" s="12"/>
      <c r="FN896" s="12"/>
      <c r="FO896" s="12"/>
      <c r="FP896" s="12"/>
      <c r="FQ896" s="12"/>
      <c r="FR896" s="12"/>
      <c r="FS896" s="12"/>
      <c r="FT896" s="12"/>
      <c r="FU896" s="12"/>
      <c r="FV896" s="12"/>
      <c r="FW896" s="12"/>
      <c r="FX896" s="12"/>
      <c r="FY896" s="12"/>
      <c r="FZ896" s="12"/>
      <c r="GA896" s="12"/>
      <c r="GB896" s="12"/>
      <c r="GC896" s="12"/>
      <c r="GD896" s="12"/>
      <c r="GE896" s="12"/>
      <c r="GF896" s="12"/>
      <c r="GG896" s="12"/>
      <c r="GH896" s="12"/>
      <c r="GI896" s="12"/>
      <c r="GJ896" s="12"/>
      <c r="GK896" s="12"/>
      <c r="GL896" s="12"/>
      <c r="GM896" s="12"/>
      <c r="GN896" s="12"/>
      <c r="GO896" s="12"/>
      <c r="GP896" s="12"/>
      <c r="GQ896" s="12"/>
      <c r="GR896" s="12"/>
      <c r="GS896" s="12"/>
      <c r="GT896" s="12"/>
      <c r="GU896" s="12"/>
      <c r="GV896" s="12"/>
      <c r="GW896" s="12"/>
      <c r="GX896" s="12"/>
      <c r="GY896" s="12"/>
      <c r="GZ896" s="12"/>
      <c r="HA896" s="12"/>
      <c r="HB896" s="12"/>
      <c r="HC896" s="12"/>
      <c r="HD896" s="12"/>
      <c r="HE896" s="12"/>
      <c r="HF896" s="12"/>
      <c r="HG896" s="12"/>
      <c r="HH896" s="12"/>
      <c r="HI896" s="12"/>
      <c r="HJ896" s="12"/>
      <c r="HK896" s="12"/>
      <c r="HL896" s="12"/>
      <c r="HM896" s="12"/>
      <c r="HN896" s="12"/>
      <c r="HO896" s="12"/>
      <c r="HP896" s="12"/>
      <c r="HQ896" s="12"/>
      <c r="HR896" s="12"/>
      <c r="HS896" s="12"/>
      <c r="HT896" s="12"/>
      <c r="HU896" s="12"/>
      <c r="HV896" s="12"/>
      <c r="HW896" s="12"/>
      <c r="HX896" s="12"/>
      <c r="IG896" s="12"/>
      <c r="IL896" s="12"/>
      <c r="IM896" s="12"/>
      <c r="IN896" s="12"/>
      <c r="IO896" s="12"/>
      <c r="IP896" s="12"/>
      <c r="IQ896" s="12"/>
      <c r="JB896" s="12"/>
      <c r="JC896" s="12"/>
      <c r="JD896" s="12"/>
      <c r="JE896" s="12"/>
      <c r="JF896" s="12"/>
      <c r="JG896" s="12"/>
      <c r="JH896" s="12"/>
      <c r="JI896" s="12"/>
      <c r="JJ896" s="12"/>
      <c r="JK896" s="12"/>
      <c r="JP896" s="12"/>
      <c r="JR896" s="12"/>
      <c r="JS896" s="12"/>
      <c r="JT896" s="12"/>
      <c r="JU896" s="12"/>
      <c r="JV896" s="12"/>
      <c r="JW896" s="12"/>
      <c r="JX896" s="12"/>
      <c r="JY896" s="12"/>
      <c r="JZ896" s="12"/>
      <c r="KA896" s="12"/>
      <c r="KB896" s="12"/>
      <c r="KC896" s="12"/>
      <c r="KD896" s="12"/>
      <c r="KE896" s="12"/>
      <c r="KF896" s="12"/>
      <c r="KG896" s="12"/>
      <c r="KM896" s="12"/>
      <c r="KN896" s="12"/>
      <c r="KO896" s="12"/>
      <c r="KP896" s="12"/>
      <c r="KQ896" s="12"/>
      <c r="KR896" s="12"/>
      <c r="KU896" s="12"/>
      <c r="KV896" s="12"/>
      <c r="KW896" s="12"/>
      <c r="KY896" s="12"/>
      <c r="MS896"/>
      <c r="MU896" s="12"/>
    </row>
    <row r="897" spans="1:359" s="8" customFormat="1" ht="22.5" customHeight="1">
      <c r="A897" s="56"/>
      <c r="B897" s="55"/>
      <c r="C897" s="63"/>
      <c r="D897" s="201"/>
      <c r="E897" s="226"/>
      <c r="F897" s="60"/>
      <c r="G897" s="60"/>
      <c r="H897" s="26"/>
      <c r="I897" s="26"/>
      <c r="J897" s="9"/>
      <c r="K897" s="26"/>
      <c r="L897" s="66"/>
      <c r="M897" s="66"/>
      <c r="N897" s="17"/>
      <c r="O897" s="318"/>
      <c r="P897" s="318"/>
      <c r="Q897" s="13"/>
      <c r="R897" s="31"/>
      <c r="S897" s="31"/>
      <c r="T897" s="21"/>
      <c r="U897" s="10"/>
      <c r="V897" s="9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12"/>
      <c r="CA897" s="12"/>
      <c r="CB897" s="12"/>
      <c r="CC897" s="12"/>
      <c r="CD897" s="12"/>
      <c r="CE897" s="12"/>
      <c r="CF897" s="12"/>
      <c r="CG897" s="12"/>
      <c r="CH897" s="12"/>
      <c r="CI897" s="12"/>
      <c r="CJ897" s="12"/>
      <c r="CK897" s="12"/>
      <c r="CL897" s="12"/>
      <c r="CM897" s="12"/>
      <c r="CN897" s="12"/>
      <c r="CO897" s="12"/>
      <c r="CP897" s="12"/>
      <c r="CQ897" s="12"/>
      <c r="CR897" s="12"/>
      <c r="CS897" s="12"/>
      <c r="CT897" s="12"/>
      <c r="CU897" s="12"/>
      <c r="CV897" s="12"/>
      <c r="CW897" s="12"/>
      <c r="CX897" s="12"/>
      <c r="CY897" s="12"/>
      <c r="CZ897" s="12"/>
      <c r="DA897" s="12"/>
      <c r="DB897" s="12"/>
      <c r="DC897" s="12"/>
      <c r="DD897" s="12"/>
      <c r="DE897" s="12"/>
      <c r="DF897" s="12"/>
      <c r="DG897" s="12"/>
      <c r="DH897" s="12"/>
      <c r="DI897" s="12"/>
      <c r="DJ897" s="12"/>
      <c r="DK897" s="12"/>
      <c r="DL897" s="12"/>
      <c r="DM897" s="12"/>
      <c r="DN897" s="12"/>
      <c r="DO897" s="12"/>
      <c r="DP897" s="12"/>
      <c r="DQ897" s="12"/>
      <c r="DR897" s="12"/>
      <c r="DS897" s="12"/>
      <c r="DT897" s="12"/>
      <c r="DU897" s="12"/>
      <c r="DV897" s="12"/>
      <c r="DW897" s="12"/>
      <c r="DX897" s="12"/>
      <c r="DY897" s="12"/>
      <c r="DZ897" s="12"/>
      <c r="EA897" s="12"/>
      <c r="EB897" s="12"/>
      <c r="EC897" s="12"/>
      <c r="ED897" s="12"/>
      <c r="EE897" s="12"/>
      <c r="EF897" s="12"/>
      <c r="EG897" s="12"/>
      <c r="EH897" s="12"/>
      <c r="EI897" s="12"/>
      <c r="EJ897" s="12"/>
      <c r="EK897" s="12"/>
      <c r="EL897" s="12"/>
      <c r="EM897" s="12"/>
      <c r="EN897" s="12"/>
      <c r="EO897" s="12"/>
      <c r="EP897" s="12"/>
      <c r="EQ897" s="12"/>
      <c r="ER897" s="12"/>
      <c r="ES897" s="12"/>
      <c r="ET897" s="12"/>
      <c r="EU897" s="12"/>
      <c r="EV897" s="12"/>
      <c r="EW897" s="12"/>
      <c r="EX897" s="12"/>
      <c r="EY897" s="12"/>
      <c r="EZ897" s="12"/>
      <c r="FA897" s="12"/>
      <c r="FB897" s="12"/>
      <c r="FC897" s="12"/>
      <c r="FD897" s="12"/>
      <c r="FE897" s="12"/>
      <c r="FF897" s="12"/>
      <c r="FG897" s="12"/>
      <c r="FH897" s="12"/>
      <c r="FI897" s="12"/>
      <c r="FJ897" s="12"/>
      <c r="FK897" s="12"/>
      <c r="FL897" s="12"/>
      <c r="FM897" s="12"/>
      <c r="FN897" s="12"/>
      <c r="FO897" s="12"/>
      <c r="FP897" s="12"/>
      <c r="FQ897" s="12"/>
      <c r="FR897" s="12"/>
      <c r="FS897" s="12"/>
      <c r="FT897" s="12"/>
      <c r="FU897" s="12"/>
      <c r="FV897" s="12"/>
      <c r="FW897" s="12"/>
      <c r="FX897" s="12"/>
      <c r="FY897" s="12"/>
      <c r="FZ897" s="12"/>
      <c r="GA897" s="12"/>
      <c r="GB897" s="12"/>
      <c r="GC897" s="12"/>
      <c r="GD897" s="12"/>
      <c r="GE897" s="12"/>
      <c r="GF897" s="12"/>
      <c r="GG897" s="12"/>
      <c r="GH897" s="12"/>
      <c r="GI897" s="12"/>
      <c r="GJ897" s="12"/>
      <c r="GK897" s="12"/>
      <c r="GL897" s="12"/>
      <c r="GM897" s="12"/>
      <c r="GN897" s="12"/>
      <c r="GO897" s="12"/>
      <c r="GP897" s="12"/>
      <c r="GQ897" s="12"/>
      <c r="GR897" s="12"/>
      <c r="GS897" s="12"/>
      <c r="GT897" s="12"/>
      <c r="GU897" s="12"/>
      <c r="GV897" s="12"/>
      <c r="GW897" s="12"/>
      <c r="GX897" s="12"/>
      <c r="GY897" s="12"/>
      <c r="GZ897" s="12"/>
      <c r="HA897" s="12"/>
      <c r="HB897" s="12"/>
      <c r="HC897" s="12"/>
      <c r="HD897" s="12"/>
      <c r="HE897" s="12"/>
      <c r="HF897" s="12"/>
      <c r="HG897" s="12"/>
      <c r="HH897" s="12"/>
      <c r="HI897" s="12"/>
      <c r="HJ897" s="12"/>
      <c r="HK897" s="12"/>
      <c r="HL897" s="12"/>
      <c r="HM897" s="12"/>
      <c r="HN897" s="12"/>
      <c r="HO897" s="12"/>
      <c r="HP897" s="12"/>
      <c r="HQ897" s="12"/>
      <c r="HR897" s="12"/>
      <c r="HS897" s="12"/>
      <c r="HT897" s="12"/>
      <c r="HU897" s="12"/>
      <c r="HV897" s="12"/>
      <c r="HW897" s="12"/>
      <c r="HX897" s="12"/>
      <c r="IG897" s="12"/>
      <c r="IL897" s="12"/>
      <c r="IM897" s="12"/>
      <c r="IN897" s="12"/>
      <c r="IO897" s="12"/>
      <c r="IP897" s="12"/>
      <c r="IQ897" s="12"/>
      <c r="JB897" s="12"/>
      <c r="JC897" s="12"/>
      <c r="JD897" s="12"/>
      <c r="JE897" s="12"/>
      <c r="JF897" s="12"/>
      <c r="JG897" s="12"/>
      <c r="JH897" s="12"/>
      <c r="JI897" s="12"/>
      <c r="JJ897" s="12"/>
      <c r="JK897" s="12"/>
      <c r="JP897" s="12"/>
      <c r="JR897" s="12"/>
      <c r="JS897" s="12"/>
      <c r="JT897" s="12"/>
      <c r="JU897" s="12"/>
      <c r="JV897" s="12"/>
      <c r="JW897" s="12"/>
      <c r="JX897" s="12"/>
      <c r="JY897" s="12"/>
      <c r="JZ897" s="12"/>
      <c r="KA897" s="12"/>
      <c r="KB897" s="12"/>
      <c r="KC897" s="12"/>
      <c r="KD897" s="12"/>
      <c r="KE897" s="12"/>
      <c r="KF897" s="12"/>
      <c r="KG897" s="12"/>
      <c r="KH897" s="12"/>
      <c r="KI897" s="12"/>
      <c r="KJ897" s="12"/>
      <c r="KK897" s="12"/>
      <c r="KL897" s="12"/>
      <c r="KM897" s="12"/>
      <c r="KN897" s="12"/>
      <c r="KO897" s="12"/>
      <c r="KP897" s="12"/>
      <c r="KQ897" s="12"/>
      <c r="KR897" s="12"/>
      <c r="KU897" s="12"/>
      <c r="KV897" s="12"/>
      <c r="KW897" s="12"/>
      <c r="KY897" s="12"/>
      <c r="MR897" s="12"/>
      <c r="MU897" s="12"/>
    </row>
    <row r="898" spans="1:359" s="8" customFormat="1" ht="22.5" customHeight="1">
      <c r="A898" s="57">
        <v>2.2000000000000002</v>
      </c>
      <c r="B898" s="58"/>
      <c r="C898" s="62"/>
      <c r="D898" s="201">
        <f>SUM((S898*A898)+B898+C898)</f>
        <v>37.576000000000001</v>
      </c>
      <c r="E898" s="225"/>
      <c r="F898" s="59" t="s">
        <v>806</v>
      </c>
      <c r="G898" s="59"/>
      <c r="H898" s="26" t="s">
        <v>1122</v>
      </c>
      <c r="I898" s="26" t="s">
        <v>1737</v>
      </c>
      <c r="J898" s="26" t="s">
        <v>500</v>
      </c>
      <c r="K898" s="26" t="s">
        <v>2421</v>
      </c>
      <c r="L898" s="66">
        <f>SUM(D898)</f>
        <v>37.576000000000001</v>
      </c>
      <c r="M898" s="66"/>
      <c r="N898" s="1" t="s">
        <v>369</v>
      </c>
      <c r="O898" s="316" t="s">
        <v>369</v>
      </c>
      <c r="P898" s="317">
        <v>1</v>
      </c>
      <c r="Q898" s="4" t="s">
        <v>369</v>
      </c>
      <c r="R898" s="37">
        <v>14</v>
      </c>
      <c r="S898" s="38">
        <f>SUM(R898*1.22)</f>
        <v>17.079999999999998</v>
      </c>
      <c r="T898" s="20"/>
      <c r="U898" s="10" t="s">
        <v>518</v>
      </c>
      <c r="V898" s="9"/>
      <c r="HP898" s="12"/>
      <c r="HQ898" s="12"/>
      <c r="IR898" s="12"/>
      <c r="IS898" s="12"/>
      <c r="IT898" s="12"/>
      <c r="IU898" s="12"/>
      <c r="IV898" s="12"/>
      <c r="IW898" s="12"/>
      <c r="IX898" s="12"/>
      <c r="IY898" s="12"/>
      <c r="IZ898" s="12"/>
      <c r="JA898" s="12"/>
      <c r="JN898" s="12"/>
      <c r="JT898" s="12"/>
      <c r="JU898" s="12"/>
      <c r="JV898" s="12"/>
      <c r="JW898" s="12"/>
      <c r="JX898" s="12"/>
      <c r="KB898" s="12"/>
      <c r="KG898" s="12"/>
      <c r="KH898" s="12"/>
      <c r="KI898" s="12"/>
      <c r="KJ898" s="12"/>
      <c r="KK898" s="12"/>
      <c r="KL898" s="12"/>
      <c r="KS898" s="12"/>
      <c r="KT898" s="12"/>
      <c r="KU898" s="12"/>
      <c r="KV898" s="12"/>
      <c r="KW898" s="12"/>
      <c r="KX898" s="12"/>
      <c r="KZ898" s="12"/>
      <c r="LA898" s="12"/>
      <c r="LB898" s="12"/>
      <c r="LC898" s="12"/>
      <c r="LD898" s="12"/>
      <c r="LE898" s="12"/>
      <c r="LF898" s="12"/>
      <c r="LG898" s="12"/>
      <c r="LH898" s="12"/>
      <c r="LI898" s="12"/>
      <c r="LJ898" s="12"/>
      <c r="LK898" s="12"/>
      <c r="LL898" s="12"/>
      <c r="LM898" s="12"/>
      <c r="LN898" s="12"/>
      <c r="LO898" s="12"/>
      <c r="LP898" s="12"/>
      <c r="LQ898" s="12"/>
      <c r="LR898" s="12"/>
      <c r="LS898" s="12"/>
      <c r="LT898" s="12"/>
      <c r="LU898" s="12"/>
      <c r="LV898" s="12"/>
      <c r="LW898" s="12"/>
      <c r="LX898" s="12"/>
      <c r="LY898" s="12"/>
      <c r="LZ898" s="12"/>
      <c r="MA898" s="12"/>
      <c r="MB898" s="12"/>
      <c r="MC898" s="12"/>
      <c r="MD898" s="12"/>
      <c r="ME898" s="12"/>
      <c r="MF898" s="12"/>
      <c r="MG898" s="12"/>
      <c r="MK898" s="12"/>
      <c r="ML898" s="12"/>
      <c r="MM898" s="12"/>
      <c r="MN898" s="12"/>
      <c r="MO898" s="12"/>
      <c r="MP898" s="12"/>
    </row>
    <row r="899" spans="1:359" s="8" customFormat="1" ht="22.5" customHeight="1">
      <c r="A899" s="57">
        <v>2.1</v>
      </c>
      <c r="B899" s="58"/>
      <c r="C899" s="62"/>
      <c r="D899" s="201">
        <f>SUM((S899*A899)+B899+C899)</f>
        <v>45.8598</v>
      </c>
      <c r="E899" s="225"/>
      <c r="F899" s="59" t="s">
        <v>807</v>
      </c>
      <c r="G899" s="59"/>
      <c r="H899" s="26" t="s">
        <v>1122</v>
      </c>
      <c r="I899" s="26" t="s">
        <v>2425</v>
      </c>
      <c r="J899" s="26" t="s">
        <v>500</v>
      </c>
      <c r="K899" s="26" t="s">
        <v>2424</v>
      </c>
      <c r="L899" s="66">
        <f>SUM(D899)</f>
        <v>45.8598</v>
      </c>
      <c r="M899" s="66"/>
      <c r="N899" s="1" t="s">
        <v>369</v>
      </c>
      <c r="O899" s="316" t="s">
        <v>369</v>
      </c>
      <c r="P899" s="317">
        <v>3</v>
      </c>
      <c r="Q899" s="4" t="s">
        <v>369</v>
      </c>
      <c r="R899" s="37">
        <v>17.899999999999999</v>
      </c>
      <c r="S899" s="38">
        <f t="shared" ref="S899" si="312">SUM(R899*1.22)</f>
        <v>21.837999999999997</v>
      </c>
      <c r="T899" s="20"/>
      <c r="U899" s="10" t="s">
        <v>721</v>
      </c>
      <c r="V899" s="10" t="s">
        <v>522</v>
      </c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M899"/>
      <c r="KN899"/>
      <c r="KO899"/>
      <c r="KP899"/>
      <c r="KQ899"/>
      <c r="KR899"/>
      <c r="KS899" s="12"/>
      <c r="KT899" s="12"/>
      <c r="KZ899" s="12"/>
      <c r="LA899" s="12"/>
      <c r="LB899" s="12"/>
      <c r="LC899" s="12"/>
      <c r="MH899" s="12"/>
      <c r="MI899" s="12"/>
      <c r="MJ899" s="12"/>
      <c r="MK899" s="12"/>
      <c r="ML899" s="12"/>
      <c r="MM899" s="12"/>
      <c r="MN899" s="12"/>
      <c r="MO899" s="12"/>
      <c r="MP899" s="12"/>
      <c r="MQ899" s="12"/>
      <c r="MS899" s="12"/>
    </row>
    <row r="900" spans="1:359" s="8" customFormat="1" ht="22.5" customHeight="1">
      <c r="A900" s="57">
        <v>2.1</v>
      </c>
      <c r="B900" s="58"/>
      <c r="C900" s="62">
        <v>3</v>
      </c>
      <c r="D900" s="201">
        <f>SUM((S900*A900)+B900+C900)</f>
        <v>43.735799999999998</v>
      </c>
      <c r="E900" s="225"/>
      <c r="F900" s="59" t="s">
        <v>807</v>
      </c>
      <c r="G900" s="59"/>
      <c r="H900" s="26" t="s">
        <v>1122</v>
      </c>
      <c r="I900" s="26" t="s">
        <v>2425</v>
      </c>
      <c r="J900" s="26" t="s">
        <v>500</v>
      </c>
      <c r="K900" s="26" t="s">
        <v>2423</v>
      </c>
      <c r="L900" s="66">
        <f>SUM(D900)</f>
        <v>43.735799999999998</v>
      </c>
      <c r="M900" s="66"/>
      <c r="N900" s="1" t="s">
        <v>369</v>
      </c>
      <c r="O900" s="316" t="s">
        <v>369</v>
      </c>
      <c r="P900" s="317">
        <v>3</v>
      </c>
      <c r="Q900" s="4" t="s">
        <v>369</v>
      </c>
      <c r="R900" s="37">
        <v>15.9</v>
      </c>
      <c r="S900" s="38">
        <f t="shared" ref="S900" si="313">SUM(R900*1.22)</f>
        <v>19.398</v>
      </c>
      <c r="T900" s="20"/>
      <c r="U900" s="10" t="s">
        <v>721</v>
      </c>
      <c r="V900" s="10" t="s">
        <v>522</v>
      </c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M900"/>
      <c r="KN900"/>
      <c r="KO900"/>
      <c r="KP900"/>
      <c r="KQ900"/>
      <c r="KR900"/>
      <c r="KS900" s="12"/>
      <c r="KT900" s="12"/>
      <c r="KZ900" s="12"/>
      <c r="LA900" s="12"/>
      <c r="LB900" s="12"/>
      <c r="LC900" s="12"/>
      <c r="MH900" s="12"/>
      <c r="MI900" s="12"/>
      <c r="MJ900" s="12"/>
      <c r="MK900" s="12"/>
      <c r="ML900" s="12"/>
      <c r="MM900" s="12"/>
      <c r="MN900" s="12"/>
      <c r="MO900" s="12"/>
      <c r="MP900" s="12"/>
      <c r="MQ900" s="12"/>
      <c r="MS900" s="12"/>
    </row>
    <row r="901" spans="1:359" s="8" customFormat="1" ht="22.5" customHeight="1">
      <c r="A901" s="57">
        <v>1.9</v>
      </c>
      <c r="B901" s="58"/>
      <c r="C901" s="62"/>
      <c r="D901" s="201">
        <f>SUM((S901*A901)+B901+C901)</f>
        <v>81.129999999999981</v>
      </c>
      <c r="E901" s="225"/>
      <c r="F901" s="59" t="s">
        <v>809</v>
      </c>
      <c r="G901" s="59"/>
      <c r="H901" s="26" t="s">
        <v>1122</v>
      </c>
      <c r="I901" s="26" t="s">
        <v>2425</v>
      </c>
      <c r="J901" s="26" t="s">
        <v>513</v>
      </c>
      <c r="K901" s="26" t="s">
        <v>2422</v>
      </c>
      <c r="L901" s="66">
        <f>SUM(D901)</f>
        <v>81.129999999999981</v>
      </c>
      <c r="M901" s="66"/>
      <c r="N901" s="1" t="s">
        <v>369</v>
      </c>
      <c r="O901" s="316" t="s">
        <v>369</v>
      </c>
      <c r="P901" s="317">
        <v>1</v>
      </c>
      <c r="Q901" s="4" t="s">
        <v>369</v>
      </c>
      <c r="R901" s="37">
        <v>35</v>
      </c>
      <c r="S901" s="38">
        <f t="shared" ref="S901" si="314">SUM(R901*1.22)</f>
        <v>42.699999999999996</v>
      </c>
      <c r="T901" s="20"/>
      <c r="U901" s="10" t="s">
        <v>721</v>
      </c>
      <c r="V901" s="10" t="s">
        <v>522</v>
      </c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M901"/>
      <c r="KN901"/>
      <c r="KO901"/>
      <c r="KP901"/>
      <c r="KQ901"/>
      <c r="KR901"/>
      <c r="KS901" s="12"/>
      <c r="KT901" s="12"/>
      <c r="KZ901" s="12"/>
      <c r="LA901" s="12"/>
      <c r="LB901" s="12"/>
      <c r="LC901" s="12"/>
      <c r="MH901" s="12"/>
      <c r="MI901" s="12"/>
      <c r="MJ901" s="12"/>
      <c r="MK901" s="12"/>
      <c r="ML901" s="12"/>
      <c r="MM901" s="12"/>
      <c r="MN901" s="12"/>
      <c r="MO901" s="12"/>
      <c r="MP901" s="12"/>
      <c r="MQ901" s="12"/>
      <c r="MS901" s="12"/>
    </row>
    <row r="902" spans="1:359" s="8" customFormat="1" ht="22.5" customHeight="1">
      <c r="A902" s="56"/>
      <c r="B902" s="55"/>
      <c r="C902" s="63"/>
      <c r="D902" s="201"/>
      <c r="E902" s="226"/>
      <c r="F902" s="60"/>
      <c r="G902" s="60"/>
      <c r="H902" s="26"/>
      <c r="I902" s="26"/>
      <c r="J902" s="9"/>
      <c r="K902" s="26"/>
      <c r="L902" s="66"/>
      <c r="M902" s="66"/>
      <c r="N902" s="17"/>
      <c r="O902" s="318"/>
      <c r="P902" s="318"/>
      <c r="Q902" s="13"/>
      <c r="R902" s="31"/>
      <c r="S902" s="31"/>
      <c r="T902" s="21"/>
      <c r="U902" s="10"/>
      <c r="V902" s="9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  <c r="BZ902" s="12"/>
      <c r="CA902" s="12"/>
      <c r="CB902" s="12"/>
      <c r="CC902" s="12"/>
      <c r="CD902" s="12"/>
      <c r="CE902" s="12"/>
      <c r="CF902" s="12"/>
      <c r="CG902" s="12"/>
      <c r="CH902" s="12"/>
      <c r="CI902" s="12"/>
      <c r="CJ902" s="12"/>
      <c r="CK902" s="12"/>
      <c r="CL902" s="12"/>
      <c r="CM902" s="12"/>
      <c r="CN902" s="12"/>
      <c r="CO902" s="12"/>
      <c r="CP902" s="12"/>
      <c r="CQ902" s="12"/>
      <c r="CR902" s="12"/>
      <c r="CS902" s="12"/>
      <c r="CT902" s="12"/>
      <c r="CU902" s="12"/>
      <c r="CV902" s="12"/>
      <c r="CW902" s="12"/>
      <c r="CX902" s="12"/>
      <c r="CY902" s="12"/>
      <c r="CZ902" s="12"/>
      <c r="DA902" s="12"/>
      <c r="DB902" s="12"/>
      <c r="DC902" s="12"/>
      <c r="DD902" s="12"/>
      <c r="DE902" s="12"/>
      <c r="DF902" s="12"/>
      <c r="DG902" s="12"/>
      <c r="DH902" s="12"/>
      <c r="DI902" s="12"/>
      <c r="DJ902" s="12"/>
      <c r="DK902" s="12"/>
      <c r="DL902" s="12"/>
      <c r="DM902" s="12"/>
      <c r="DN902" s="12"/>
      <c r="DO902" s="12"/>
      <c r="DP902" s="12"/>
      <c r="DQ902" s="12"/>
      <c r="DR902" s="12"/>
      <c r="DS902" s="12"/>
      <c r="DT902" s="12"/>
      <c r="DU902" s="12"/>
      <c r="DV902" s="12"/>
      <c r="DW902" s="12"/>
      <c r="DX902" s="12"/>
      <c r="DY902" s="12"/>
      <c r="DZ902" s="12"/>
      <c r="EA902" s="12"/>
      <c r="EB902" s="12"/>
      <c r="EC902" s="12"/>
      <c r="ED902" s="12"/>
      <c r="EE902" s="12"/>
      <c r="EF902" s="12"/>
      <c r="EG902" s="12"/>
      <c r="EH902" s="12"/>
      <c r="EI902" s="12"/>
      <c r="EJ902" s="12"/>
      <c r="EK902" s="12"/>
      <c r="EL902" s="12"/>
      <c r="EM902" s="12"/>
      <c r="EN902" s="12"/>
      <c r="EO902" s="12"/>
      <c r="EP902" s="12"/>
      <c r="EQ902" s="12"/>
      <c r="ER902" s="12"/>
      <c r="ES902" s="12"/>
      <c r="ET902" s="12"/>
      <c r="EU902" s="12"/>
      <c r="EV902" s="12"/>
      <c r="EW902" s="12"/>
      <c r="EX902" s="12"/>
      <c r="EY902" s="12"/>
      <c r="EZ902" s="12"/>
      <c r="FA902" s="12"/>
      <c r="FB902" s="12"/>
      <c r="FC902" s="12"/>
      <c r="FD902" s="12"/>
      <c r="FE902" s="12"/>
      <c r="FF902" s="12"/>
      <c r="FG902" s="12"/>
      <c r="FH902" s="12"/>
      <c r="FI902" s="12"/>
      <c r="FJ902" s="12"/>
      <c r="FK902" s="12"/>
      <c r="FL902" s="12"/>
      <c r="FM902" s="12"/>
      <c r="FN902" s="12"/>
      <c r="FO902" s="12"/>
      <c r="FP902" s="12"/>
      <c r="FQ902" s="12"/>
      <c r="FR902" s="12"/>
      <c r="FS902" s="12"/>
      <c r="FT902" s="12"/>
      <c r="FU902" s="12"/>
      <c r="FV902" s="12"/>
      <c r="FW902" s="12"/>
      <c r="FX902" s="12"/>
      <c r="FY902" s="12"/>
      <c r="FZ902" s="12"/>
      <c r="GA902" s="12"/>
      <c r="GB902" s="12"/>
      <c r="GC902" s="12"/>
      <c r="GD902" s="12"/>
      <c r="GE902" s="12"/>
      <c r="GF902" s="12"/>
      <c r="GG902" s="12"/>
      <c r="GH902" s="12"/>
      <c r="GI902" s="12"/>
      <c r="GJ902" s="12"/>
      <c r="GK902" s="12"/>
      <c r="GL902" s="12"/>
      <c r="GM902" s="12"/>
      <c r="GN902" s="12"/>
      <c r="GO902" s="12"/>
      <c r="GP902" s="12"/>
      <c r="GQ902" s="12"/>
      <c r="GR902" s="12"/>
      <c r="GS902" s="12"/>
      <c r="GT902" s="12"/>
      <c r="GU902" s="12"/>
      <c r="GV902" s="12"/>
      <c r="GW902" s="12"/>
      <c r="GX902" s="12"/>
      <c r="GY902" s="12"/>
      <c r="GZ902" s="12"/>
      <c r="HA902" s="12"/>
      <c r="HB902" s="12"/>
      <c r="HC902" s="12"/>
      <c r="HD902" s="12"/>
      <c r="HE902" s="12"/>
      <c r="HF902" s="12"/>
      <c r="HG902" s="12"/>
      <c r="HH902" s="12"/>
      <c r="HI902" s="12"/>
      <c r="HJ902" s="12"/>
      <c r="HK902" s="12"/>
      <c r="HL902" s="12"/>
      <c r="HM902" s="12"/>
      <c r="HN902" s="12"/>
      <c r="HO902" s="12"/>
      <c r="HP902" s="12"/>
      <c r="HQ902" s="12"/>
      <c r="HR902" s="12"/>
      <c r="HS902" s="12"/>
      <c r="HT902" s="12"/>
      <c r="HU902" s="12"/>
      <c r="HV902" s="12"/>
      <c r="HW902" s="12"/>
      <c r="HX902" s="12"/>
      <c r="IG902" s="12"/>
      <c r="IL902" s="12"/>
      <c r="IM902" s="12"/>
      <c r="IN902" s="12"/>
      <c r="IO902" s="12"/>
      <c r="IP902" s="12"/>
      <c r="IQ902" s="12"/>
      <c r="JB902" s="12"/>
      <c r="JC902" s="12"/>
      <c r="JD902" s="12"/>
      <c r="JE902" s="12"/>
      <c r="JF902" s="12"/>
      <c r="JG902" s="12"/>
      <c r="JH902" s="12"/>
      <c r="JI902" s="12"/>
      <c r="JJ902" s="12"/>
      <c r="JK902" s="12"/>
      <c r="JM902" s="12"/>
      <c r="JN902" s="12"/>
      <c r="JO902" s="12"/>
      <c r="JP902" s="12"/>
      <c r="JR902" s="12"/>
      <c r="JS902" s="12"/>
      <c r="JT902" s="12"/>
      <c r="JU902" s="12"/>
      <c r="JV902" s="12"/>
      <c r="JW902" s="12"/>
      <c r="JX902" s="12"/>
      <c r="JY902" s="12"/>
      <c r="JZ902" s="12"/>
      <c r="KA902" s="12"/>
      <c r="KB902" s="12"/>
      <c r="KC902" s="12"/>
      <c r="KD902" s="12"/>
      <c r="KE902" s="12"/>
      <c r="KF902" s="12"/>
      <c r="KG902" s="12"/>
      <c r="KH902" s="12"/>
      <c r="KI902" s="12"/>
      <c r="KJ902" s="12"/>
      <c r="KK902" s="12"/>
      <c r="KL902" s="12"/>
      <c r="KM902" s="12"/>
      <c r="KN902" s="12"/>
      <c r="KO902" s="12"/>
      <c r="KP902" s="12"/>
      <c r="KQ902" s="12"/>
      <c r="KR902" s="12"/>
      <c r="KY902" s="12"/>
      <c r="MS902" s="12"/>
      <c r="MU902" s="12"/>
    </row>
    <row r="903" spans="1:359" ht="22.5" customHeight="1">
      <c r="A903" s="56"/>
      <c r="B903" s="55"/>
      <c r="C903" s="63"/>
      <c r="D903" s="201"/>
      <c r="E903" s="226"/>
      <c r="F903" s="60"/>
      <c r="G903" s="60"/>
      <c r="H903" s="26"/>
      <c r="I903" s="26"/>
      <c r="J903" s="9"/>
      <c r="K903" s="26"/>
      <c r="L903" s="66"/>
      <c r="M903" s="66"/>
      <c r="N903" s="17"/>
      <c r="O903" s="318"/>
      <c r="P903" s="318"/>
      <c r="Q903" s="13"/>
      <c r="R903" s="31"/>
      <c r="S903" s="31"/>
      <c r="T903" s="21"/>
      <c r="U903" s="10"/>
      <c r="V903" s="9"/>
      <c r="HY903" s="8"/>
      <c r="HZ903" s="8"/>
      <c r="IA903" s="8"/>
      <c r="IB903" s="8"/>
      <c r="IC903" s="8"/>
      <c r="ID903" s="8"/>
      <c r="IE903" s="8"/>
      <c r="IF903" s="8"/>
      <c r="IH903" s="8"/>
      <c r="II903" s="8"/>
      <c r="IJ903" s="8"/>
      <c r="IK903" s="8"/>
      <c r="IR903" s="8"/>
      <c r="IS903" s="8"/>
      <c r="IT903" s="8"/>
      <c r="IU903" s="8"/>
      <c r="IV903" s="8"/>
      <c r="IW903" s="8"/>
      <c r="IX903" s="8"/>
      <c r="IY903" s="8"/>
      <c r="IZ903" s="8"/>
      <c r="JA903" s="8"/>
      <c r="JL903" s="8"/>
      <c r="JM903" s="8"/>
      <c r="JN903" s="8"/>
      <c r="JO903" s="8"/>
      <c r="JQ903" s="8"/>
      <c r="JT903" s="8"/>
      <c r="JU903" s="8"/>
      <c r="JV903" s="8"/>
      <c r="JW903" s="8"/>
      <c r="JX903" s="8"/>
      <c r="KB903" s="8"/>
      <c r="KS903" s="8"/>
      <c r="KT903" s="8"/>
      <c r="KU903" s="8"/>
      <c r="KV903" s="8"/>
      <c r="KW903" s="8"/>
      <c r="KX903" s="8"/>
      <c r="KY903" s="8"/>
      <c r="KZ903" s="8"/>
      <c r="LA903" s="8"/>
      <c r="LB903" s="8"/>
      <c r="LC903" s="8"/>
      <c r="LD903" s="8"/>
      <c r="LE903" s="8"/>
      <c r="LF903" s="8"/>
      <c r="LG903" s="8"/>
      <c r="LH903" s="8"/>
      <c r="LI903" s="8"/>
      <c r="LJ903" s="8"/>
      <c r="LK903" s="8"/>
      <c r="LL903" s="8"/>
      <c r="LM903" s="8"/>
      <c r="LN903" s="8"/>
      <c r="LO903" s="8"/>
      <c r="LP903" s="8"/>
      <c r="LQ903" s="8"/>
      <c r="LR903" s="8"/>
      <c r="LS903" s="8"/>
      <c r="LT903" s="8"/>
      <c r="LU903" s="8"/>
      <c r="LV903" s="8"/>
      <c r="LW903" s="8"/>
      <c r="LX903" s="8"/>
      <c r="LY903" s="8"/>
      <c r="LZ903" s="8"/>
      <c r="MA903" s="8"/>
      <c r="MB903" s="8"/>
      <c r="MC903" s="8"/>
      <c r="MD903" s="8"/>
      <c r="ME903" s="8"/>
      <c r="MF903" s="8"/>
      <c r="MG903" s="8"/>
      <c r="MH903" s="8"/>
      <c r="MI903" s="8"/>
      <c r="MJ903" s="8"/>
      <c r="MK903" s="8"/>
      <c r="ML903" s="8"/>
      <c r="MM903" s="8"/>
      <c r="MN903" s="8"/>
      <c r="MO903" s="8"/>
      <c r="MP903" s="8"/>
      <c r="MQ903" s="8"/>
      <c r="MS903" s="8"/>
      <c r="MU903" s="8"/>
    </row>
    <row r="904" spans="1:359" ht="22.5" customHeight="1">
      <c r="A904" s="56"/>
      <c r="B904" s="55"/>
      <c r="C904" s="63"/>
      <c r="D904" s="201"/>
      <c r="E904" s="226"/>
      <c r="F904" s="60"/>
      <c r="G904" s="60"/>
      <c r="H904" s="26"/>
      <c r="I904" s="26"/>
      <c r="J904" s="9"/>
      <c r="K904" s="26"/>
      <c r="L904" s="66"/>
      <c r="M904" s="66"/>
      <c r="N904" s="17"/>
      <c r="O904" s="318"/>
      <c r="P904" s="318"/>
      <c r="Q904" s="13"/>
      <c r="R904" s="31"/>
      <c r="S904" s="31"/>
      <c r="T904" s="21"/>
      <c r="U904" s="10"/>
      <c r="V904" s="9"/>
      <c r="HY904" s="8"/>
      <c r="HZ904" s="8"/>
      <c r="IA904" s="8"/>
      <c r="IB904" s="8"/>
      <c r="IC904" s="8"/>
      <c r="ID904" s="8"/>
      <c r="IE904" s="8"/>
      <c r="IF904" s="8"/>
      <c r="IH904" s="8"/>
      <c r="II904" s="8"/>
      <c r="IJ904" s="8"/>
      <c r="IK904" s="8"/>
      <c r="IR904" s="8"/>
      <c r="IS904" s="8"/>
      <c r="IT904" s="8"/>
      <c r="IU904" s="8"/>
      <c r="IV904" s="8"/>
      <c r="IW904" s="8"/>
      <c r="IX904" s="8"/>
      <c r="IY904" s="8"/>
      <c r="IZ904" s="8"/>
      <c r="JA904" s="8"/>
      <c r="JL904" s="8"/>
      <c r="JM904" s="8"/>
      <c r="JN904" s="8"/>
      <c r="JO904" s="8"/>
      <c r="JQ904" s="8"/>
      <c r="JT904" s="8"/>
      <c r="JU904" s="8"/>
      <c r="JV904" s="8"/>
      <c r="JW904" s="8"/>
      <c r="JX904" s="8"/>
      <c r="KG904" s="8"/>
      <c r="KH904" s="8"/>
      <c r="KI904" s="8"/>
      <c r="KJ904" s="8"/>
      <c r="KK904" s="8"/>
      <c r="KL904" s="8"/>
      <c r="KS904" s="8"/>
      <c r="KT904" s="8"/>
      <c r="KU904" s="8"/>
      <c r="KV904" s="8"/>
      <c r="KW904" s="8"/>
      <c r="KX904" s="8"/>
      <c r="KY904" s="8"/>
      <c r="KZ904" s="8"/>
      <c r="LA904" s="8"/>
      <c r="LB904" s="8"/>
      <c r="LC904" s="8"/>
      <c r="LD904" s="8"/>
      <c r="LE904" s="8"/>
      <c r="LF904" s="8"/>
      <c r="LG904" s="8"/>
      <c r="LH904" s="8"/>
      <c r="LI904" s="8"/>
      <c r="LJ904" s="8"/>
      <c r="LK904" s="8"/>
      <c r="LL904" s="8"/>
      <c r="LM904" s="8"/>
      <c r="LN904" s="8"/>
      <c r="LO904" s="8"/>
      <c r="LP904" s="8"/>
      <c r="LQ904" s="8"/>
      <c r="LR904" s="8"/>
      <c r="LS904" s="8"/>
      <c r="LT904" s="8"/>
      <c r="LU904" s="8"/>
      <c r="LV904" s="8"/>
      <c r="LW904" s="8"/>
      <c r="LX904" s="8"/>
      <c r="LY904" s="8"/>
      <c r="LZ904" s="8"/>
      <c r="MA904" s="8"/>
      <c r="MB904" s="8"/>
      <c r="MC904" s="8"/>
      <c r="MD904" s="8"/>
      <c r="ME904" s="8"/>
      <c r="MF904" s="8"/>
      <c r="MG904" s="8"/>
      <c r="MH904" s="8"/>
      <c r="MI904" s="8"/>
      <c r="MJ904" s="8"/>
      <c r="MK904" s="8"/>
      <c r="ML904" s="8"/>
      <c r="MM904" s="8"/>
      <c r="MN904" s="8"/>
      <c r="MO904" s="8"/>
      <c r="MP904" s="8"/>
      <c r="MQ904" s="8"/>
      <c r="MR904" s="8"/>
      <c r="MS904" s="8"/>
    </row>
    <row r="905" spans="1:359" ht="22.5" customHeight="1">
      <c r="A905" s="56"/>
      <c r="B905" s="55"/>
      <c r="C905" s="63"/>
      <c r="D905" s="201"/>
      <c r="E905" s="226"/>
      <c r="F905" s="60"/>
      <c r="G905" s="60"/>
      <c r="H905" s="26"/>
      <c r="I905" s="26"/>
      <c r="J905" s="43"/>
      <c r="K905" s="26"/>
      <c r="L905" s="66"/>
      <c r="M905" s="66"/>
      <c r="N905" s="17"/>
      <c r="O905" s="318"/>
      <c r="P905" s="318"/>
      <c r="Q905" s="13"/>
      <c r="R905" s="31"/>
      <c r="S905" s="31"/>
      <c r="T905" s="21"/>
      <c r="U905" s="10"/>
      <c r="V905" s="9"/>
      <c r="HY905" s="8"/>
      <c r="HZ905" s="8"/>
      <c r="IA905" s="8"/>
      <c r="IB905" s="8"/>
      <c r="IC905" s="8"/>
      <c r="ID905" s="8"/>
      <c r="IE905" s="8"/>
      <c r="IF905" s="8"/>
      <c r="IH905" s="8"/>
      <c r="II905" s="8"/>
      <c r="IJ905" s="8"/>
      <c r="IK905" s="8"/>
      <c r="IR905" s="8"/>
      <c r="IS905" s="8"/>
      <c r="IT905" s="8"/>
      <c r="IU905" s="8"/>
      <c r="IV905" s="8"/>
      <c r="IW905" s="8"/>
      <c r="IX905" s="8"/>
      <c r="IY905" s="8"/>
      <c r="IZ905" s="8"/>
      <c r="JA905" s="8"/>
      <c r="JL905" s="8"/>
      <c r="JQ905" s="8"/>
      <c r="JT905" s="8"/>
      <c r="JU905" s="8"/>
      <c r="JV905" s="8"/>
      <c r="JW905" s="8"/>
      <c r="JX905" s="8"/>
      <c r="KB905" s="8"/>
      <c r="KS905" s="8"/>
      <c r="KT905" s="8"/>
      <c r="KU905" s="8"/>
      <c r="KV905" s="8"/>
      <c r="KW905" s="8"/>
      <c r="KX905" s="8"/>
      <c r="KY905" s="8"/>
      <c r="KZ905" s="8"/>
      <c r="LA905" s="8"/>
      <c r="LB905" s="8"/>
      <c r="LC905" s="8"/>
      <c r="LD905" s="8"/>
      <c r="LE905" s="8"/>
      <c r="LF905" s="8"/>
      <c r="LG905" s="8"/>
      <c r="LH905" s="8"/>
      <c r="LI905" s="8"/>
      <c r="LJ905" s="8"/>
      <c r="LK905" s="8"/>
      <c r="LL905" s="8"/>
      <c r="LM905" s="8"/>
      <c r="LN905" s="8"/>
      <c r="LO905" s="8"/>
      <c r="LP905" s="8"/>
      <c r="LQ905" s="8"/>
      <c r="LR905" s="8"/>
      <c r="LS905" s="8"/>
      <c r="LT905" s="8"/>
      <c r="LU905" s="8"/>
      <c r="LV905" s="8"/>
      <c r="LW905" s="8"/>
      <c r="LX905" s="8"/>
      <c r="LY905" s="8"/>
      <c r="LZ905" s="8"/>
      <c r="MA905" s="8"/>
      <c r="MB905" s="8"/>
      <c r="MC905" s="8"/>
      <c r="MD905" s="8"/>
      <c r="ME905" s="8"/>
      <c r="MF905" s="8"/>
      <c r="MG905" s="8"/>
      <c r="MH905" s="8"/>
      <c r="MI905" s="8"/>
      <c r="MJ905" s="8"/>
      <c r="MK905" s="8"/>
      <c r="ML905" s="8"/>
      <c r="MM905" s="8"/>
      <c r="MN905" s="8"/>
      <c r="MO905" s="8"/>
      <c r="MP905" s="8"/>
      <c r="MQ905" s="8"/>
      <c r="MR905" s="8"/>
      <c r="MS905" s="8"/>
      <c r="MU905" s="8"/>
    </row>
    <row r="906" spans="1:359" ht="22.5" customHeight="1">
      <c r="A906" s="57">
        <v>1</v>
      </c>
      <c r="B906" s="58">
        <v>15</v>
      </c>
      <c r="C906" s="62"/>
      <c r="D906" s="201">
        <f>SUM((S906*A906)+B906+C906)</f>
        <v>22.32</v>
      </c>
      <c r="E906" s="226"/>
      <c r="F906" s="59" t="s">
        <v>805</v>
      </c>
      <c r="G906" s="59"/>
      <c r="H906" s="26" t="s">
        <v>329</v>
      </c>
      <c r="I906" s="26" t="s">
        <v>2395</v>
      </c>
      <c r="J906" s="26" t="s">
        <v>591</v>
      </c>
      <c r="K906" s="26" t="s">
        <v>2400</v>
      </c>
      <c r="L906" s="66">
        <f>SUM(D906)</f>
        <v>22.32</v>
      </c>
      <c r="M906" s="66"/>
      <c r="N906" s="1" t="s">
        <v>369</v>
      </c>
      <c r="O906" s="316" t="s">
        <v>369</v>
      </c>
      <c r="P906" s="317">
        <v>6</v>
      </c>
      <c r="Q906" s="317" t="s">
        <v>369</v>
      </c>
      <c r="R906" s="37">
        <v>6</v>
      </c>
      <c r="S906" s="38">
        <f>SUM(R906*1.22)</f>
        <v>7.32</v>
      </c>
      <c r="T906" s="20"/>
      <c r="U906" s="10" t="s">
        <v>2397</v>
      </c>
      <c r="V906" s="9"/>
      <c r="HP906" s="8"/>
      <c r="HQ906" s="8"/>
      <c r="HT906" s="8"/>
      <c r="HU906" s="8"/>
      <c r="HW906" s="8"/>
      <c r="HX906" s="8"/>
      <c r="IB906" s="8"/>
      <c r="IC906" s="8"/>
      <c r="ID906" s="8"/>
      <c r="IG906" s="8"/>
      <c r="IO906" s="8"/>
      <c r="IP906" s="8"/>
      <c r="IQ906" s="8"/>
      <c r="IS906" s="8"/>
      <c r="IT906" s="8"/>
      <c r="IU906" s="8"/>
      <c r="IV906" s="8"/>
      <c r="IW906" s="8"/>
      <c r="IX906" s="8"/>
      <c r="IY906" s="8"/>
      <c r="IZ906" s="8"/>
      <c r="JA906" s="8"/>
      <c r="JL906" s="8"/>
      <c r="JM906" s="8"/>
      <c r="JO906" s="8"/>
      <c r="JQ906" s="8"/>
      <c r="KE906" s="8"/>
      <c r="KF906" s="8"/>
      <c r="KG906" s="8"/>
      <c r="KH906" s="8"/>
      <c r="KI906" s="8"/>
      <c r="KJ906" s="8"/>
      <c r="KK906" s="8"/>
      <c r="KL906" s="8"/>
      <c r="KM906" s="8"/>
      <c r="KN906" s="8"/>
      <c r="KO906" s="8"/>
      <c r="KP906" s="8"/>
      <c r="KQ906" s="8"/>
      <c r="KR906" s="8"/>
      <c r="KU906" s="8"/>
      <c r="KV906" s="8"/>
      <c r="KW906" s="8"/>
      <c r="KX906" s="8"/>
      <c r="KY906" s="8"/>
      <c r="KZ906" s="8"/>
      <c r="LA906" s="8"/>
      <c r="LB906" s="8"/>
      <c r="LC906" s="8"/>
      <c r="MH906" s="8"/>
      <c r="MI906" s="8"/>
      <c r="MJ906" s="8"/>
      <c r="MK906" s="8"/>
      <c r="ML906" s="8"/>
      <c r="MM906" s="8"/>
      <c r="MN906" s="8"/>
      <c r="MO906" s="8"/>
      <c r="MP906" s="8"/>
      <c r="MR906" s="8"/>
      <c r="MS906" s="8"/>
      <c r="MU906" s="8"/>
    </row>
    <row r="907" spans="1:359" s="8" customFormat="1" ht="22.5" customHeight="1">
      <c r="A907" s="57">
        <v>2</v>
      </c>
      <c r="B907" s="58"/>
      <c r="C907" s="62">
        <v>10</v>
      </c>
      <c r="D907" s="201">
        <f>SUM((S907*A907)+B907+C907)+((2020-2012)*3)</f>
        <v>95</v>
      </c>
      <c r="E907" s="226"/>
      <c r="F907" s="198" t="s">
        <v>808</v>
      </c>
      <c r="G907" s="90" t="s">
        <v>2385</v>
      </c>
      <c r="H907" s="26" t="s">
        <v>329</v>
      </c>
      <c r="I907" s="26" t="s">
        <v>15</v>
      </c>
      <c r="J907" s="26" t="s">
        <v>591</v>
      </c>
      <c r="K907" s="26" t="s">
        <v>775</v>
      </c>
      <c r="L907" s="66">
        <f t="shared" ref="L907:L917" si="315">SUM(D907)</f>
        <v>95</v>
      </c>
      <c r="M907" s="66"/>
      <c r="N907" s="1" t="s">
        <v>369</v>
      </c>
      <c r="O907" s="316" t="s">
        <v>369</v>
      </c>
      <c r="P907" s="317">
        <v>1</v>
      </c>
      <c r="Q907" s="4" t="s">
        <v>369</v>
      </c>
      <c r="R907" s="37">
        <v>25</v>
      </c>
      <c r="S907" s="38">
        <f t="shared" ref="S907:S927" si="316">SUM(R907*1.22)</f>
        <v>30.5</v>
      </c>
      <c r="T907" s="20"/>
      <c r="U907" s="10" t="s">
        <v>774</v>
      </c>
      <c r="V907" s="9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  <c r="BZ907" s="12"/>
      <c r="CA907" s="12"/>
      <c r="CB907" s="12"/>
      <c r="CC907" s="12"/>
      <c r="CD907" s="12"/>
      <c r="CE907" s="12"/>
      <c r="CF907" s="12"/>
      <c r="CG907" s="12"/>
      <c r="CH907" s="12"/>
      <c r="CI907" s="12"/>
      <c r="CJ907" s="12"/>
      <c r="CK907" s="12"/>
      <c r="CL907" s="12"/>
      <c r="CM907" s="12"/>
      <c r="CN907" s="12"/>
      <c r="CO907" s="12"/>
      <c r="CP907" s="12"/>
      <c r="CQ907" s="12"/>
      <c r="CR907" s="12"/>
      <c r="CS907" s="12"/>
      <c r="CT907" s="12"/>
      <c r="CU907" s="12"/>
      <c r="CV907" s="12"/>
      <c r="CW907" s="12"/>
      <c r="CX907" s="12"/>
      <c r="CY907" s="12"/>
      <c r="CZ907" s="12"/>
      <c r="DA907" s="12"/>
      <c r="DB907" s="12"/>
      <c r="DC907" s="12"/>
      <c r="DD907" s="12"/>
      <c r="DE907" s="12"/>
      <c r="DF907" s="12"/>
      <c r="DG907" s="12"/>
      <c r="DH907" s="12"/>
      <c r="DI907" s="12"/>
      <c r="DJ907" s="12"/>
      <c r="DK907" s="12"/>
      <c r="DL907" s="12"/>
      <c r="DM907" s="12"/>
      <c r="DN907" s="12"/>
      <c r="DO907" s="12"/>
      <c r="DP907" s="12"/>
      <c r="DQ907" s="12"/>
      <c r="DR907" s="12"/>
      <c r="DS907" s="12"/>
      <c r="DT907" s="12"/>
      <c r="DU907" s="12"/>
      <c r="DV907" s="12"/>
      <c r="DW907" s="12"/>
      <c r="DX907" s="12"/>
      <c r="DY907" s="12"/>
      <c r="DZ907" s="12"/>
      <c r="EA907" s="12"/>
      <c r="EB907" s="12"/>
      <c r="EC907" s="12"/>
      <c r="ED907" s="12"/>
      <c r="EE907" s="12"/>
      <c r="EF907" s="12"/>
      <c r="EG907" s="12"/>
      <c r="EH907" s="12"/>
      <c r="EI907" s="12"/>
      <c r="EJ907" s="12"/>
      <c r="EK907" s="12"/>
      <c r="EL907" s="12"/>
      <c r="EM907" s="12"/>
      <c r="EN907" s="12"/>
      <c r="EO907" s="12"/>
      <c r="EP907" s="12"/>
      <c r="EQ907" s="12"/>
      <c r="ER907" s="12"/>
      <c r="ES907" s="12"/>
      <c r="ET907" s="12"/>
      <c r="EU907" s="12"/>
      <c r="EV907" s="12"/>
      <c r="EW907" s="12"/>
      <c r="EX907" s="12"/>
      <c r="EY907" s="12"/>
      <c r="EZ907" s="12"/>
      <c r="FA907" s="12"/>
      <c r="FB907" s="12"/>
      <c r="FC907" s="12"/>
      <c r="FD907" s="12"/>
      <c r="FE907" s="12"/>
      <c r="FF907" s="12"/>
      <c r="FG907" s="12"/>
      <c r="FH907" s="12"/>
      <c r="FI907" s="12"/>
      <c r="FJ907" s="12"/>
      <c r="FK907" s="12"/>
      <c r="FL907" s="12"/>
      <c r="FM907" s="12"/>
      <c r="FN907" s="12"/>
      <c r="FO907" s="12"/>
      <c r="FP907" s="12"/>
      <c r="FQ907" s="12"/>
      <c r="FR907" s="12"/>
      <c r="FS907" s="12"/>
      <c r="FT907" s="12"/>
      <c r="FU907" s="12"/>
      <c r="FV907" s="12"/>
      <c r="FW907" s="12"/>
      <c r="FX907" s="12"/>
      <c r="FY907" s="12"/>
      <c r="FZ907" s="12"/>
      <c r="GA907" s="12"/>
      <c r="GB907" s="12"/>
      <c r="GC907" s="12"/>
      <c r="GD907" s="12"/>
      <c r="GE907" s="12"/>
      <c r="GF907" s="12"/>
      <c r="GG907" s="12"/>
      <c r="GH907" s="12"/>
      <c r="GI907" s="12"/>
      <c r="GJ907" s="12"/>
      <c r="GK907" s="12"/>
      <c r="GL907" s="12"/>
      <c r="GM907" s="12"/>
      <c r="GN907" s="12"/>
      <c r="GO907" s="12"/>
      <c r="GP907" s="12"/>
      <c r="GQ907" s="12"/>
      <c r="GR907" s="12"/>
      <c r="GS907" s="12"/>
      <c r="GT907" s="12"/>
      <c r="GU907" s="12"/>
      <c r="GV907" s="12"/>
      <c r="GW907" s="12"/>
      <c r="GX907" s="12"/>
      <c r="GY907" s="12"/>
      <c r="GZ907" s="12"/>
      <c r="HA907" s="12"/>
      <c r="HB907" s="12"/>
      <c r="HC907" s="12"/>
      <c r="HD907" s="12"/>
      <c r="HE907" s="12"/>
      <c r="HF907" s="12"/>
      <c r="HG907" s="12"/>
      <c r="HH907" s="12"/>
      <c r="HI907" s="12"/>
      <c r="HJ907" s="12"/>
      <c r="HK907" s="12"/>
      <c r="HL907" s="12"/>
      <c r="HM907" s="12"/>
      <c r="HN907" s="12"/>
      <c r="HO907" s="12"/>
      <c r="HP907" s="12"/>
      <c r="HQ907" s="12"/>
      <c r="HT907" s="12"/>
      <c r="HU907" s="12"/>
      <c r="HW907" s="12"/>
      <c r="HX907" s="12"/>
      <c r="IE907" s="12"/>
      <c r="IF907" s="12"/>
      <c r="IG907" s="12"/>
      <c r="IH907" s="12"/>
      <c r="IO907" s="12"/>
      <c r="IP907" s="12"/>
      <c r="IQ907" s="12"/>
      <c r="JB907" s="12"/>
      <c r="JC907" s="12"/>
      <c r="JD907" s="12"/>
      <c r="JE907" s="12"/>
      <c r="JF907" s="12"/>
      <c r="JG907" s="12"/>
      <c r="JH907" s="12"/>
      <c r="JI907" s="12"/>
      <c r="JJ907" s="12"/>
      <c r="JK907" s="12"/>
      <c r="JL907" s="12"/>
      <c r="JP907" s="12"/>
      <c r="JR907" s="12"/>
      <c r="JS907" s="12"/>
      <c r="JT907" s="12"/>
      <c r="JU907" s="12"/>
      <c r="JV907" s="12"/>
      <c r="JW907" s="12"/>
      <c r="JX907" s="12"/>
      <c r="JY907" s="12"/>
      <c r="JZ907" s="12"/>
      <c r="KA907" s="12"/>
      <c r="KB907" s="12"/>
      <c r="KC907" s="12"/>
      <c r="KD907" s="12"/>
      <c r="KE907" s="12"/>
      <c r="KF907" s="12"/>
      <c r="KM907" s="12"/>
      <c r="KN907" s="12"/>
      <c r="KO907" s="12"/>
      <c r="KP907" s="12"/>
      <c r="KQ907" s="12"/>
      <c r="KR907" s="12"/>
      <c r="KZ907" s="12"/>
      <c r="LA907" s="12"/>
      <c r="LB907" s="12"/>
      <c r="LC907" s="12"/>
      <c r="LN907" s="12"/>
      <c r="LO907" s="12"/>
      <c r="LP907" s="12"/>
      <c r="LQ907" s="12"/>
      <c r="MG907" s="12"/>
      <c r="MH907" s="12"/>
      <c r="MI907" s="12"/>
      <c r="MJ907" s="12"/>
      <c r="MK907" s="12"/>
      <c r="ML907" s="12"/>
      <c r="MM907" s="12"/>
      <c r="MN907" s="12"/>
      <c r="MO907" s="12"/>
      <c r="MP907" s="12"/>
      <c r="MS907" s="12"/>
    </row>
    <row r="908" spans="1:359" s="8" customFormat="1" ht="22.5" customHeight="1">
      <c r="A908" s="57">
        <v>1</v>
      </c>
      <c r="B908" s="58">
        <v>20</v>
      </c>
      <c r="C908" s="62"/>
      <c r="D908" s="201">
        <f>SUM((R908*A908)+B908+C908)+((2020-2010)*3)</f>
        <v>88.8</v>
      </c>
      <c r="E908" s="225"/>
      <c r="F908" s="198" t="s">
        <v>821</v>
      </c>
      <c r="G908" s="90" t="s">
        <v>1451</v>
      </c>
      <c r="H908" s="83" t="s">
        <v>329</v>
      </c>
      <c r="I908" s="83" t="s">
        <v>15</v>
      </c>
      <c r="J908" s="83" t="s">
        <v>591</v>
      </c>
      <c r="K908" s="83" t="s">
        <v>592</v>
      </c>
      <c r="L908" s="66">
        <f t="shared" si="315"/>
        <v>88.8</v>
      </c>
      <c r="M908" s="66"/>
      <c r="N908" s="1" t="s">
        <v>369</v>
      </c>
      <c r="O908" s="316" t="s">
        <v>369</v>
      </c>
      <c r="P908" s="317" t="s">
        <v>369</v>
      </c>
      <c r="Q908" s="4">
        <v>1</v>
      </c>
      <c r="R908" s="37">
        <v>38.799999999999997</v>
      </c>
      <c r="S908" s="38">
        <f t="shared" si="316"/>
        <v>47.335999999999999</v>
      </c>
      <c r="T908" s="20"/>
      <c r="U908" s="10" t="s">
        <v>486</v>
      </c>
      <c r="V908" s="9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  <c r="BZ908" s="12"/>
      <c r="CA908" s="12"/>
      <c r="CB908" s="12"/>
      <c r="CC908" s="12"/>
      <c r="CD908" s="12"/>
      <c r="CE908" s="12"/>
      <c r="CF908" s="12"/>
      <c r="CG908" s="12"/>
      <c r="CH908" s="12"/>
      <c r="CI908" s="12"/>
      <c r="CJ908" s="12"/>
      <c r="CK908" s="12"/>
      <c r="CL908" s="12"/>
      <c r="CM908" s="12"/>
      <c r="CN908" s="12"/>
      <c r="CO908" s="12"/>
      <c r="CP908" s="12"/>
      <c r="CQ908" s="12"/>
      <c r="CR908" s="12"/>
      <c r="CS908" s="12"/>
      <c r="CT908" s="12"/>
      <c r="CU908" s="12"/>
      <c r="CV908" s="12"/>
      <c r="CW908" s="12"/>
      <c r="CX908" s="12"/>
      <c r="CY908" s="12"/>
      <c r="CZ908" s="12"/>
      <c r="DA908" s="12"/>
      <c r="DB908" s="12"/>
      <c r="DC908" s="12"/>
      <c r="DD908" s="12"/>
      <c r="DE908" s="12"/>
      <c r="DF908" s="12"/>
      <c r="DG908" s="12"/>
      <c r="DH908" s="12"/>
      <c r="DI908" s="12"/>
      <c r="DJ908" s="12"/>
      <c r="DK908" s="12"/>
      <c r="DL908" s="12"/>
      <c r="DM908" s="12"/>
      <c r="DN908" s="12"/>
      <c r="DO908" s="12"/>
      <c r="DP908" s="12"/>
      <c r="DQ908" s="12"/>
      <c r="DR908" s="12"/>
      <c r="DS908" s="12"/>
      <c r="DT908" s="12"/>
      <c r="DU908" s="12"/>
      <c r="DV908" s="12"/>
      <c r="DW908" s="12"/>
      <c r="DX908" s="12"/>
      <c r="DY908" s="12"/>
      <c r="DZ908" s="12"/>
      <c r="EA908" s="12"/>
      <c r="EB908" s="12"/>
      <c r="EC908" s="12"/>
      <c r="ED908" s="12"/>
      <c r="EE908" s="12"/>
      <c r="EF908" s="12"/>
      <c r="EG908" s="12"/>
      <c r="EH908" s="12"/>
      <c r="EI908" s="12"/>
      <c r="EJ908" s="12"/>
      <c r="EK908" s="12"/>
      <c r="EL908" s="12"/>
      <c r="EM908" s="12"/>
      <c r="EN908" s="12"/>
      <c r="EO908" s="12"/>
      <c r="EP908" s="12"/>
      <c r="EQ908" s="12"/>
      <c r="ER908" s="12"/>
      <c r="ES908" s="12"/>
      <c r="ET908" s="12"/>
      <c r="EU908" s="12"/>
      <c r="EV908" s="12"/>
      <c r="EW908" s="12"/>
      <c r="EX908" s="12"/>
      <c r="EY908" s="12"/>
      <c r="EZ908" s="12"/>
      <c r="FA908" s="12"/>
      <c r="FB908" s="12"/>
      <c r="FC908" s="12"/>
      <c r="FD908" s="12"/>
      <c r="FE908" s="12"/>
      <c r="FF908" s="12"/>
      <c r="FG908" s="12"/>
      <c r="FH908" s="12"/>
      <c r="FI908" s="12"/>
      <c r="FJ908" s="12"/>
      <c r="FK908" s="12"/>
      <c r="FL908" s="12"/>
      <c r="FM908" s="12"/>
      <c r="FN908" s="12"/>
      <c r="FO908" s="12"/>
      <c r="FP908" s="12"/>
      <c r="FQ908" s="12"/>
      <c r="FR908" s="12"/>
      <c r="FS908" s="12"/>
      <c r="FT908" s="12"/>
      <c r="FU908" s="12"/>
      <c r="FV908" s="12"/>
      <c r="FW908" s="12"/>
      <c r="FX908" s="12"/>
      <c r="FY908" s="12"/>
      <c r="FZ908" s="12"/>
      <c r="GA908" s="12"/>
      <c r="GB908" s="12"/>
      <c r="GC908" s="12"/>
      <c r="GD908" s="12"/>
      <c r="GE908" s="12"/>
      <c r="GF908" s="12"/>
      <c r="GG908" s="12"/>
      <c r="GH908" s="12"/>
      <c r="GI908" s="12"/>
      <c r="GJ908" s="12"/>
      <c r="GK908" s="12"/>
      <c r="GL908" s="12"/>
      <c r="GM908" s="12"/>
      <c r="GN908" s="12"/>
      <c r="GO908" s="12"/>
      <c r="GP908" s="12"/>
      <c r="GQ908" s="12"/>
      <c r="GR908" s="12"/>
      <c r="GS908" s="12"/>
      <c r="GT908" s="12"/>
      <c r="GU908" s="12"/>
      <c r="GV908" s="12"/>
      <c r="GW908" s="12"/>
      <c r="GX908" s="12"/>
      <c r="GY908" s="12"/>
      <c r="GZ908" s="12"/>
      <c r="HA908" s="12"/>
      <c r="HB908" s="12"/>
      <c r="HC908" s="12"/>
      <c r="HD908" s="12"/>
      <c r="HE908" s="12"/>
      <c r="HF908" s="12"/>
      <c r="HG908" s="12"/>
      <c r="HH908" s="12"/>
      <c r="HI908" s="12"/>
      <c r="HJ908" s="12"/>
      <c r="HK908" s="12"/>
      <c r="HL908" s="12"/>
      <c r="HM908" s="12"/>
      <c r="HN908" s="12"/>
      <c r="HO908" s="12"/>
      <c r="HT908" s="12"/>
      <c r="HU908" s="12"/>
      <c r="HW908" s="12"/>
      <c r="HX908" s="12"/>
      <c r="HY908" s="12"/>
      <c r="HZ908" s="12"/>
      <c r="IA908" s="12"/>
      <c r="IG908" s="12"/>
      <c r="IJ908" s="12"/>
      <c r="IK908" s="12"/>
      <c r="IL908" s="12"/>
      <c r="IM908" s="12"/>
      <c r="IN908" s="12"/>
      <c r="IO908" s="12"/>
      <c r="IP908" s="12"/>
      <c r="IQ908" s="12"/>
      <c r="IR908" s="12"/>
      <c r="IS908" s="12"/>
      <c r="IT908" s="12"/>
      <c r="IU908" s="12"/>
      <c r="IV908" s="12"/>
      <c r="IW908" s="12"/>
      <c r="IX908" s="12"/>
      <c r="IY908" s="12"/>
      <c r="IZ908" s="12"/>
      <c r="JA908" s="12"/>
      <c r="JL908" s="12"/>
      <c r="JT908" s="12"/>
      <c r="JU908" s="12"/>
      <c r="JV908" s="12"/>
      <c r="JW908" s="12"/>
      <c r="JX908" s="12"/>
      <c r="KB908" s="12"/>
      <c r="KC908" s="12"/>
      <c r="KD908" s="12"/>
      <c r="KE908" s="12"/>
      <c r="KF908" s="12"/>
      <c r="KG908" s="12"/>
      <c r="KM908" s="12"/>
      <c r="KN908" s="12"/>
      <c r="KO908" s="12"/>
      <c r="KP908" s="12"/>
      <c r="KQ908" s="12"/>
      <c r="KR908" s="12"/>
      <c r="KS908" s="12"/>
      <c r="KT908" s="12"/>
      <c r="KU908" s="12"/>
      <c r="KV908" s="12"/>
      <c r="KW908" s="12"/>
      <c r="KX908" s="12"/>
      <c r="KY908" s="12"/>
      <c r="LD908" s="12"/>
      <c r="LE908" s="12"/>
      <c r="LF908" s="12"/>
      <c r="LG908" s="12"/>
      <c r="LH908" s="12"/>
      <c r="LI908" s="12"/>
      <c r="LJ908" s="12"/>
      <c r="LK908" s="12"/>
      <c r="LL908" s="12"/>
      <c r="LM908" s="12"/>
      <c r="LN908" s="12"/>
      <c r="LO908" s="12"/>
      <c r="LP908" s="12"/>
      <c r="LQ908" s="12"/>
      <c r="LR908" s="12"/>
      <c r="LS908" s="12"/>
      <c r="LT908" s="12"/>
      <c r="LU908" s="12"/>
      <c r="LV908" s="12"/>
      <c r="LW908" s="12"/>
      <c r="LX908" s="12"/>
      <c r="LY908" s="12"/>
      <c r="LZ908" s="12"/>
      <c r="MA908" s="12"/>
      <c r="MB908" s="12"/>
      <c r="MC908" s="12"/>
      <c r="MD908" s="12"/>
      <c r="ME908" s="12"/>
      <c r="MF908" s="12"/>
      <c r="MG908" s="12"/>
      <c r="MH908" s="12"/>
      <c r="MI908" s="12"/>
      <c r="MJ908" s="12"/>
      <c r="MK908" s="12"/>
      <c r="ML908" s="12"/>
      <c r="MM908" s="12"/>
      <c r="MN908" s="12"/>
      <c r="MO908" s="12"/>
      <c r="MP908" s="12"/>
      <c r="MQ908" s="12"/>
      <c r="MS908" s="12"/>
    </row>
    <row r="909" spans="1:359" s="8" customFormat="1" ht="22.5" customHeight="1">
      <c r="A909" s="57">
        <v>1.8</v>
      </c>
      <c r="B909" s="58"/>
      <c r="C909" s="62"/>
      <c r="D909" s="201">
        <f>SUM((R909*A909)+B909+C909)+((2020-2006)*3)</f>
        <v>117.60000000000001</v>
      </c>
      <c r="E909" s="226"/>
      <c r="F909" s="198" t="s">
        <v>810</v>
      </c>
      <c r="G909" s="90" t="s">
        <v>1452</v>
      </c>
      <c r="H909" s="83" t="s">
        <v>329</v>
      </c>
      <c r="I909" s="83" t="s">
        <v>15</v>
      </c>
      <c r="J909" s="83" t="s">
        <v>591</v>
      </c>
      <c r="K909" s="83" t="s">
        <v>776</v>
      </c>
      <c r="L909" s="66">
        <f t="shared" si="315"/>
        <v>117.60000000000001</v>
      </c>
      <c r="M909" s="66"/>
      <c r="N909" s="1" t="s">
        <v>369</v>
      </c>
      <c r="O909" s="316" t="s">
        <v>369</v>
      </c>
      <c r="P909" s="317">
        <v>1</v>
      </c>
      <c r="Q909" s="4" t="s">
        <v>369</v>
      </c>
      <c r="R909" s="37">
        <v>42</v>
      </c>
      <c r="S909" s="38">
        <f t="shared" si="316"/>
        <v>51.24</v>
      </c>
      <c r="T909" s="20"/>
      <c r="U909" s="10" t="s">
        <v>774</v>
      </c>
      <c r="V909" s="9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  <c r="BZ909" s="12"/>
      <c r="CA909" s="12"/>
      <c r="CB909" s="12"/>
      <c r="CC909" s="12"/>
      <c r="CD909" s="12"/>
      <c r="CE909" s="12"/>
      <c r="CF909" s="12"/>
      <c r="CG909" s="12"/>
      <c r="CH909" s="12"/>
      <c r="CI909" s="12"/>
      <c r="CJ909" s="12"/>
      <c r="CK909" s="12"/>
      <c r="CL909" s="12"/>
      <c r="CM909" s="12"/>
      <c r="CN909" s="12"/>
      <c r="CO909" s="12"/>
      <c r="CP909" s="12"/>
      <c r="CQ909" s="12"/>
      <c r="CR909" s="12"/>
      <c r="CS909" s="12"/>
      <c r="CT909" s="12"/>
      <c r="CU909" s="12"/>
      <c r="CV909" s="12"/>
      <c r="CW909" s="12"/>
      <c r="CX909" s="12"/>
      <c r="CY909" s="12"/>
      <c r="CZ909" s="12"/>
      <c r="DA909" s="12"/>
      <c r="DB909" s="12"/>
      <c r="DC909" s="12"/>
      <c r="DD909" s="12"/>
      <c r="DE909" s="12"/>
      <c r="DF909" s="12"/>
      <c r="DG909" s="12"/>
      <c r="DH909" s="12"/>
      <c r="DI909" s="12"/>
      <c r="DJ909" s="12"/>
      <c r="DK909" s="12"/>
      <c r="DL909" s="12"/>
      <c r="DM909" s="12"/>
      <c r="DN909" s="12"/>
      <c r="DO909" s="12"/>
      <c r="DP909" s="12"/>
      <c r="DQ909" s="12"/>
      <c r="DR909" s="12"/>
      <c r="DS909" s="12"/>
      <c r="DT909" s="12"/>
      <c r="DU909" s="12"/>
      <c r="DV909" s="12"/>
      <c r="DW909" s="12"/>
      <c r="DX909" s="12"/>
      <c r="DY909" s="12"/>
      <c r="DZ909" s="12"/>
      <c r="EA909" s="12"/>
      <c r="EB909" s="12"/>
      <c r="EC909" s="12"/>
      <c r="ED909" s="12"/>
      <c r="EE909" s="12"/>
      <c r="EF909" s="12"/>
      <c r="EG909" s="12"/>
      <c r="EH909" s="12"/>
      <c r="EI909" s="12"/>
      <c r="EJ909" s="12"/>
      <c r="EK909" s="12"/>
      <c r="EL909" s="12"/>
      <c r="EM909" s="12"/>
      <c r="EN909" s="12"/>
      <c r="EO909" s="12"/>
      <c r="EP909" s="12"/>
      <c r="EQ909" s="12"/>
      <c r="ER909" s="12"/>
      <c r="ES909" s="12"/>
      <c r="ET909" s="12"/>
      <c r="EU909" s="12"/>
      <c r="EV909" s="12"/>
      <c r="EW909" s="12"/>
      <c r="EX909" s="12"/>
      <c r="EY909" s="12"/>
      <c r="EZ909" s="12"/>
      <c r="FA909" s="12"/>
      <c r="FB909" s="12"/>
      <c r="FC909" s="12"/>
      <c r="FD909" s="12"/>
      <c r="FE909" s="12"/>
      <c r="FF909" s="12"/>
      <c r="FG909" s="12"/>
      <c r="FH909" s="12"/>
      <c r="FI909" s="12"/>
      <c r="FJ909" s="12"/>
      <c r="FK909" s="12"/>
      <c r="FL909" s="12"/>
      <c r="FM909" s="12"/>
      <c r="FN909" s="12"/>
      <c r="FO909" s="12"/>
      <c r="FP909" s="12"/>
      <c r="FQ909" s="12"/>
      <c r="FR909" s="12"/>
      <c r="FS909" s="12"/>
      <c r="FT909" s="12"/>
      <c r="FU909" s="12"/>
      <c r="FV909" s="12"/>
      <c r="FW909" s="12"/>
      <c r="FX909" s="12"/>
      <c r="FY909" s="12"/>
      <c r="FZ909" s="12"/>
      <c r="GA909" s="12"/>
      <c r="GB909" s="12"/>
      <c r="GC909" s="12"/>
      <c r="GD909" s="12"/>
      <c r="GE909" s="12"/>
      <c r="GF909" s="12"/>
      <c r="GG909" s="12"/>
      <c r="GH909" s="12"/>
      <c r="GI909" s="12"/>
      <c r="GJ909" s="12"/>
      <c r="GK909" s="12"/>
      <c r="GL909" s="12"/>
      <c r="GM909" s="12"/>
      <c r="GN909" s="12"/>
      <c r="GO909" s="12"/>
      <c r="GP909" s="12"/>
      <c r="GQ909" s="12"/>
      <c r="GR909" s="12"/>
      <c r="GS909" s="12"/>
      <c r="GT909" s="12"/>
      <c r="GU909" s="12"/>
      <c r="GV909" s="12"/>
      <c r="GW909" s="12"/>
      <c r="GX909" s="12"/>
      <c r="GY909" s="12"/>
      <c r="GZ909" s="12"/>
      <c r="HA909" s="12"/>
      <c r="HB909" s="12"/>
      <c r="HC909" s="12"/>
      <c r="HD909" s="12"/>
      <c r="HE909" s="12"/>
      <c r="HF909" s="12"/>
      <c r="HG909" s="12"/>
      <c r="HH909" s="12"/>
      <c r="HI909" s="12"/>
      <c r="HJ909" s="12"/>
      <c r="HK909" s="12"/>
      <c r="HL909" s="12"/>
      <c r="HM909" s="12"/>
      <c r="HN909" s="12"/>
      <c r="HO909" s="12"/>
      <c r="HR909" s="12"/>
      <c r="HS909" s="12"/>
      <c r="HT909" s="12"/>
      <c r="HU909" s="12"/>
      <c r="HV909" s="12"/>
      <c r="HW909" s="12"/>
      <c r="HX909" s="12"/>
      <c r="HY909" s="12"/>
      <c r="HZ909" s="12"/>
      <c r="IA909" s="12"/>
      <c r="IE909" s="7"/>
      <c r="IF909" s="7"/>
      <c r="IG909" s="12"/>
      <c r="IH909" s="12"/>
      <c r="IJ909" s="12"/>
      <c r="IK909" s="12"/>
      <c r="IL909" s="12"/>
      <c r="IM909" s="12"/>
      <c r="IN909" s="12"/>
      <c r="IO909" s="12"/>
      <c r="IP909" s="12"/>
      <c r="IQ909" s="12"/>
      <c r="IR909" s="12"/>
      <c r="IS909" s="12"/>
      <c r="IT909" s="12"/>
      <c r="IU909" s="12"/>
      <c r="IV909" s="12"/>
      <c r="IW909" s="12"/>
      <c r="IX909" s="12"/>
      <c r="IY909" s="12"/>
      <c r="IZ909" s="12"/>
      <c r="JA909" s="12"/>
      <c r="JB909" s="12"/>
      <c r="JC909" s="12"/>
      <c r="JD909" s="12"/>
      <c r="JE909" s="12"/>
      <c r="JF909" s="12"/>
      <c r="JG909" s="12"/>
      <c r="JH909" s="12"/>
      <c r="JI909" s="12"/>
      <c r="JJ909" s="12"/>
      <c r="JK909" s="12"/>
      <c r="JL909" s="12"/>
      <c r="JM909" s="12"/>
      <c r="JP909" s="12"/>
      <c r="JR909" s="12"/>
      <c r="JS909" s="12"/>
      <c r="JT909" s="12"/>
      <c r="JU909" s="12"/>
      <c r="JV909" s="12"/>
      <c r="JW909" s="12"/>
      <c r="JX909" s="12"/>
      <c r="KE909" s="12"/>
      <c r="KF909" s="12"/>
      <c r="KM909" s="12"/>
      <c r="KN909" s="12"/>
      <c r="KO909" s="12"/>
      <c r="KP909" s="12"/>
      <c r="KQ909" s="12"/>
      <c r="KR909" s="12"/>
      <c r="KU909" s="12"/>
      <c r="KV909" s="12"/>
      <c r="KW909" s="12"/>
      <c r="KX909" s="12"/>
      <c r="KZ909" s="12"/>
      <c r="LA909" s="12"/>
      <c r="LB909" s="12"/>
      <c r="LC909" s="12"/>
      <c r="LN909" s="12"/>
      <c r="LO909" s="12"/>
      <c r="LP909" s="12"/>
      <c r="LQ909" s="12"/>
      <c r="MG909" s="12"/>
      <c r="MH909" s="12"/>
      <c r="MI909" s="12"/>
      <c r="MJ909" s="12"/>
      <c r="MK909" s="12"/>
      <c r="ML909" s="12"/>
      <c r="MM909" s="12"/>
      <c r="MN909" s="12"/>
      <c r="MO909" s="12"/>
      <c r="MP909" s="12"/>
      <c r="MQ909" s="12"/>
      <c r="MS909" s="12"/>
    </row>
    <row r="910" spans="1:359" s="8" customFormat="1" ht="22.5" customHeight="1">
      <c r="A910" s="57">
        <v>2.1</v>
      </c>
      <c r="B910" s="58"/>
      <c r="C910" s="62">
        <v>2</v>
      </c>
      <c r="D910" s="201">
        <f>SUM((S910*A910)+B910+C910)</f>
        <v>49.909400000000005</v>
      </c>
      <c r="E910" s="226"/>
      <c r="F910" s="59" t="s">
        <v>807</v>
      </c>
      <c r="G910" s="59"/>
      <c r="H910" s="26" t="s">
        <v>329</v>
      </c>
      <c r="I910" s="26" t="s">
        <v>133</v>
      </c>
      <c r="J910" s="28" t="s">
        <v>500</v>
      </c>
      <c r="K910" s="26" t="s">
        <v>2399</v>
      </c>
      <c r="L910" s="66">
        <f t="shared" si="315"/>
        <v>49.909400000000005</v>
      </c>
      <c r="M910" s="66"/>
      <c r="N910" s="1" t="s">
        <v>369</v>
      </c>
      <c r="O910" s="316" t="s">
        <v>369</v>
      </c>
      <c r="P910" s="317">
        <v>6</v>
      </c>
      <c r="Q910" s="4" t="s">
        <v>369</v>
      </c>
      <c r="R910" s="37">
        <v>18.7</v>
      </c>
      <c r="S910" s="38">
        <f t="shared" si="316"/>
        <v>22.814</v>
      </c>
      <c r="T910" s="25"/>
      <c r="U910" s="10" t="s">
        <v>2223</v>
      </c>
      <c r="V910" s="9"/>
      <c r="W910" s="12"/>
      <c r="HP910" s="12"/>
      <c r="HQ910" s="12"/>
      <c r="HR910" s="12"/>
      <c r="HS910" s="12"/>
      <c r="HY910" s="12"/>
      <c r="IB910" s="12"/>
      <c r="IC910" s="12"/>
      <c r="ID910" s="12"/>
      <c r="IE910" s="12"/>
      <c r="IF910" s="12"/>
      <c r="IH910" s="12"/>
      <c r="II910" s="12"/>
      <c r="JB910" s="12"/>
      <c r="JC910" s="12"/>
      <c r="JD910" s="12"/>
      <c r="JE910" s="12"/>
      <c r="JF910" s="7"/>
      <c r="JG910" s="7"/>
      <c r="JH910" s="7"/>
      <c r="JI910" s="7"/>
      <c r="JJ910" s="7"/>
      <c r="JK910" s="12"/>
      <c r="JP910" s="12"/>
      <c r="JR910" s="12"/>
      <c r="JS910" s="12"/>
      <c r="JY910" s="12"/>
      <c r="JZ910" s="12"/>
      <c r="KA910" s="12"/>
      <c r="KC910" s="12"/>
      <c r="KD910" s="12"/>
      <c r="KE910" s="12"/>
      <c r="KF910" s="12"/>
      <c r="KM910" s="12"/>
      <c r="KN910" s="12"/>
      <c r="KO910" s="12"/>
      <c r="KP910" s="12"/>
      <c r="KQ910" s="12"/>
      <c r="KR910" s="12"/>
      <c r="KS910" s="12"/>
      <c r="KT910" s="12"/>
      <c r="KU910" s="12"/>
      <c r="KV910" s="12"/>
      <c r="KW910" s="12"/>
      <c r="KX910" s="12"/>
      <c r="LN910" s="12"/>
      <c r="LO910" s="12"/>
      <c r="LP910" s="12"/>
      <c r="LQ910" s="12"/>
      <c r="MG910" s="12"/>
      <c r="MK910" s="12"/>
      <c r="ML910" s="12"/>
      <c r="MM910" s="12"/>
      <c r="MN910" s="12"/>
      <c r="MO910" s="12"/>
      <c r="MP910" s="12"/>
    </row>
    <row r="911" spans="1:359" s="8" customFormat="1" ht="22.5" customHeight="1">
      <c r="A911" s="57">
        <v>1</v>
      </c>
      <c r="B911" s="58">
        <v>25</v>
      </c>
      <c r="C911" s="62"/>
      <c r="D911" s="201">
        <f>SUM((S911*A911)+B911+C911)</f>
        <v>64.650000000000006</v>
      </c>
      <c r="E911" s="225"/>
      <c r="F911" s="59" t="s">
        <v>832</v>
      </c>
      <c r="G911" s="59"/>
      <c r="H911" s="43" t="s">
        <v>329</v>
      </c>
      <c r="I911" s="43" t="s">
        <v>780</v>
      </c>
      <c r="J911" s="9" t="s">
        <v>591</v>
      </c>
      <c r="K911" s="43" t="s">
        <v>781</v>
      </c>
      <c r="L911" s="66">
        <f t="shared" si="315"/>
        <v>64.650000000000006</v>
      </c>
      <c r="M911" s="66"/>
      <c r="N911" s="1" t="s">
        <v>369</v>
      </c>
      <c r="O911" s="316" t="s">
        <v>369</v>
      </c>
      <c r="P911" s="317">
        <v>1</v>
      </c>
      <c r="Q911" s="4" t="s">
        <v>369</v>
      </c>
      <c r="R911" s="37">
        <v>32.5</v>
      </c>
      <c r="S911" s="38">
        <f t="shared" si="316"/>
        <v>39.65</v>
      </c>
      <c r="T911" s="20"/>
      <c r="U911" s="10" t="s">
        <v>782</v>
      </c>
      <c r="V911" s="9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  <c r="BZ911" s="12"/>
      <c r="CA911" s="12"/>
      <c r="CB911" s="12"/>
      <c r="CC911" s="12"/>
      <c r="CD911" s="12"/>
      <c r="CE911" s="12"/>
      <c r="CF911" s="12"/>
      <c r="CG911" s="12"/>
      <c r="CH911" s="12"/>
      <c r="CI911" s="12"/>
      <c r="CJ911" s="12"/>
      <c r="CK911" s="12"/>
      <c r="CL911" s="12"/>
      <c r="CM911" s="12"/>
      <c r="CN911" s="12"/>
      <c r="CO911" s="12"/>
      <c r="CP911" s="12"/>
      <c r="CQ911" s="12"/>
      <c r="CR911" s="12"/>
      <c r="CS911" s="12"/>
      <c r="CT911" s="12"/>
      <c r="CU911" s="12"/>
      <c r="CV911" s="12"/>
      <c r="CW911" s="12"/>
      <c r="CX911" s="12"/>
      <c r="CY911" s="12"/>
      <c r="CZ911" s="12"/>
      <c r="DA911" s="12"/>
      <c r="DB911" s="12"/>
      <c r="DC911" s="12"/>
      <c r="DD911" s="12"/>
      <c r="DE911" s="12"/>
      <c r="DF911" s="12"/>
      <c r="DG911" s="12"/>
      <c r="DH911" s="12"/>
      <c r="DI911" s="12"/>
      <c r="DJ911" s="12"/>
      <c r="DK911" s="12"/>
      <c r="DL911" s="12"/>
      <c r="DM911" s="12"/>
      <c r="DN911" s="12"/>
      <c r="DO911" s="12"/>
      <c r="DP911" s="12"/>
      <c r="DQ911" s="12"/>
      <c r="DR911" s="12"/>
      <c r="DS911" s="12"/>
      <c r="DT911" s="12"/>
      <c r="DU911" s="12"/>
      <c r="DV911" s="12"/>
      <c r="DW911" s="12"/>
      <c r="DX911" s="12"/>
      <c r="DY911" s="12"/>
      <c r="DZ911" s="12"/>
      <c r="EA911" s="12"/>
      <c r="EB911" s="12"/>
      <c r="EC911" s="12"/>
      <c r="ED911" s="12"/>
      <c r="EE911" s="12"/>
      <c r="EF911" s="12"/>
      <c r="EG911" s="12"/>
      <c r="EH911" s="12"/>
      <c r="EI911" s="12"/>
      <c r="EJ911" s="12"/>
      <c r="EK911" s="12"/>
      <c r="EL911" s="12"/>
      <c r="EM911" s="12"/>
      <c r="EN911" s="12"/>
      <c r="EO911" s="12"/>
      <c r="EP911" s="12"/>
      <c r="EQ911" s="12"/>
      <c r="ER911" s="12"/>
      <c r="ES911" s="12"/>
      <c r="ET911" s="12"/>
      <c r="EU911" s="12"/>
      <c r="EV911" s="12"/>
      <c r="EW911" s="12"/>
      <c r="EX911" s="12"/>
      <c r="EY911" s="12"/>
      <c r="EZ911" s="12"/>
      <c r="FA911" s="12"/>
      <c r="FB911" s="12"/>
      <c r="FC911" s="12"/>
      <c r="FD911" s="12"/>
      <c r="FE911" s="12"/>
      <c r="FF911" s="12"/>
      <c r="FG911" s="12"/>
      <c r="FH911" s="12"/>
      <c r="FI911" s="12"/>
      <c r="FJ911" s="12"/>
      <c r="FK911" s="12"/>
      <c r="FL911" s="12"/>
      <c r="FM911" s="12"/>
      <c r="FN911" s="12"/>
      <c r="FO911" s="12"/>
      <c r="FP911" s="12"/>
      <c r="FQ911" s="12"/>
      <c r="FR911" s="12"/>
      <c r="FS911" s="12"/>
      <c r="FT911" s="12"/>
      <c r="FU911" s="12"/>
      <c r="FV911" s="12"/>
      <c r="FW911" s="12"/>
      <c r="FX911" s="12"/>
      <c r="FY911" s="12"/>
      <c r="FZ911" s="12"/>
      <c r="GA911" s="12"/>
      <c r="GB911" s="12"/>
      <c r="GC911" s="12"/>
      <c r="GD911" s="12"/>
      <c r="GE911" s="12"/>
      <c r="GF911" s="12"/>
      <c r="GG911" s="12"/>
      <c r="GH911" s="12"/>
      <c r="GI911" s="12"/>
      <c r="GJ911" s="12"/>
      <c r="GK911" s="12"/>
      <c r="GL911" s="12"/>
      <c r="GM911" s="12"/>
      <c r="GN911" s="12"/>
      <c r="GO911" s="12"/>
      <c r="GP911" s="12"/>
      <c r="GQ911" s="12"/>
      <c r="GR911" s="12"/>
      <c r="GS911" s="12"/>
      <c r="GT911" s="12"/>
      <c r="GU911" s="12"/>
      <c r="GV911" s="12"/>
      <c r="GW911" s="12"/>
      <c r="GX911" s="12"/>
      <c r="GY911" s="12"/>
      <c r="GZ911" s="12"/>
      <c r="HA911" s="12"/>
      <c r="HB911" s="12"/>
      <c r="HC911" s="12"/>
      <c r="HD911" s="12"/>
      <c r="HE911" s="12"/>
      <c r="HF911" s="12"/>
      <c r="HG911" s="12"/>
      <c r="HH911" s="12"/>
      <c r="HI911" s="12"/>
      <c r="HJ911" s="12"/>
      <c r="HK911" s="12"/>
      <c r="HL911" s="12"/>
      <c r="HM911" s="12"/>
      <c r="HN911" s="12"/>
      <c r="HO911" s="12"/>
      <c r="HT911" s="12"/>
      <c r="HU911" s="12"/>
      <c r="HW911" s="12"/>
      <c r="HX911" s="12"/>
      <c r="IE911" s="12"/>
      <c r="IF911" s="12"/>
      <c r="IG911" s="12"/>
      <c r="IH911" s="12"/>
      <c r="IO911" s="12"/>
      <c r="IP911" s="12"/>
      <c r="IQ911" s="12"/>
      <c r="JB911" s="12"/>
      <c r="JC911" s="12"/>
      <c r="JD911" s="12"/>
      <c r="JE911" s="12"/>
      <c r="JK911" s="12"/>
      <c r="JL911" s="12"/>
      <c r="JP911" s="12"/>
      <c r="JR911" s="12"/>
      <c r="JS911" s="12"/>
      <c r="JY911" s="12"/>
      <c r="KB911" s="12"/>
      <c r="KC911" s="12"/>
      <c r="KD911" s="12"/>
      <c r="KE911" s="12"/>
      <c r="KF911" s="12"/>
      <c r="KM911" s="12"/>
      <c r="KN911" s="12"/>
      <c r="KO911" s="12"/>
      <c r="KP911" s="12"/>
      <c r="KQ911" s="12"/>
      <c r="KR911" s="12"/>
      <c r="KS911" s="12"/>
      <c r="KT911" s="12"/>
      <c r="KU911" s="12"/>
      <c r="KV911" s="12"/>
      <c r="KW911" s="12"/>
      <c r="KX911" s="12"/>
      <c r="KY911" s="12"/>
      <c r="KZ911" s="12"/>
      <c r="LA911" s="12"/>
      <c r="LB911" s="12"/>
      <c r="LC911" s="12"/>
      <c r="LN911" s="12"/>
      <c r="LO911" s="12"/>
      <c r="LP911" s="12"/>
      <c r="LQ911" s="12"/>
      <c r="MG911" s="12"/>
      <c r="MH911" s="12"/>
      <c r="MI911" s="12"/>
      <c r="MJ911" s="12"/>
      <c r="MK911" s="12"/>
      <c r="ML911" s="12"/>
      <c r="MM911" s="12"/>
      <c r="MN911" s="12"/>
      <c r="MO911" s="12"/>
      <c r="MP911" s="12"/>
    </row>
    <row r="912" spans="1:359" ht="22.5" customHeight="1">
      <c r="A912" s="57">
        <v>1</v>
      </c>
      <c r="B912" s="58">
        <v>30</v>
      </c>
      <c r="C912" s="62"/>
      <c r="D912" s="201">
        <f>SUM((S912*A912)+B912+C912)</f>
        <v>96.001999999999995</v>
      </c>
      <c r="E912" s="226"/>
      <c r="F912" s="59" t="s">
        <v>833</v>
      </c>
      <c r="G912" s="90"/>
      <c r="H912" s="26" t="s">
        <v>329</v>
      </c>
      <c r="I912" s="26" t="s">
        <v>1967</v>
      </c>
      <c r="J912" s="26" t="s">
        <v>500</v>
      </c>
      <c r="K912" s="26" t="s">
        <v>1968</v>
      </c>
      <c r="L912" s="66">
        <f t="shared" si="315"/>
        <v>96.001999999999995</v>
      </c>
      <c r="M912" s="66"/>
      <c r="N912" s="1" t="s">
        <v>369</v>
      </c>
      <c r="O912" s="316" t="s">
        <v>369</v>
      </c>
      <c r="P912" s="317" t="s">
        <v>369</v>
      </c>
      <c r="Q912" s="4">
        <v>1</v>
      </c>
      <c r="R912" s="37">
        <v>54.1</v>
      </c>
      <c r="S912" s="38">
        <f t="shared" si="316"/>
        <v>66.001999999999995</v>
      </c>
      <c r="T912" s="25">
        <v>0.24</v>
      </c>
      <c r="U912" s="10" t="s">
        <v>631</v>
      </c>
      <c r="V912" s="9"/>
      <c r="HP912" s="8"/>
      <c r="HQ912" s="8"/>
      <c r="IB912" s="8"/>
      <c r="IC912" s="8"/>
      <c r="ID912" s="8"/>
      <c r="II912" s="8"/>
      <c r="IS912" s="8"/>
      <c r="IT912" s="8"/>
      <c r="IU912" s="8"/>
      <c r="IV912" s="8"/>
      <c r="IW912" s="8"/>
      <c r="IX912" s="8"/>
      <c r="IY912" s="8"/>
      <c r="IZ912" s="8"/>
      <c r="JA912" s="8"/>
      <c r="JM912" s="7"/>
      <c r="JO912" s="7"/>
      <c r="JQ912" s="7"/>
      <c r="KG912" s="8"/>
      <c r="KH912"/>
      <c r="KI912"/>
      <c r="KJ912"/>
      <c r="KK912"/>
      <c r="KL912"/>
      <c r="KU912" s="8"/>
      <c r="KV912" s="8"/>
      <c r="KW912" s="8"/>
      <c r="KX912" s="8"/>
      <c r="KY912" s="8"/>
      <c r="KZ912"/>
      <c r="LA912"/>
      <c r="LB912"/>
      <c r="LC912"/>
      <c r="LD912" s="8"/>
      <c r="LE912" s="8"/>
      <c r="LF912" s="8"/>
      <c r="LG912" s="8"/>
      <c r="LH912" s="8"/>
      <c r="LI912" s="8"/>
      <c r="LJ912" s="8"/>
      <c r="LK912" s="8"/>
      <c r="LL912" s="8"/>
      <c r="LM912" s="8"/>
      <c r="LR912" s="8"/>
      <c r="LS912" s="8"/>
      <c r="LT912" s="8"/>
      <c r="LU912" s="8"/>
      <c r="LV912" s="8"/>
      <c r="LW912" s="8"/>
      <c r="LX912" s="8"/>
      <c r="LY912" s="8"/>
      <c r="LZ912" s="8"/>
      <c r="MA912" s="8"/>
      <c r="MB912" s="8"/>
      <c r="MC912" s="8"/>
      <c r="MD912" s="8"/>
      <c r="ME912" s="8"/>
      <c r="MF912" s="8"/>
      <c r="MH912"/>
      <c r="MI912"/>
      <c r="MJ912"/>
      <c r="MK912"/>
      <c r="ML912"/>
      <c r="MM912"/>
      <c r="MN912"/>
      <c r="MO912"/>
      <c r="MP912"/>
      <c r="MQ912" s="8"/>
      <c r="MR912" s="8"/>
      <c r="MS912" s="8"/>
      <c r="MU912" s="8"/>
    </row>
    <row r="913" spans="1:359" ht="22.5" customHeight="1">
      <c r="A913" s="57">
        <v>1.5</v>
      </c>
      <c r="B913" s="58"/>
      <c r="C913" s="62">
        <v>20</v>
      </c>
      <c r="D913" s="201">
        <f>SUM((R913*A913)+B913+C913)+((2020-2015)*3)</f>
        <v>185</v>
      </c>
      <c r="E913" s="226"/>
      <c r="F913" s="198" t="s">
        <v>816</v>
      </c>
      <c r="G913" s="90" t="s">
        <v>1453</v>
      </c>
      <c r="H913" s="83" t="s">
        <v>329</v>
      </c>
      <c r="I913" s="83" t="s">
        <v>157</v>
      </c>
      <c r="J913" s="84" t="s">
        <v>591</v>
      </c>
      <c r="K913" s="83" t="s">
        <v>1415</v>
      </c>
      <c r="L913" s="66">
        <f t="shared" si="315"/>
        <v>185</v>
      </c>
      <c r="M913" s="66"/>
      <c r="N913" s="1" t="s">
        <v>369</v>
      </c>
      <c r="O913" s="316" t="s">
        <v>369</v>
      </c>
      <c r="P913" s="317" t="s">
        <v>369</v>
      </c>
      <c r="Q913" s="4">
        <v>1</v>
      </c>
      <c r="R913" s="37">
        <v>100</v>
      </c>
      <c r="S913" s="38">
        <f t="shared" si="316"/>
        <v>122</v>
      </c>
      <c r="T913" s="19"/>
      <c r="U913" s="10" t="s">
        <v>487</v>
      </c>
      <c r="V913" s="11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IE913" s="8"/>
      <c r="IF913" s="8"/>
      <c r="IH913" s="8"/>
      <c r="II913" s="8"/>
      <c r="JB913" s="8"/>
      <c r="JC913" s="8"/>
      <c r="JD913" s="8"/>
      <c r="JE913" s="8"/>
      <c r="JF913" s="8"/>
      <c r="JG913" s="8"/>
      <c r="JH913" s="8"/>
      <c r="JI913" s="8"/>
      <c r="JJ913" s="8"/>
      <c r="JK913" s="8"/>
      <c r="JM913" s="8"/>
      <c r="JN913" s="8"/>
      <c r="JO913" s="8"/>
      <c r="JP913" s="8"/>
      <c r="JQ913" s="8"/>
      <c r="JR913" s="8"/>
      <c r="JS913" s="8"/>
      <c r="JT913" s="8"/>
      <c r="JU913" s="8"/>
      <c r="JV913" s="8"/>
      <c r="JW913" s="8"/>
      <c r="JX913" s="8"/>
      <c r="JY913" s="8"/>
      <c r="JZ913" s="8"/>
      <c r="KA913" s="8"/>
      <c r="KB913" s="8"/>
      <c r="KC913" s="8"/>
      <c r="KD913" s="8"/>
      <c r="KG913" s="8"/>
      <c r="KH913" s="8"/>
      <c r="KI913" s="8"/>
      <c r="KJ913" s="8"/>
      <c r="KK913" s="8"/>
      <c r="KL913" s="8"/>
      <c r="KZ913"/>
      <c r="LA913"/>
      <c r="LB913"/>
      <c r="LC913"/>
      <c r="LN913" s="8"/>
      <c r="LO913" s="8"/>
      <c r="LP913" s="8"/>
      <c r="LQ913" s="8"/>
      <c r="MG913" s="8"/>
      <c r="MH913" s="8"/>
      <c r="MI913" s="8"/>
      <c r="MJ913" s="8"/>
      <c r="MK913" s="8"/>
      <c r="ML913" s="8"/>
      <c r="MM913" s="8"/>
      <c r="MN913" s="8"/>
      <c r="MO913" s="8"/>
      <c r="MP913" s="8"/>
      <c r="MR913" s="8"/>
      <c r="MU913" s="8"/>
    </row>
    <row r="914" spans="1:359" s="8" customFormat="1" ht="22.5" customHeight="1">
      <c r="A914" s="57">
        <v>1</v>
      </c>
      <c r="B914" s="58">
        <v>25</v>
      </c>
      <c r="C914" s="62"/>
      <c r="D914" s="201">
        <f>SUM((S914*A914)+B914+C914)</f>
        <v>71.994400000000013</v>
      </c>
      <c r="E914" s="225"/>
      <c r="F914" s="59" t="s">
        <v>832</v>
      </c>
      <c r="G914" s="59"/>
      <c r="H914" s="26" t="s">
        <v>329</v>
      </c>
      <c r="I914" s="26" t="s">
        <v>44</v>
      </c>
      <c r="J914" s="26" t="s">
        <v>591</v>
      </c>
      <c r="K914" s="26" t="s">
        <v>990</v>
      </c>
      <c r="L914" s="66">
        <f t="shared" si="315"/>
        <v>71.994400000000013</v>
      </c>
      <c r="M914" s="66"/>
      <c r="N914" s="1" t="s">
        <v>369</v>
      </c>
      <c r="O914" s="316" t="s">
        <v>369</v>
      </c>
      <c r="P914" s="317">
        <v>1</v>
      </c>
      <c r="Q914" s="4" t="s">
        <v>369</v>
      </c>
      <c r="R914" s="37">
        <v>38.520000000000003</v>
      </c>
      <c r="S914" s="38">
        <f t="shared" si="316"/>
        <v>46.994400000000006</v>
      </c>
      <c r="T914" s="19"/>
      <c r="U914" s="10" t="s">
        <v>493</v>
      </c>
      <c r="V914" s="9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12"/>
      <c r="CA914" s="12"/>
      <c r="CB914" s="12"/>
      <c r="CC914" s="12"/>
      <c r="CD914" s="12"/>
      <c r="CE914" s="12"/>
      <c r="CF914" s="12"/>
      <c r="CG914" s="12"/>
      <c r="CH914" s="12"/>
      <c r="CI914" s="12"/>
      <c r="CJ914" s="12"/>
      <c r="CK914" s="12"/>
      <c r="CL914" s="12"/>
      <c r="CM914" s="12"/>
      <c r="CN914" s="12"/>
      <c r="CO914" s="12"/>
      <c r="CP914" s="12"/>
      <c r="CQ914" s="12"/>
      <c r="CR914" s="12"/>
      <c r="CS914" s="12"/>
      <c r="CT914" s="12"/>
      <c r="CU914" s="12"/>
      <c r="CV914" s="12"/>
      <c r="CW914" s="12"/>
      <c r="CX914" s="12"/>
      <c r="CY914" s="12"/>
      <c r="CZ914" s="12"/>
      <c r="DA914" s="12"/>
      <c r="DB914" s="12"/>
      <c r="DC914" s="12"/>
      <c r="DD914" s="12"/>
      <c r="DE914" s="12"/>
      <c r="DF914" s="12"/>
      <c r="DG914" s="12"/>
      <c r="DH914" s="12"/>
      <c r="DI914" s="12"/>
      <c r="DJ914" s="12"/>
      <c r="DK914" s="12"/>
      <c r="DL914" s="12"/>
      <c r="DM914" s="12"/>
      <c r="DN914" s="12"/>
      <c r="DO914" s="12"/>
      <c r="DP914" s="12"/>
      <c r="DQ914" s="12"/>
      <c r="DR914" s="12"/>
      <c r="DS914" s="12"/>
      <c r="DT914" s="12"/>
      <c r="DU914" s="12"/>
      <c r="DV914" s="12"/>
      <c r="DW914" s="12"/>
      <c r="DX914" s="12"/>
      <c r="DY914" s="12"/>
      <c r="DZ914" s="12"/>
      <c r="EA914" s="12"/>
      <c r="EB914" s="12"/>
      <c r="EC914" s="12"/>
      <c r="ED914" s="12"/>
      <c r="EE914" s="12"/>
      <c r="EF914" s="12"/>
      <c r="EG914" s="12"/>
      <c r="EH914" s="12"/>
      <c r="EI914" s="12"/>
      <c r="EJ914" s="12"/>
      <c r="EK914" s="12"/>
      <c r="EL914" s="12"/>
      <c r="EM914" s="12"/>
      <c r="EN914" s="12"/>
      <c r="EO914" s="12"/>
      <c r="EP914" s="12"/>
      <c r="EQ914" s="12"/>
      <c r="ER914" s="12"/>
      <c r="ES914" s="12"/>
      <c r="ET914" s="12"/>
      <c r="EU914" s="12"/>
      <c r="EV914" s="12"/>
      <c r="EW914" s="12"/>
      <c r="EX914" s="12"/>
      <c r="EY914" s="12"/>
      <c r="EZ914" s="12"/>
      <c r="FA914" s="12"/>
      <c r="FB914" s="12"/>
      <c r="FC914" s="12"/>
      <c r="FD914" s="12"/>
      <c r="FE914" s="12"/>
      <c r="FF914" s="12"/>
      <c r="FG914" s="12"/>
      <c r="FH914" s="12"/>
      <c r="FI914" s="12"/>
      <c r="FJ914" s="12"/>
      <c r="FK914" s="12"/>
      <c r="FL914" s="12"/>
      <c r="FM914" s="12"/>
      <c r="FN914" s="12"/>
      <c r="FO914" s="12"/>
      <c r="FP914" s="12"/>
      <c r="FQ914" s="12"/>
      <c r="FR914" s="12"/>
      <c r="FS914" s="12"/>
      <c r="FT914" s="12"/>
      <c r="FU914" s="12"/>
      <c r="FV914" s="12"/>
      <c r="FW914" s="12"/>
      <c r="FX914" s="12"/>
      <c r="FY914" s="12"/>
      <c r="FZ914" s="12"/>
      <c r="GA914" s="12"/>
      <c r="GB914" s="12"/>
      <c r="GC914" s="12"/>
      <c r="GD914" s="12"/>
      <c r="GE914" s="12"/>
      <c r="GF914" s="12"/>
      <c r="GG914" s="12"/>
      <c r="GH914" s="12"/>
      <c r="GI914" s="12"/>
      <c r="GJ914" s="12"/>
      <c r="GK914" s="12"/>
      <c r="GL914" s="12"/>
      <c r="GM914" s="12"/>
      <c r="GN914" s="12"/>
      <c r="GO914" s="12"/>
      <c r="GP914" s="12"/>
      <c r="GQ914" s="12"/>
      <c r="GR914" s="12"/>
      <c r="GS914" s="12"/>
      <c r="GT914" s="12"/>
      <c r="GU914" s="12"/>
      <c r="GV914" s="12"/>
      <c r="GW914" s="12"/>
      <c r="GX914" s="12"/>
      <c r="GY914" s="12"/>
      <c r="GZ914" s="12"/>
      <c r="HA914" s="12"/>
      <c r="HB914" s="12"/>
      <c r="HC914" s="12"/>
      <c r="HD914" s="12"/>
      <c r="HE914" s="12"/>
      <c r="HF914" s="12"/>
      <c r="HG914" s="12"/>
      <c r="HH914" s="12"/>
      <c r="HI914" s="12"/>
      <c r="HJ914" s="12"/>
      <c r="HK914" s="12"/>
      <c r="HL914" s="12"/>
      <c r="HM914" s="12"/>
      <c r="HN914" s="12"/>
      <c r="HO914" s="12"/>
      <c r="HT914" s="12"/>
      <c r="HU914" s="12"/>
      <c r="HW914" s="12"/>
      <c r="HX914" s="12"/>
      <c r="HZ914" s="12"/>
      <c r="IA914" s="12"/>
      <c r="IB914" s="12"/>
      <c r="IC914" s="12"/>
      <c r="ID914" s="12"/>
      <c r="IJ914" s="12"/>
      <c r="IK914" s="12"/>
      <c r="IL914" s="12"/>
      <c r="IM914" s="12"/>
      <c r="IN914" s="12"/>
      <c r="JN914" s="12"/>
      <c r="JT914" s="12"/>
      <c r="JU914" s="12"/>
      <c r="JV914" s="12"/>
      <c r="JW914" s="12"/>
      <c r="JX914" s="12"/>
      <c r="KE914" s="12"/>
      <c r="KF914" s="12"/>
      <c r="KM914" s="12"/>
      <c r="KN914" s="12"/>
      <c r="KO914" s="12"/>
      <c r="KP914" s="12"/>
      <c r="KQ914" s="12"/>
      <c r="KR914" s="12"/>
      <c r="KS914" s="12"/>
      <c r="KT914" s="12"/>
      <c r="KU914" s="12"/>
      <c r="KV914" s="12"/>
      <c r="KW914" s="12"/>
      <c r="KY914" s="12"/>
      <c r="KZ914" s="12"/>
      <c r="LA914" s="12"/>
      <c r="LB914" s="12"/>
      <c r="LC914" s="12"/>
      <c r="LD914" s="12"/>
      <c r="LE914" s="12"/>
      <c r="LF914" s="12"/>
      <c r="LG914" s="12"/>
      <c r="LH914" s="12"/>
      <c r="LI914" s="12"/>
      <c r="LJ914" s="12"/>
      <c r="LK914" s="12"/>
      <c r="LL914" s="12"/>
      <c r="LM914" s="12"/>
      <c r="LR914" s="12"/>
      <c r="LS914" s="12"/>
      <c r="LT914" s="12"/>
      <c r="LU914" s="12"/>
      <c r="LV914" s="12"/>
      <c r="LW914" s="12"/>
      <c r="LX914" s="12"/>
      <c r="LY914" s="12"/>
      <c r="LZ914" s="12"/>
      <c r="MA914" s="12"/>
      <c r="MB914" s="12"/>
      <c r="MC914" s="12"/>
      <c r="MD914" s="12"/>
      <c r="ME914" s="12"/>
      <c r="MF914" s="12"/>
      <c r="MH914" s="12"/>
      <c r="MI914" s="12"/>
      <c r="MJ914" s="12"/>
      <c r="MK914" s="12"/>
      <c r="ML914" s="12"/>
      <c r="MM914" s="12"/>
      <c r="MN914" s="12"/>
      <c r="MO914" s="12"/>
      <c r="MP914" s="12"/>
    </row>
    <row r="915" spans="1:359" s="8" customFormat="1" ht="22.5" customHeight="1">
      <c r="A915" s="57">
        <v>1</v>
      </c>
      <c r="B915" s="58">
        <v>25</v>
      </c>
      <c r="C915" s="62"/>
      <c r="D915" s="201">
        <f>SUM((R915*A915)+B915+C915)+((2020-2011)*3)</f>
        <v>84.789999999999992</v>
      </c>
      <c r="E915" s="225"/>
      <c r="F915" s="198" t="s">
        <v>832</v>
      </c>
      <c r="G915" s="90" t="s">
        <v>1454</v>
      </c>
      <c r="H915" s="83" t="s">
        <v>329</v>
      </c>
      <c r="I915" s="83" t="s">
        <v>44</v>
      </c>
      <c r="J915" s="83" t="s">
        <v>591</v>
      </c>
      <c r="K915" s="83" t="s">
        <v>991</v>
      </c>
      <c r="L915" s="66">
        <f t="shared" si="315"/>
        <v>84.789999999999992</v>
      </c>
      <c r="M915" s="66"/>
      <c r="N915" s="1" t="s">
        <v>369</v>
      </c>
      <c r="O915" s="316" t="s">
        <v>369</v>
      </c>
      <c r="P915" s="317">
        <v>1</v>
      </c>
      <c r="Q915" s="4" t="s">
        <v>369</v>
      </c>
      <c r="R915" s="37">
        <v>32.79</v>
      </c>
      <c r="S915" s="38">
        <f t="shared" si="316"/>
        <v>40.003799999999998</v>
      </c>
      <c r="T915" s="19"/>
      <c r="U915" s="10" t="s">
        <v>493</v>
      </c>
      <c r="V915" s="9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  <c r="BZ915" s="12"/>
      <c r="CA915" s="12"/>
      <c r="CB915" s="12"/>
      <c r="CC915" s="12"/>
      <c r="CD915" s="12"/>
      <c r="CE915" s="12"/>
      <c r="CF915" s="12"/>
      <c r="CG915" s="12"/>
      <c r="CH915" s="12"/>
      <c r="CI915" s="12"/>
      <c r="CJ915" s="12"/>
      <c r="CK915" s="12"/>
      <c r="CL915" s="12"/>
      <c r="CM915" s="12"/>
      <c r="CN915" s="12"/>
      <c r="CO915" s="12"/>
      <c r="CP915" s="12"/>
      <c r="CQ915" s="12"/>
      <c r="CR915" s="12"/>
      <c r="CS915" s="12"/>
      <c r="CT915" s="12"/>
      <c r="CU915" s="12"/>
      <c r="CV915" s="12"/>
      <c r="CW915" s="12"/>
      <c r="CX915" s="12"/>
      <c r="CY915" s="12"/>
      <c r="CZ915" s="12"/>
      <c r="DA915" s="12"/>
      <c r="DB915" s="12"/>
      <c r="DC915" s="12"/>
      <c r="DD915" s="12"/>
      <c r="DE915" s="12"/>
      <c r="DF915" s="12"/>
      <c r="DG915" s="12"/>
      <c r="DH915" s="12"/>
      <c r="DI915" s="12"/>
      <c r="DJ915" s="12"/>
      <c r="DK915" s="12"/>
      <c r="DL915" s="12"/>
      <c r="DM915" s="12"/>
      <c r="DN915" s="12"/>
      <c r="DO915" s="12"/>
      <c r="DP915" s="12"/>
      <c r="DQ915" s="12"/>
      <c r="DR915" s="12"/>
      <c r="DS915" s="12"/>
      <c r="DT915" s="12"/>
      <c r="DU915" s="12"/>
      <c r="DV915" s="12"/>
      <c r="DW915" s="12"/>
      <c r="DX915" s="12"/>
      <c r="DY915" s="12"/>
      <c r="DZ915" s="12"/>
      <c r="EA915" s="12"/>
      <c r="EB915" s="12"/>
      <c r="EC915" s="12"/>
      <c r="ED915" s="12"/>
      <c r="EE915" s="12"/>
      <c r="EF915" s="12"/>
      <c r="EG915" s="12"/>
      <c r="EH915" s="12"/>
      <c r="EI915" s="12"/>
      <c r="EJ915" s="12"/>
      <c r="EK915" s="12"/>
      <c r="EL915" s="12"/>
      <c r="EM915" s="12"/>
      <c r="EN915" s="12"/>
      <c r="EO915" s="12"/>
      <c r="EP915" s="12"/>
      <c r="EQ915" s="12"/>
      <c r="ER915" s="12"/>
      <c r="ES915" s="12"/>
      <c r="ET915" s="12"/>
      <c r="EU915" s="12"/>
      <c r="EV915" s="12"/>
      <c r="EW915" s="12"/>
      <c r="EX915" s="12"/>
      <c r="EY915" s="12"/>
      <c r="EZ915" s="12"/>
      <c r="FA915" s="12"/>
      <c r="FB915" s="12"/>
      <c r="FC915" s="12"/>
      <c r="FD915" s="12"/>
      <c r="FE915" s="12"/>
      <c r="FF915" s="12"/>
      <c r="FG915" s="12"/>
      <c r="FH915" s="12"/>
      <c r="FI915" s="12"/>
      <c r="FJ915" s="12"/>
      <c r="FK915" s="12"/>
      <c r="FL915" s="12"/>
      <c r="FM915" s="12"/>
      <c r="FN915" s="12"/>
      <c r="FO915" s="12"/>
      <c r="FP915" s="12"/>
      <c r="FQ915" s="12"/>
      <c r="FR915" s="12"/>
      <c r="FS915" s="12"/>
      <c r="FT915" s="12"/>
      <c r="FU915" s="12"/>
      <c r="FV915" s="12"/>
      <c r="FW915" s="12"/>
      <c r="FX915" s="12"/>
      <c r="FY915" s="12"/>
      <c r="FZ915" s="12"/>
      <c r="GA915" s="12"/>
      <c r="GB915" s="12"/>
      <c r="GC915" s="12"/>
      <c r="GD915" s="12"/>
      <c r="GE915" s="12"/>
      <c r="GF915" s="12"/>
      <c r="GG915" s="12"/>
      <c r="GH915" s="12"/>
      <c r="GI915" s="12"/>
      <c r="GJ915" s="12"/>
      <c r="GK915" s="12"/>
      <c r="GL915" s="12"/>
      <c r="GM915" s="12"/>
      <c r="GN915" s="12"/>
      <c r="GO915" s="12"/>
      <c r="GP915" s="12"/>
      <c r="GQ915" s="12"/>
      <c r="GR915" s="12"/>
      <c r="GS915" s="12"/>
      <c r="GT915" s="12"/>
      <c r="GU915" s="12"/>
      <c r="GV915" s="12"/>
      <c r="GW915" s="12"/>
      <c r="GX915" s="12"/>
      <c r="GY915" s="12"/>
      <c r="GZ915" s="12"/>
      <c r="HA915" s="12"/>
      <c r="HB915" s="12"/>
      <c r="HC915" s="12"/>
      <c r="HD915" s="12"/>
      <c r="HE915" s="12"/>
      <c r="HF915" s="12"/>
      <c r="HG915" s="12"/>
      <c r="HH915" s="12"/>
      <c r="HI915" s="12"/>
      <c r="HJ915" s="12"/>
      <c r="HK915" s="12"/>
      <c r="HL915" s="12"/>
      <c r="HM915" s="12"/>
      <c r="HN915" s="12"/>
      <c r="HO915" s="12"/>
      <c r="HP915" s="12"/>
      <c r="HQ915" s="12"/>
      <c r="HT915" s="12"/>
      <c r="HU915" s="12"/>
      <c r="HW915" s="12"/>
      <c r="HX915" s="12"/>
      <c r="HZ915" s="12"/>
      <c r="IA915" s="12"/>
      <c r="IB915" s="12"/>
      <c r="IC915" s="12"/>
      <c r="ID915" s="12"/>
      <c r="IG915" s="12"/>
      <c r="IJ915" s="12"/>
      <c r="IK915" s="12"/>
      <c r="IL915" s="12"/>
      <c r="IM915" s="12"/>
      <c r="IN915" s="12"/>
      <c r="IO915" s="12"/>
      <c r="IP915" s="12"/>
      <c r="IQ915" s="12"/>
      <c r="IR915" s="12"/>
      <c r="JB915" s="12"/>
      <c r="JC915" s="12"/>
      <c r="JD915" s="12"/>
      <c r="JE915" s="12"/>
      <c r="JF915" s="12"/>
      <c r="JG915" s="12"/>
      <c r="JH915" s="12"/>
      <c r="JI915" s="12"/>
      <c r="JJ915" s="12"/>
      <c r="JK915" s="12"/>
      <c r="JN915" s="12"/>
      <c r="JP915" s="12"/>
      <c r="JR915" s="12"/>
      <c r="JS915" s="12"/>
      <c r="JT915" s="12"/>
      <c r="JU915" s="12"/>
      <c r="JV915" s="12"/>
      <c r="JW915" s="12"/>
      <c r="JX915" s="12"/>
      <c r="JY915" s="12"/>
      <c r="JZ915" s="12"/>
      <c r="KA915" s="12"/>
      <c r="KS915" s="12"/>
      <c r="KT915" s="12"/>
      <c r="KU915" s="12"/>
      <c r="KV915" s="12"/>
      <c r="KW915" s="12"/>
      <c r="KX915" s="12"/>
      <c r="KZ915" s="12"/>
      <c r="LA915" s="12"/>
      <c r="LB915" s="12"/>
      <c r="LC915" s="12"/>
      <c r="LD915" s="12"/>
      <c r="LE915" s="12"/>
      <c r="LF915" s="12"/>
      <c r="LG915" s="12"/>
      <c r="LH915" s="12"/>
      <c r="LI915" s="12"/>
      <c r="LJ915" s="12"/>
      <c r="LK915" s="12"/>
      <c r="LL915" s="12"/>
      <c r="LM915" s="12"/>
      <c r="LN915" s="12"/>
      <c r="LO915" s="12"/>
      <c r="LP915" s="12"/>
      <c r="LQ915" s="12"/>
      <c r="LR915" s="12"/>
      <c r="LS915" s="12"/>
      <c r="LT915" s="12"/>
      <c r="LU915" s="12"/>
      <c r="LV915" s="12"/>
      <c r="LW915" s="12"/>
      <c r="LX915" s="12"/>
      <c r="LY915" s="12"/>
      <c r="LZ915" s="12"/>
      <c r="MA915" s="12"/>
      <c r="MB915" s="12"/>
      <c r="MC915" s="12"/>
      <c r="MD915" s="12"/>
      <c r="ME915" s="12"/>
      <c r="MF915" s="12"/>
      <c r="MG915" s="12"/>
      <c r="MH915" s="12"/>
      <c r="MI915" s="12"/>
      <c r="MJ915" s="12"/>
      <c r="MK915" s="12"/>
      <c r="ML915" s="12"/>
      <c r="MM915" s="12"/>
      <c r="MN915" s="12"/>
      <c r="MO915" s="12"/>
      <c r="MP915" s="12"/>
      <c r="MQ915" s="12"/>
    </row>
    <row r="916" spans="1:359" s="8" customFormat="1" ht="22.5" customHeight="1">
      <c r="A916" s="57">
        <v>1.7</v>
      </c>
      <c r="B916" s="58"/>
      <c r="C916" s="62"/>
      <c r="D916" s="201">
        <f>SUM((R916*A916)+B916+C916)+((2020-1997)*3)</f>
        <v>159.57599999999999</v>
      </c>
      <c r="E916" s="226"/>
      <c r="F916" s="198" t="s">
        <v>811</v>
      </c>
      <c r="G916" s="90" t="s">
        <v>1455</v>
      </c>
      <c r="H916" s="83" t="s">
        <v>329</v>
      </c>
      <c r="I916" s="83" t="s">
        <v>44</v>
      </c>
      <c r="J916" s="83" t="s">
        <v>591</v>
      </c>
      <c r="K916" s="83" t="s">
        <v>992</v>
      </c>
      <c r="L916" s="66">
        <f t="shared" si="315"/>
        <v>159.57599999999999</v>
      </c>
      <c r="M916" s="66"/>
      <c r="N916" s="1" t="s">
        <v>369</v>
      </c>
      <c r="O916" s="316" t="s">
        <v>369</v>
      </c>
      <c r="P916" s="317">
        <v>1</v>
      </c>
      <c r="Q916" s="4" t="s">
        <v>369</v>
      </c>
      <c r="R916" s="37">
        <v>53.28</v>
      </c>
      <c r="S916" s="38">
        <f t="shared" si="316"/>
        <v>65.001599999999996</v>
      </c>
      <c r="T916" s="19"/>
      <c r="U916" s="10" t="s">
        <v>493</v>
      </c>
      <c r="V916" s="9"/>
      <c r="W916" s="12"/>
      <c r="IE916" s="12"/>
      <c r="IF916" s="12"/>
      <c r="IH916" s="12"/>
      <c r="IS916" s="12"/>
      <c r="IT916" s="12"/>
      <c r="IU916" s="12"/>
      <c r="IV916" s="12"/>
      <c r="IW916" s="12"/>
      <c r="IX916" s="12"/>
      <c r="IY916" s="12"/>
      <c r="IZ916" s="12"/>
      <c r="JA916" s="12"/>
      <c r="JL916" s="12"/>
      <c r="JM916" s="12"/>
      <c r="JO916" s="12"/>
      <c r="JQ916" s="12"/>
      <c r="KE916" s="12"/>
      <c r="KF916" s="12"/>
      <c r="KM916" s="12"/>
      <c r="KN916" s="12"/>
      <c r="KO916" s="12"/>
      <c r="KP916" s="12"/>
      <c r="KQ916" s="12"/>
      <c r="KR916" s="12"/>
      <c r="KS916" s="12"/>
      <c r="KT916" s="12"/>
      <c r="KU916" s="12"/>
      <c r="KV916" s="12"/>
      <c r="KW916" s="12"/>
      <c r="KZ916" s="12"/>
      <c r="LA916" s="12"/>
      <c r="LB916" s="12"/>
      <c r="LC916" s="12"/>
      <c r="LD916" s="12"/>
      <c r="LE916" s="12"/>
      <c r="LF916" s="12"/>
      <c r="LG916" s="12"/>
      <c r="LH916" s="12"/>
      <c r="LI916" s="12"/>
      <c r="LJ916" s="12"/>
      <c r="LK916" s="12"/>
      <c r="LL916" s="12"/>
      <c r="LM916" s="12"/>
      <c r="LN916" s="12"/>
      <c r="LO916" s="12"/>
      <c r="LP916" s="12"/>
      <c r="LQ916" s="12"/>
      <c r="LR916" s="12"/>
      <c r="LS916" s="12"/>
      <c r="LT916" s="12"/>
      <c r="LU916" s="12"/>
      <c r="LV916" s="12"/>
      <c r="LW916" s="12"/>
      <c r="LX916" s="12"/>
      <c r="LY916" s="12"/>
      <c r="LZ916" s="12"/>
      <c r="MA916" s="12"/>
      <c r="MB916" s="12"/>
      <c r="MC916" s="12"/>
      <c r="MD916" s="12"/>
      <c r="ME916" s="12"/>
      <c r="MF916" s="12"/>
      <c r="MG916" s="12"/>
      <c r="MH916" s="12"/>
      <c r="MI916" s="12"/>
      <c r="MJ916" s="12"/>
      <c r="MK916" s="12"/>
      <c r="ML916" s="12"/>
      <c r="MM916" s="12"/>
      <c r="MN916" s="12"/>
      <c r="MO916" s="12"/>
      <c r="MP916" s="12"/>
      <c r="MS916" s="12"/>
    </row>
    <row r="917" spans="1:359" s="8" customFormat="1" ht="22.5" customHeight="1">
      <c r="A917" s="57">
        <v>1.8</v>
      </c>
      <c r="B917" s="58"/>
      <c r="C917" s="62">
        <v>5</v>
      </c>
      <c r="D917" s="201">
        <f>SUM((S917*A917)+B917+C917)</f>
        <v>110.408</v>
      </c>
      <c r="E917" s="226"/>
      <c r="F917" s="59" t="s">
        <v>810</v>
      </c>
      <c r="G917" s="59"/>
      <c r="H917" s="26" t="s">
        <v>329</v>
      </c>
      <c r="I917" s="26" t="s">
        <v>225</v>
      </c>
      <c r="J917" s="26" t="s">
        <v>500</v>
      </c>
      <c r="K917" s="26" t="s">
        <v>1687</v>
      </c>
      <c r="L917" s="66">
        <f t="shared" si="315"/>
        <v>110.408</v>
      </c>
      <c r="M917" s="66"/>
      <c r="N917" s="1" t="s">
        <v>369</v>
      </c>
      <c r="O917" s="316" t="s">
        <v>369</v>
      </c>
      <c r="P917" s="317">
        <v>1</v>
      </c>
      <c r="Q917" s="4" t="s">
        <v>369</v>
      </c>
      <c r="R917" s="37">
        <v>48</v>
      </c>
      <c r="S917" s="38">
        <f t="shared" si="316"/>
        <v>58.56</v>
      </c>
      <c r="T917" s="20"/>
      <c r="U917" s="10" t="s">
        <v>518</v>
      </c>
      <c r="V917" s="9"/>
      <c r="HP917" s="12"/>
      <c r="HQ917" s="12"/>
      <c r="HT917" s="12"/>
      <c r="HU917" s="12"/>
      <c r="HW917" s="12"/>
      <c r="HX917" s="12"/>
      <c r="HY917" s="12"/>
      <c r="HZ917" s="12"/>
      <c r="IA917" s="12"/>
      <c r="IB917" s="12"/>
      <c r="IC917" s="12"/>
      <c r="ID917" s="12"/>
      <c r="IJ917" s="12"/>
      <c r="IK917" s="12"/>
      <c r="IR917" s="12"/>
      <c r="IS917" s="12"/>
      <c r="IT917" s="12"/>
      <c r="IU917" s="12"/>
      <c r="IV917" s="12"/>
      <c r="IW917" s="12"/>
      <c r="IX917" s="12"/>
      <c r="IY917" s="12"/>
      <c r="IZ917" s="12"/>
      <c r="JA917" s="12"/>
      <c r="JL917" s="12"/>
      <c r="JT917" s="12"/>
      <c r="JU917" s="12"/>
      <c r="JV917" s="12"/>
      <c r="JW917" s="12"/>
      <c r="JX917" s="12"/>
      <c r="KB917" s="12"/>
      <c r="KC917" s="12"/>
      <c r="KD917" s="12"/>
      <c r="KS917" s="12"/>
      <c r="KT917" s="12"/>
      <c r="KU917"/>
      <c r="KV917"/>
      <c r="KW917"/>
      <c r="KX917" s="12"/>
      <c r="KY917" s="12"/>
      <c r="KZ917" s="12"/>
      <c r="LA917" s="12"/>
      <c r="LB917" s="12"/>
      <c r="LC917" s="12"/>
      <c r="LD917" s="12"/>
      <c r="LE917" s="12"/>
      <c r="LF917" s="12"/>
      <c r="LG917" s="12"/>
      <c r="LH917" s="12"/>
      <c r="LI917" s="12"/>
      <c r="LJ917" s="12"/>
      <c r="LK917" s="12"/>
      <c r="LL917" s="12"/>
      <c r="LM917" s="12"/>
      <c r="LN917" s="12"/>
      <c r="LO917" s="12"/>
      <c r="LP917" s="12"/>
      <c r="LQ917" s="12"/>
      <c r="LR917" s="12"/>
      <c r="LS917" s="12"/>
      <c r="LT917" s="12"/>
      <c r="LU917" s="12"/>
      <c r="LV917" s="12"/>
      <c r="LW917" s="12"/>
      <c r="LX917" s="12"/>
      <c r="LY917" s="12"/>
      <c r="LZ917" s="12"/>
      <c r="MA917" s="12"/>
      <c r="MB917" s="12"/>
      <c r="MC917" s="12"/>
      <c r="MD917" s="12"/>
      <c r="ME917" s="12"/>
      <c r="MF917" s="12"/>
      <c r="MG917" s="12"/>
      <c r="MH917" s="12"/>
      <c r="MI917" s="12"/>
      <c r="MJ917" s="12"/>
      <c r="MK917" s="12"/>
      <c r="ML917" s="12"/>
      <c r="MM917" s="12"/>
      <c r="MN917" s="12"/>
      <c r="MO917" s="12"/>
      <c r="MP917" s="12"/>
    </row>
    <row r="918" spans="1:359" s="8" customFormat="1" ht="22.5" customHeight="1">
      <c r="A918" s="57">
        <v>1.7</v>
      </c>
      <c r="B918" s="58"/>
      <c r="C918" s="62"/>
      <c r="D918" s="201">
        <f>SUM((S918*A918)+B918+C918)</f>
        <v>145.17999999999998</v>
      </c>
      <c r="E918" s="225"/>
      <c r="F918" s="59" t="s">
        <v>811</v>
      </c>
      <c r="G918" s="59"/>
      <c r="H918" s="26" t="s">
        <v>329</v>
      </c>
      <c r="I918" s="26" t="s">
        <v>203</v>
      </c>
      <c r="J918" s="9" t="s">
        <v>591</v>
      </c>
      <c r="K918" s="26" t="s">
        <v>673</v>
      </c>
      <c r="L918" s="66">
        <v>110</v>
      </c>
      <c r="M918" s="66"/>
      <c r="N918" s="1" t="s">
        <v>369</v>
      </c>
      <c r="O918" s="316" t="s">
        <v>369</v>
      </c>
      <c r="P918" s="317">
        <v>3</v>
      </c>
      <c r="Q918" s="4" t="s">
        <v>369</v>
      </c>
      <c r="R918" s="37">
        <v>70</v>
      </c>
      <c r="S918" s="38">
        <f t="shared" si="316"/>
        <v>85.399999999999991</v>
      </c>
      <c r="T918" s="25">
        <v>0.4</v>
      </c>
      <c r="U918" s="10" t="s">
        <v>674</v>
      </c>
      <c r="V918" s="9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  <c r="BZ918" s="12"/>
      <c r="CA918" s="12"/>
      <c r="CB918" s="12"/>
      <c r="CC918" s="12"/>
      <c r="CD918" s="12"/>
      <c r="CE918" s="12"/>
      <c r="CF918" s="12"/>
      <c r="CG918" s="12"/>
      <c r="CH918" s="12"/>
      <c r="CI918" s="12"/>
      <c r="CJ918" s="12"/>
      <c r="CK918" s="12"/>
      <c r="CL918" s="12"/>
      <c r="CM918" s="12"/>
      <c r="CN918" s="12"/>
      <c r="CO918" s="12"/>
      <c r="CP918" s="12"/>
      <c r="CQ918" s="12"/>
      <c r="CR918" s="12"/>
      <c r="CS918" s="12"/>
      <c r="CT918" s="12"/>
      <c r="CU918" s="12"/>
      <c r="CV918" s="12"/>
      <c r="CW918" s="12"/>
      <c r="CX918" s="12"/>
      <c r="CY918" s="12"/>
      <c r="CZ918" s="12"/>
      <c r="DA918" s="12"/>
      <c r="DB918" s="12"/>
      <c r="DC918" s="12"/>
      <c r="DD918" s="12"/>
      <c r="DE918" s="12"/>
      <c r="DF918" s="12"/>
      <c r="DG918" s="12"/>
      <c r="DH918" s="12"/>
      <c r="DI918" s="12"/>
      <c r="DJ918" s="12"/>
      <c r="DK918" s="12"/>
      <c r="DL918" s="12"/>
      <c r="DM918" s="12"/>
      <c r="DN918" s="12"/>
      <c r="DO918" s="12"/>
      <c r="DP918" s="12"/>
      <c r="DQ918" s="12"/>
      <c r="DR918" s="12"/>
      <c r="DS918" s="12"/>
      <c r="DT918" s="12"/>
      <c r="DU918" s="12"/>
      <c r="DV918" s="12"/>
      <c r="DW918" s="12"/>
      <c r="DX918" s="12"/>
      <c r="DY918" s="12"/>
      <c r="DZ918" s="12"/>
      <c r="EA918" s="12"/>
      <c r="EB918" s="12"/>
      <c r="EC918" s="12"/>
      <c r="ED918" s="12"/>
      <c r="EE918" s="12"/>
      <c r="EF918" s="12"/>
      <c r="EG918" s="12"/>
      <c r="EH918" s="12"/>
      <c r="EI918" s="12"/>
      <c r="EJ918" s="12"/>
      <c r="EK918" s="12"/>
      <c r="EL918" s="12"/>
      <c r="EM918" s="12"/>
      <c r="EN918" s="12"/>
      <c r="EO918" s="12"/>
      <c r="EP918" s="12"/>
      <c r="EQ918" s="12"/>
      <c r="ER918" s="12"/>
      <c r="ES918" s="12"/>
      <c r="ET918" s="12"/>
      <c r="EU918" s="12"/>
      <c r="EV918" s="12"/>
      <c r="EW918" s="12"/>
      <c r="EX918" s="12"/>
      <c r="EY918" s="12"/>
      <c r="EZ918" s="12"/>
      <c r="FA918" s="12"/>
      <c r="FB918" s="12"/>
      <c r="FC918" s="12"/>
      <c r="FD918" s="12"/>
      <c r="FE918" s="12"/>
      <c r="FF918" s="12"/>
      <c r="FG918" s="12"/>
      <c r="FH918" s="12"/>
      <c r="FI918" s="12"/>
      <c r="FJ918" s="12"/>
      <c r="FK918" s="12"/>
      <c r="FL918" s="12"/>
      <c r="FM918" s="12"/>
      <c r="FN918" s="12"/>
      <c r="FO918" s="12"/>
      <c r="FP918" s="12"/>
      <c r="FQ918" s="12"/>
      <c r="FR918" s="12"/>
      <c r="FS918" s="12"/>
      <c r="FT918" s="12"/>
      <c r="FU918" s="12"/>
      <c r="FV918" s="12"/>
      <c r="FW918" s="12"/>
      <c r="FX918" s="12"/>
      <c r="FY918" s="12"/>
      <c r="FZ918" s="12"/>
      <c r="GA918" s="12"/>
      <c r="GB918" s="12"/>
      <c r="GC918" s="12"/>
      <c r="GD918" s="12"/>
      <c r="GE918" s="12"/>
      <c r="GF918" s="12"/>
      <c r="GG918" s="12"/>
      <c r="GH918" s="12"/>
      <c r="GI918" s="12"/>
      <c r="GJ918" s="12"/>
      <c r="GK918" s="12"/>
      <c r="GL918" s="12"/>
      <c r="GM918" s="12"/>
      <c r="GN918" s="12"/>
      <c r="GO918" s="12"/>
      <c r="GP918" s="12"/>
      <c r="GQ918" s="12"/>
      <c r="GR918" s="12"/>
      <c r="GS918" s="12"/>
      <c r="GT918" s="12"/>
      <c r="GU918" s="12"/>
      <c r="GV918" s="12"/>
      <c r="GW918" s="12"/>
      <c r="GX918" s="12"/>
      <c r="GY918" s="12"/>
      <c r="GZ918" s="12"/>
      <c r="HA918" s="12"/>
      <c r="HB918" s="12"/>
      <c r="HC918" s="12"/>
      <c r="HD918" s="12"/>
      <c r="HE918" s="12"/>
      <c r="HF918" s="12"/>
      <c r="HG918" s="12"/>
      <c r="HH918" s="12"/>
      <c r="HI918" s="12"/>
      <c r="HJ918" s="12"/>
      <c r="HK918" s="12"/>
      <c r="HL918" s="12"/>
      <c r="HM918" s="12"/>
      <c r="HN918" s="12"/>
      <c r="HO918" s="12"/>
      <c r="HR918" s="12"/>
      <c r="HS918" s="12"/>
      <c r="HT918" s="12"/>
      <c r="HU918" s="12"/>
      <c r="HV918" s="12"/>
      <c r="HW918" s="12"/>
      <c r="HX918" s="12"/>
      <c r="HY918" s="12"/>
      <c r="HZ918" s="12"/>
      <c r="IA918" s="12"/>
      <c r="IE918" s="12"/>
      <c r="IF918" s="12"/>
      <c r="IG918" s="12"/>
      <c r="IH918" s="12"/>
      <c r="II918" s="12"/>
      <c r="IJ918" s="12"/>
      <c r="IK918" s="12"/>
      <c r="IO918" s="12"/>
      <c r="IP918" s="12"/>
      <c r="IQ918" s="12"/>
      <c r="IR918" s="12"/>
      <c r="JB918" s="12"/>
      <c r="JC918" s="12"/>
      <c r="JD918" s="12"/>
      <c r="JE918" s="12"/>
      <c r="JF918" s="12"/>
      <c r="JG918" s="12"/>
      <c r="JH918" s="12"/>
      <c r="JI918" s="12"/>
      <c r="JJ918" s="12"/>
      <c r="JK918" s="12"/>
      <c r="JN918" s="12"/>
      <c r="JP918" s="12"/>
      <c r="JR918" s="12"/>
      <c r="JS918" s="12"/>
      <c r="JT918" s="12"/>
      <c r="JU918" s="12"/>
      <c r="JV918" s="12"/>
      <c r="JW918" s="12"/>
      <c r="JX918" s="12"/>
      <c r="JY918" s="12"/>
      <c r="KB918" s="12"/>
      <c r="KC918" s="12"/>
      <c r="KD918" s="12"/>
      <c r="KE918" s="12"/>
      <c r="KF918" s="12"/>
      <c r="KM918" s="12"/>
      <c r="KN918" s="12"/>
      <c r="KO918" s="12"/>
      <c r="KP918" s="12"/>
      <c r="KQ918" s="12"/>
      <c r="KR918" s="12"/>
      <c r="KS918" s="12"/>
      <c r="KT918" s="12"/>
      <c r="KU918" s="12"/>
      <c r="KV918" s="12"/>
      <c r="KW918" s="12"/>
      <c r="KX918" s="12"/>
      <c r="KZ918" s="12"/>
      <c r="LA918" s="12"/>
      <c r="LB918" s="12"/>
      <c r="LC918" s="12"/>
      <c r="LD918" s="12"/>
      <c r="LE918" s="12"/>
      <c r="LF918" s="12"/>
      <c r="LG918" s="12"/>
      <c r="LH918" s="12"/>
      <c r="LI918" s="12"/>
      <c r="LJ918" s="12"/>
      <c r="LK918" s="12"/>
      <c r="LL918" s="12"/>
      <c r="LM918" s="12"/>
      <c r="LR918" s="12"/>
      <c r="LS918" s="12"/>
      <c r="LT918" s="12"/>
      <c r="LU918" s="12"/>
      <c r="LV918" s="12"/>
      <c r="LW918" s="12"/>
      <c r="LX918" s="12"/>
      <c r="LY918" s="12"/>
      <c r="LZ918" s="12"/>
      <c r="MA918" s="12"/>
      <c r="MB918" s="12"/>
      <c r="MC918" s="12"/>
      <c r="MD918" s="12"/>
      <c r="ME918" s="12"/>
      <c r="MF918" s="12"/>
      <c r="MH918" s="12"/>
      <c r="MI918" s="12"/>
      <c r="MJ918" s="12"/>
      <c r="MK918" s="12"/>
      <c r="ML918" s="12"/>
      <c r="MM918" s="12"/>
      <c r="MN918" s="12"/>
      <c r="MO918" s="12"/>
      <c r="MP918" s="12"/>
    </row>
    <row r="919" spans="1:359" s="8" customFormat="1" ht="22.5" customHeight="1">
      <c r="A919" s="57">
        <v>1.7</v>
      </c>
      <c r="B919" s="58"/>
      <c r="C919" s="62">
        <v>15</v>
      </c>
      <c r="D919" s="201">
        <f>SUM((R919*A919)+B919+C919)+((2020-2012)*3)</f>
        <v>149.5</v>
      </c>
      <c r="E919" s="226"/>
      <c r="F919" s="198" t="s">
        <v>811</v>
      </c>
      <c r="G919" s="90" t="s">
        <v>1456</v>
      </c>
      <c r="H919" s="83" t="s">
        <v>329</v>
      </c>
      <c r="I919" s="83" t="s">
        <v>203</v>
      </c>
      <c r="J919" s="84" t="s">
        <v>591</v>
      </c>
      <c r="K919" s="83" t="s">
        <v>204</v>
      </c>
      <c r="L919" s="66">
        <f>SUM(D919)</f>
        <v>149.5</v>
      </c>
      <c r="M919" s="66"/>
      <c r="N919" s="1" t="s">
        <v>369</v>
      </c>
      <c r="O919" s="316" t="s">
        <v>369</v>
      </c>
      <c r="P919" s="317" t="s">
        <v>369</v>
      </c>
      <c r="Q919" s="4">
        <v>1</v>
      </c>
      <c r="R919" s="37">
        <v>65</v>
      </c>
      <c r="S919" s="38">
        <f t="shared" si="316"/>
        <v>79.3</v>
      </c>
      <c r="T919" s="20"/>
      <c r="U919" s="10" t="s">
        <v>487</v>
      </c>
      <c r="V919" s="9"/>
      <c r="HY919" s="12"/>
      <c r="HZ919" s="12"/>
      <c r="IA919" s="12"/>
      <c r="IB919" s="12"/>
      <c r="IC919" s="12"/>
      <c r="ID919" s="12"/>
      <c r="IE919" s="12"/>
      <c r="IF919" s="12"/>
      <c r="IH919" s="12"/>
      <c r="IJ919" s="12"/>
      <c r="IK919" s="12"/>
      <c r="IR919" s="12"/>
      <c r="IS919" s="12"/>
      <c r="IT919" s="12"/>
      <c r="IU919" s="12"/>
      <c r="IV919" s="12"/>
      <c r="IW919" s="12"/>
      <c r="IX919" s="12"/>
      <c r="IY919" s="12"/>
      <c r="IZ919" s="12"/>
      <c r="JA919" s="12"/>
      <c r="JB919" s="12"/>
      <c r="JC919" s="12"/>
      <c r="JD919" s="12"/>
      <c r="JE919" s="12"/>
      <c r="JK919" s="12"/>
      <c r="JM919" s="12"/>
      <c r="JN919" s="12"/>
      <c r="JO919" s="12"/>
      <c r="JP919" s="12"/>
      <c r="JQ919" s="12"/>
      <c r="JR919" s="12"/>
      <c r="JS919" s="12"/>
      <c r="JY919" s="12"/>
      <c r="KE919" s="12"/>
      <c r="KF919" s="12"/>
      <c r="KH919" s="12"/>
      <c r="KI919" s="12"/>
      <c r="KJ919" s="12"/>
      <c r="KK919" s="12"/>
      <c r="KL919" s="12"/>
      <c r="KM919" s="12"/>
      <c r="KN919" s="12"/>
      <c r="KO919" s="12"/>
      <c r="KP919" s="12"/>
      <c r="KQ919" s="12"/>
      <c r="KR919" s="12"/>
      <c r="KY919" s="12"/>
      <c r="LN919" s="12"/>
      <c r="LO919" s="12"/>
      <c r="LP919" s="12"/>
      <c r="LQ919" s="12"/>
      <c r="MG919" s="12"/>
      <c r="MH919"/>
      <c r="MI919"/>
      <c r="MJ919"/>
      <c r="MK919"/>
      <c r="ML919"/>
      <c r="MM919"/>
      <c r="MN919"/>
      <c r="MO919"/>
      <c r="MP919"/>
      <c r="MQ919" s="12"/>
      <c r="MS919" s="12"/>
    </row>
    <row r="920" spans="1:359" s="8" customFormat="1" ht="22.5" customHeight="1">
      <c r="A920" s="57">
        <v>1.7</v>
      </c>
      <c r="B920" s="58"/>
      <c r="C920" s="62">
        <v>10</v>
      </c>
      <c r="D920" s="201">
        <f>SUM((R920*A920)+B920+C920)+((2020-2003)*3)</f>
        <v>171.5</v>
      </c>
      <c r="E920" s="226"/>
      <c r="F920" s="198" t="s">
        <v>811</v>
      </c>
      <c r="G920" s="90" t="s">
        <v>1457</v>
      </c>
      <c r="H920" s="83" t="s">
        <v>329</v>
      </c>
      <c r="I920" s="83" t="s">
        <v>203</v>
      </c>
      <c r="J920" s="84" t="s">
        <v>591</v>
      </c>
      <c r="K920" s="83" t="s">
        <v>205</v>
      </c>
      <c r="L920" s="66">
        <f>SUM(D920)</f>
        <v>171.5</v>
      </c>
      <c r="M920" s="66"/>
      <c r="N920" s="1" t="s">
        <v>369</v>
      </c>
      <c r="O920" s="316" t="s">
        <v>369</v>
      </c>
      <c r="P920" s="317" t="s">
        <v>369</v>
      </c>
      <c r="Q920" s="4">
        <v>1</v>
      </c>
      <c r="R920" s="37">
        <v>65</v>
      </c>
      <c r="S920" s="38">
        <f t="shared" si="316"/>
        <v>79.3</v>
      </c>
      <c r="T920" s="20"/>
      <c r="U920" s="10" t="s">
        <v>487</v>
      </c>
      <c r="V920" s="9"/>
      <c r="HZ920" s="12"/>
      <c r="IA920" s="12"/>
      <c r="IB920" s="12"/>
      <c r="IC920" s="12"/>
      <c r="ID920" s="12"/>
      <c r="IE920" s="12"/>
      <c r="IF920" s="12"/>
      <c r="IH920" s="12"/>
      <c r="IS920" s="12"/>
      <c r="IT920" s="12"/>
      <c r="IU920" s="12"/>
      <c r="IV920" s="12"/>
      <c r="IW920" s="12"/>
      <c r="IX920" s="12"/>
      <c r="IY920" s="12"/>
      <c r="IZ920" s="12"/>
      <c r="JA920" s="12"/>
      <c r="JB920" s="12"/>
      <c r="JC920" s="12"/>
      <c r="JD920" s="12"/>
      <c r="JE920" s="12"/>
      <c r="JK920" s="12"/>
      <c r="JL920" s="12"/>
      <c r="JN920" s="12"/>
      <c r="JP920" s="12"/>
      <c r="JR920" s="12"/>
      <c r="JS920" s="12"/>
      <c r="JY920" s="12"/>
      <c r="KE920" s="12"/>
      <c r="KF920" s="12"/>
      <c r="KH920" s="12"/>
      <c r="KI920" s="12"/>
      <c r="KJ920" s="12"/>
      <c r="KK920" s="12"/>
      <c r="KL920" s="12"/>
      <c r="KM920" s="12"/>
      <c r="KN920" s="12"/>
      <c r="KO920" s="12"/>
      <c r="KP920" s="12"/>
      <c r="KQ920" s="12"/>
      <c r="KR920" s="12"/>
      <c r="KU920" s="12"/>
      <c r="KV920" s="12"/>
      <c r="KW920" s="12"/>
      <c r="KX920" s="12"/>
      <c r="KY920" s="12"/>
      <c r="KZ920" s="12"/>
      <c r="LA920" s="12"/>
      <c r="LB920" s="12"/>
      <c r="LC920" s="12"/>
      <c r="LD920" s="12"/>
      <c r="LE920" s="12"/>
      <c r="LF920" s="12"/>
      <c r="LG920" s="12"/>
      <c r="LH920" s="12"/>
      <c r="LI920" s="12"/>
      <c r="LJ920" s="12"/>
      <c r="LK920" s="12"/>
      <c r="LL920" s="12"/>
      <c r="LM920" s="12"/>
      <c r="LR920" s="12"/>
      <c r="LS920" s="12"/>
      <c r="LT920" s="12"/>
      <c r="LU920" s="12"/>
      <c r="LV920" s="12"/>
      <c r="LW920" s="12"/>
      <c r="LX920" s="12"/>
      <c r="LY920" s="12"/>
      <c r="LZ920" s="12"/>
      <c r="MA920" s="12"/>
      <c r="MB920" s="12"/>
      <c r="MC920" s="12"/>
      <c r="MD920" s="12"/>
      <c r="ME920" s="12"/>
      <c r="MF920" s="12"/>
      <c r="MH920"/>
      <c r="MI920"/>
      <c r="MJ920"/>
      <c r="MK920"/>
      <c r="ML920"/>
      <c r="MM920"/>
      <c r="MN920"/>
      <c r="MO920"/>
      <c r="MP920"/>
      <c r="MQ920" s="12"/>
      <c r="MS920" s="12"/>
    </row>
    <row r="921" spans="1:359" s="8" customFormat="1" ht="22.5" customHeight="1">
      <c r="A921" s="57"/>
      <c r="B921" s="58"/>
      <c r="C921" s="62"/>
      <c r="D921" s="201"/>
      <c r="E921" s="226"/>
      <c r="F921" s="59"/>
      <c r="G921" s="59"/>
      <c r="H921" s="26" t="s">
        <v>329</v>
      </c>
      <c r="I921" s="26" t="s">
        <v>141</v>
      </c>
      <c r="J921" s="9" t="s">
        <v>591</v>
      </c>
      <c r="K921" s="26" t="s">
        <v>206</v>
      </c>
      <c r="L921" s="66">
        <v>99</v>
      </c>
      <c r="M921" s="66"/>
      <c r="N921" s="1" t="s">
        <v>369</v>
      </c>
      <c r="O921" s="316" t="s">
        <v>369</v>
      </c>
      <c r="P921" s="317" t="s">
        <v>369</v>
      </c>
      <c r="Q921" s="4">
        <v>1</v>
      </c>
      <c r="R921" s="37">
        <v>27</v>
      </c>
      <c r="S921" s="38">
        <f t="shared" si="316"/>
        <v>32.94</v>
      </c>
      <c r="T921" s="19"/>
      <c r="U921" s="10" t="s">
        <v>487</v>
      </c>
      <c r="V921" s="9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  <c r="BZ921" s="12"/>
      <c r="CA921" s="12"/>
      <c r="CB921" s="12"/>
      <c r="CC921" s="12"/>
      <c r="CD921" s="12"/>
      <c r="CE921" s="12"/>
      <c r="CF921" s="12"/>
      <c r="CG921" s="12"/>
      <c r="CH921" s="12"/>
      <c r="CI921" s="12"/>
      <c r="CJ921" s="12"/>
      <c r="CK921" s="12"/>
      <c r="CL921" s="12"/>
      <c r="CM921" s="12"/>
      <c r="CN921" s="12"/>
      <c r="CO921" s="12"/>
      <c r="CP921" s="12"/>
      <c r="CQ921" s="12"/>
      <c r="CR921" s="12"/>
      <c r="CS921" s="12"/>
      <c r="CT921" s="12"/>
      <c r="CU921" s="12"/>
      <c r="CV921" s="12"/>
      <c r="CW921" s="12"/>
      <c r="CX921" s="12"/>
      <c r="CY921" s="12"/>
      <c r="CZ921" s="12"/>
      <c r="DA921" s="12"/>
      <c r="DB921" s="12"/>
      <c r="DC921" s="12"/>
      <c r="DD921" s="12"/>
      <c r="DE921" s="12"/>
      <c r="DF921" s="12"/>
      <c r="DG921" s="12"/>
      <c r="DH921" s="12"/>
      <c r="DI921" s="12"/>
      <c r="DJ921" s="12"/>
      <c r="DK921" s="12"/>
      <c r="DL921" s="12"/>
      <c r="DM921" s="12"/>
      <c r="DN921" s="12"/>
      <c r="DO921" s="12"/>
      <c r="DP921" s="12"/>
      <c r="DQ921" s="12"/>
      <c r="DR921" s="12"/>
      <c r="DS921" s="12"/>
      <c r="DT921" s="12"/>
      <c r="DU921" s="12"/>
      <c r="DV921" s="12"/>
      <c r="DW921" s="12"/>
      <c r="DX921" s="12"/>
      <c r="DY921" s="12"/>
      <c r="DZ921" s="12"/>
      <c r="EA921" s="12"/>
      <c r="EB921" s="12"/>
      <c r="EC921" s="12"/>
      <c r="ED921" s="12"/>
      <c r="EE921" s="12"/>
      <c r="EF921" s="12"/>
      <c r="EG921" s="12"/>
      <c r="EH921" s="12"/>
      <c r="EI921" s="12"/>
      <c r="EJ921" s="12"/>
      <c r="EK921" s="12"/>
      <c r="EL921" s="12"/>
      <c r="EM921" s="12"/>
      <c r="EN921" s="12"/>
      <c r="EO921" s="12"/>
      <c r="EP921" s="12"/>
      <c r="EQ921" s="12"/>
      <c r="ER921" s="12"/>
      <c r="ES921" s="12"/>
      <c r="ET921" s="12"/>
      <c r="EU921" s="12"/>
      <c r="EV921" s="12"/>
      <c r="EW921" s="12"/>
      <c r="EX921" s="12"/>
      <c r="EY921" s="12"/>
      <c r="EZ921" s="12"/>
      <c r="FA921" s="12"/>
      <c r="FB921" s="12"/>
      <c r="FC921" s="12"/>
      <c r="FD921" s="12"/>
      <c r="FE921" s="12"/>
      <c r="FF921" s="12"/>
      <c r="FG921" s="12"/>
      <c r="FH921" s="12"/>
      <c r="FI921" s="12"/>
      <c r="FJ921" s="12"/>
      <c r="FK921" s="12"/>
      <c r="FL921" s="12"/>
      <c r="FM921" s="12"/>
      <c r="FN921" s="12"/>
      <c r="FO921" s="12"/>
      <c r="FP921" s="12"/>
      <c r="FQ921" s="12"/>
      <c r="FR921" s="12"/>
      <c r="FS921" s="12"/>
      <c r="FT921" s="12"/>
      <c r="FU921" s="12"/>
      <c r="FV921" s="12"/>
      <c r="FW921" s="12"/>
      <c r="FX921" s="12"/>
      <c r="FY921" s="12"/>
      <c r="FZ921" s="12"/>
      <c r="GA921" s="12"/>
      <c r="GB921" s="12"/>
      <c r="GC921" s="12"/>
      <c r="GD921" s="12"/>
      <c r="GE921" s="12"/>
      <c r="GF921" s="12"/>
      <c r="GG921" s="12"/>
      <c r="GH921" s="12"/>
      <c r="GI921" s="12"/>
      <c r="GJ921" s="12"/>
      <c r="GK921" s="12"/>
      <c r="GL921" s="12"/>
      <c r="GM921" s="12"/>
      <c r="GN921" s="12"/>
      <c r="GO921" s="12"/>
      <c r="GP921" s="12"/>
      <c r="GQ921" s="12"/>
      <c r="GR921" s="12"/>
      <c r="GS921" s="12"/>
      <c r="GT921" s="12"/>
      <c r="GU921" s="12"/>
      <c r="GV921" s="12"/>
      <c r="GW921" s="12"/>
      <c r="GX921" s="12"/>
      <c r="GY921" s="12"/>
      <c r="GZ921" s="12"/>
      <c r="HA921" s="12"/>
      <c r="HB921" s="12"/>
      <c r="HC921" s="12"/>
      <c r="HD921" s="12"/>
      <c r="HE921" s="12"/>
      <c r="HF921" s="12"/>
      <c r="HG921" s="12"/>
      <c r="HH921" s="12"/>
      <c r="HI921" s="12"/>
      <c r="HJ921" s="12"/>
      <c r="HK921" s="12"/>
      <c r="HL921" s="12"/>
      <c r="HM921" s="12"/>
      <c r="HN921" s="12"/>
      <c r="HO921" s="12"/>
      <c r="HR921" s="12"/>
      <c r="HS921" s="12"/>
      <c r="HT921" s="12"/>
      <c r="HU921" s="12"/>
      <c r="HV921" s="12"/>
      <c r="HW921" s="12"/>
      <c r="HX921" s="12"/>
      <c r="HY921" s="12"/>
      <c r="HZ921" s="12"/>
      <c r="IA921" s="12"/>
      <c r="IB921" s="12"/>
      <c r="IC921" s="12"/>
      <c r="ID921" s="12"/>
      <c r="IG921" s="12"/>
      <c r="IJ921" s="12"/>
      <c r="IK921" s="12"/>
      <c r="IL921" s="12"/>
      <c r="IM921" s="12"/>
      <c r="IN921" s="12"/>
      <c r="IO921" s="12"/>
      <c r="IP921" s="12"/>
      <c r="IQ921" s="12"/>
      <c r="IR921" s="12"/>
      <c r="IS921" s="12"/>
      <c r="IT921" s="12"/>
      <c r="IU921" s="12"/>
      <c r="IV921" s="12"/>
      <c r="IW921" s="12"/>
      <c r="IX921" s="12"/>
      <c r="IY921" s="12"/>
      <c r="IZ921" s="12"/>
      <c r="JA921" s="12"/>
      <c r="JB921" s="12"/>
      <c r="JC921" s="12"/>
      <c r="JD921" s="12"/>
      <c r="JE921" s="12"/>
      <c r="JF921" s="12"/>
      <c r="JG921" s="12"/>
      <c r="JH921" s="12"/>
      <c r="JI921" s="12"/>
      <c r="JJ921" s="12"/>
      <c r="JK921" s="12"/>
      <c r="JL921" s="12"/>
      <c r="JN921" s="12"/>
      <c r="JO921" s="12"/>
      <c r="JP921" s="12"/>
      <c r="JR921" s="12"/>
      <c r="JS921" s="12"/>
      <c r="JT921" s="12"/>
      <c r="JU921" s="12"/>
      <c r="JV921" s="12"/>
      <c r="JW921" s="12"/>
      <c r="JX921" s="12"/>
      <c r="JY921" s="12"/>
      <c r="KC921" s="12"/>
      <c r="KD921" s="12"/>
      <c r="KE921" s="12"/>
      <c r="KF921" s="12"/>
      <c r="KH921" s="12"/>
      <c r="KI921" s="12"/>
      <c r="KJ921" s="12"/>
      <c r="KK921" s="12"/>
      <c r="KL921" s="12"/>
      <c r="KM921" s="12"/>
      <c r="KN921" s="12"/>
      <c r="KO921" s="12"/>
      <c r="KP921" s="12"/>
      <c r="KQ921" s="12"/>
      <c r="KR921" s="12"/>
      <c r="KU921" s="12"/>
      <c r="KV921" s="12"/>
      <c r="KW921" s="12"/>
      <c r="KX921" s="12"/>
      <c r="KZ921" s="12"/>
      <c r="LA921" s="12"/>
      <c r="LB921" s="12"/>
      <c r="LC921" s="12"/>
      <c r="LD921" s="12"/>
      <c r="LE921" s="12"/>
      <c r="LF921" s="12"/>
      <c r="LG921" s="12"/>
      <c r="LH921" s="12"/>
      <c r="LI921" s="12"/>
      <c r="LJ921" s="12"/>
      <c r="LK921" s="12"/>
      <c r="LL921" s="12"/>
      <c r="LM921" s="12"/>
      <c r="LR921" s="12"/>
      <c r="LS921" s="12"/>
      <c r="LT921" s="12"/>
      <c r="LU921" s="12"/>
      <c r="LV921" s="12"/>
      <c r="LW921" s="12"/>
      <c r="LX921" s="12"/>
      <c r="LY921" s="12"/>
      <c r="LZ921" s="12"/>
      <c r="MA921" s="12"/>
      <c r="MB921" s="12"/>
      <c r="MC921" s="12"/>
      <c r="MD921" s="12"/>
      <c r="ME921" s="12"/>
      <c r="MF921" s="12"/>
      <c r="MR921" s="12"/>
      <c r="MU921" s="12"/>
    </row>
    <row r="922" spans="1:359" s="8" customFormat="1" ht="22.5" customHeight="1">
      <c r="A922" s="57">
        <v>2</v>
      </c>
      <c r="B922" s="58"/>
      <c r="C922" s="62">
        <v>5</v>
      </c>
      <c r="D922" s="201">
        <f>SUM((R922*A922)+B922+C922)+((2020-2001)*3)</f>
        <v>116</v>
      </c>
      <c r="E922" s="225"/>
      <c r="F922" s="198" t="s">
        <v>808</v>
      </c>
      <c r="G922" s="90" t="s">
        <v>1458</v>
      </c>
      <c r="H922" s="83" t="s">
        <v>329</v>
      </c>
      <c r="I922" s="83" t="s">
        <v>141</v>
      </c>
      <c r="J922" s="84" t="s">
        <v>591</v>
      </c>
      <c r="K922" s="83" t="s">
        <v>207</v>
      </c>
      <c r="L922" s="66">
        <f>SUM(D922)</f>
        <v>116</v>
      </c>
      <c r="M922" s="66"/>
      <c r="N922" s="1" t="s">
        <v>369</v>
      </c>
      <c r="O922" s="316" t="s">
        <v>369</v>
      </c>
      <c r="P922" s="317">
        <v>1</v>
      </c>
      <c r="Q922" s="4" t="s">
        <v>369</v>
      </c>
      <c r="R922" s="37">
        <v>27</v>
      </c>
      <c r="S922" s="38">
        <f t="shared" si="316"/>
        <v>32.94</v>
      </c>
      <c r="T922" s="19"/>
      <c r="U922" s="10" t="s">
        <v>487</v>
      </c>
      <c r="V922" s="9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/>
      <c r="CB922" s="12"/>
      <c r="CC922" s="12"/>
      <c r="CD922" s="12"/>
      <c r="CE922" s="12"/>
      <c r="CF922" s="12"/>
      <c r="CG922" s="12"/>
      <c r="CH922" s="12"/>
      <c r="CI922" s="12"/>
      <c r="CJ922" s="12"/>
      <c r="CK922" s="12"/>
      <c r="CL922" s="12"/>
      <c r="CM922" s="12"/>
      <c r="CN922" s="12"/>
      <c r="CO922" s="12"/>
      <c r="CP922" s="12"/>
      <c r="CQ922" s="12"/>
      <c r="CR922" s="12"/>
      <c r="CS922" s="12"/>
      <c r="CT922" s="12"/>
      <c r="CU922" s="12"/>
      <c r="CV922" s="12"/>
      <c r="CW922" s="12"/>
      <c r="CX922" s="12"/>
      <c r="CY922" s="12"/>
      <c r="CZ922" s="12"/>
      <c r="DA922" s="12"/>
      <c r="DB922" s="12"/>
      <c r="DC922" s="12"/>
      <c r="DD922" s="12"/>
      <c r="DE922" s="12"/>
      <c r="DF922" s="12"/>
      <c r="DG922" s="12"/>
      <c r="DH922" s="12"/>
      <c r="DI922" s="12"/>
      <c r="DJ922" s="12"/>
      <c r="DK922" s="12"/>
      <c r="DL922" s="12"/>
      <c r="DM922" s="12"/>
      <c r="DN922" s="12"/>
      <c r="DO922" s="12"/>
      <c r="DP922" s="12"/>
      <c r="DQ922" s="12"/>
      <c r="DR922" s="12"/>
      <c r="DS922" s="12"/>
      <c r="DT922" s="12"/>
      <c r="DU922" s="12"/>
      <c r="DV922" s="12"/>
      <c r="DW922" s="12"/>
      <c r="DX922" s="12"/>
      <c r="DY922" s="12"/>
      <c r="DZ922" s="12"/>
      <c r="EA922" s="12"/>
      <c r="EB922" s="12"/>
      <c r="EC922" s="12"/>
      <c r="ED922" s="12"/>
      <c r="EE922" s="12"/>
      <c r="EF922" s="12"/>
      <c r="EG922" s="12"/>
      <c r="EH922" s="12"/>
      <c r="EI922" s="12"/>
      <c r="EJ922" s="12"/>
      <c r="EK922" s="12"/>
      <c r="EL922" s="12"/>
      <c r="EM922" s="12"/>
      <c r="EN922" s="12"/>
      <c r="EO922" s="12"/>
      <c r="EP922" s="12"/>
      <c r="EQ922" s="12"/>
      <c r="ER922" s="12"/>
      <c r="ES922" s="12"/>
      <c r="ET922" s="12"/>
      <c r="EU922" s="12"/>
      <c r="EV922" s="12"/>
      <c r="EW922" s="12"/>
      <c r="EX922" s="12"/>
      <c r="EY922" s="12"/>
      <c r="EZ922" s="12"/>
      <c r="FA922" s="12"/>
      <c r="FB922" s="12"/>
      <c r="FC922" s="12"/>
      <c r="FD922" s="12"/>
      <c r="FE922" s="12"/>
      <c r="FF922" s="12"/>
      <c r="FG922" s="12"/>
      <c r="FH922" s="12"/>
      <c r="FI922" s="12"/>
      <c r="FJ922" s="12"/>
      <c r="FK922" s="12"/>
      <c r="FL922" s="12"/>
      <c r="FM922" s="12"/>
      <c r="FN922" s="12"/>
      <c r="FO922" s="12"/>
      <c r="FP922" s="12"/>
      <c r="FQ922" s="12"/>
      <c r="FR922" s="12"/>
      <c r="FS922" s="12"/>
      <c r="FT922" s="12"/>
      <c r="FU922" s="12"/>
      <c r="FV922" s="12"/>
      <c r="FW922" s="12"/>
      <c r="FX922" s="12"/>
      <c r="FY922" s="12"/>
      <c r="FZ922" s="12"/>
      <c r="GA922" s="12"/>
      <c r="GB922" s="12"/>
      <c r="GC922" s="12"/>
      <c r="GD922" s="12"/>
      <c r="GE922" s="12"/>
      <c r="GF922" s="12"/>
      <c r="GG922" s="12"/>
      <c r="GH922" s="12"/>
      <c r="GI922" s="12"/>
      <c r="GJ922" s="12"/>
      <c r="GK922" s="12"/>
      <c r="GL922" s="12"/>
      <c r="GM922" s="12"/>
      <c r="GN922" s="12"/>
      <c r="GO922" s="12"/>
      <c r="GP922" s="12"/>
      <c r="GQ922" s="12"/>
      <c r="GR922" s="12"/>
      <c r="GS922" s="12"/>
      <c r="GT922" s="12"/>
      <c r="GU922" s="12"/>
      <c r="GV922" s="12"/>
      <c r="GW922" s="12"/>
      <c r="GX922" s="12"/>
      <c r="GY922" s="12"/>
      <c r="GZ922" s="12"/>
      <c r="HA922" s="12"/>
      <c r="HB922" s="12"/>
      <c r="HC922" s="12"/>
      <c r="HD922" s="12"/>
      <c r="HE922" s="12"/>
      <c r="HF922" s="12"/>
      <c r="HG922" s="12"/>
      <c r="HH922" s="12"/>
      <c r="HI922" s="12"/>
      <c r="HJ922" s="12"/>
      <c r="HK922" s="12"/>
      <c r="HL922" s="12"/>
      <c r="HM922" s="12"/>
      <c r="HN922" s="12"/>
      <c r="HO922" s="12"/>
      <c r="HP922" s="7"/>
      <c r="HQ922" s="7"/>
      <c r="HT922" s="12"/>
      <c r="HU922" s="12"/>
      <c r="HW922" s="12"/>
      <c r="HX922" s="12"/>
      <c r="HZ922" s="12"/>
      <c r="IA922" s="12"/>
      <c r="IE922" s="12"/>
      <c r="IF922" s="12"/>
      <c r="IH922" s="12"/>
      <c r="IJ922" s="12"/>
      <c r="IK922" s="12"/>
      <c r="IO922" s="12"/>
      <c r="IP922" s="12"/>
      <c r="IQ922" s="12"/>
      <c r="IR922" s="12"/>
      <c r="JB922" s="12"/>
      <c r="JC922" s="12"/>
      <c r="JD922" s="12"/>
      <c r="JE922" s="12"/>
      <c r="JF922" s="12"/>
      <c r="JG922" s="12"/>
      <c r="JH922" s="12"/>
      <c r="JI922" s="12"/>
      <c r="JJ922" s="12"/>
      <c r="JK922" s="12"/>
      <c r="JL922" s="12"/>
      <c r="JN922" s="12"/>
      <c r="JP922" s="12"/>
      <c r="JR922" s="12"/>
      <c r="JS922" s="12"/>
      <c r="JT922" s="12"/>
      <c r="JU922" s="12"/>
      <c r="JV922" s="12"/>
      <c r="JW922" s="12"/>
      <c r="JX922" s="12"/>
      <c r="JY922" s="12"/>
      <c r="JZ922" s="12"/>
      <c r="KA922" s="12"/>
      <c r="KE922" s="12"/>
      <c r="KF922" s="12"/>
      <c r="KM922" s="12"/>
      <c r="KN922" s="12"/>
      <c r="KO922" s="12"/>
      <c r="KP922" s="12"/>
      <c r="KQ922" s="12"/>
      <c r="KR922" s="12"/>
      <c r="KS922" s="12"/>
      <c r="KT922" s="12"/>
      <c r="KU922" s="12"/>
      <c r="KV922" s="12"/>
      <c r="KW922" s="12"/>
      <c r="KX922" s="12"/>
      <c r="KY922" s="12"/>
      <c r="KZ922" s="12"/>
      <c r="LA922" s="12"/>
      <c r="LB922" s="12"/>
      <c r="LC922" s="12"/>
      <c r="LN922" s="12"/>
      <c r="LO922" s="12"/>
      <c r="LP922" s="12"/>
      <c r="LQ922" s="12"/>
      <c r="MG922" s="12"/>
      <c r="MK922" s="12"/>
      <c r="ML922" s="12"/>
      <c r="MM922" s="12"/>
      <c r="MN922" s="12"/>
      <c r="MO922" s="12"/>
      <c r="MP922" s="12"/>
      <c r="MQ922" s="12"/>
      <c r="MU922" s="12"/>
    </row>
    <row r="923" spans="1:359" s="8" customFormat="1" ht="22.5" customHeight="1">
      <c r="A923" s="57">
        <v>1.9</v>
      </c>
      <c r="B923" s="58"/>
      <c r="C923" s="62"/>
      <c r="D923" s="201">
        <f>SUM((R923*A923)+B923+C923)+((2020-2003)*3)</f>
        <v>112.56</v>
      </c>
      <c r="E923" s="225"/>
      <c r="F923" s="198" t="s">
        <v>809</v>
      </c>
      <c r="G923" s="90" t="s">
        <v>1459</v>
      </c>
      <c r="H923" s="83" t="s">
        <v>329</v>
      </c>
      <c r="I923" s="83" t="s">
        <v>138</v>
      </c>
      <c r="J923" s="84" t="s">
        <v>591</v>
      </c>
      <c r="K923" s="83" t="s">
        <v>594</v>
      </c>
      <c r="L923" s="66">
        <f>SUM(D923)</f>
        <v>112.56</v>
      </c>
      <c r="M923" s="66"/>
      <c r="N923" s="1" t="s">
        <v>369</v>
      </c>
      <c r="O923" s="316" t="s">
        <v>369</v>
      </c>
      <c r="P923" s="317">
        <v>1</v>
      </c>
      <c r="Q923" s="4" t="s">
        <v>369</v>
      </c>
      <c r="R923" s="37">
        <v>32.4</v>
      </c>
      <c r="S923" s="38">
        <f t="shared" si="316"/>
        <v>39.527999999999999</v>
      </c>
      <c r="T923" s="19"/>
      <c r="U923" s="10" t="s">
        <v>487</v>
      </c>
      <c r="V923" s="9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2"/>
      <c r="CI923" s="12"/>
      <c r="CJ923" s="12"/>
      <c r="CK923" s="12"/>
      <c r="CL923" s="12"/>
      <c r="CM923" s="12"/>
      <c r="CN923" s="12"/>
      <c r="CO923" s="12"/>
      <c r="CP923" s="12"/>
      <c r="CQ923" s="12"/>
      <c r="CR923" s="12"/>
      <c r="CS923" s="12"/>
      <c r="CT923" s="12"/>
      <c r="CU923" s="12"/>
      <c r="CV923" s="12"/>
      <c r="CW923" s="12"/>
      <c r="CX923" s="12"/>
      <c r="CY923" s="12"/>
      <c r="CZ923" s="12"/>
      <c r="DA923" s="12"/>
      <c r="DB923" s="12"/>
      <c r="DC923" s="12"/>
      <c r="DD923" s="12"/>
      <c r="DE923" s="12"/>
      <c r="DF923" s="12"/>
      <c r="DG923" s="12"/>
      <c r="DH923" s="12"/>
      <c r="DI923" s="12"/>
      <c r="DJ923" s="12"/>
      <c r="DK923" s="12"/>
      <c r="DL923" s="12"/>
      <c r="DM923" s="12"/>
      <c r="DN923" s="12"/>
      <c r="DO923" s="12"/>
      <c r="DP923" s="12"/>
      <c r="DQ923" s="12"/>
      <c r="DR923" s="12"/>
      <c r="DS923" s="12"/>
      <c r="DT923" s="12"/>
      <c r="DU923" s="12"/>
      <c r="DV923" s="12"/>
      <c r="DW923" s="12"/>
      <c r="DX923" s="12"/>
      <c r="DY923" s="12"/>
      <c r="DZ923" s="12"/>
      <c r="EA923" s="12"/>
      <c r="EB923" s="12"/>
      <c r="EC923" s="12"/>
      <c r="ED923" s="12"/>
      <c r="EE923" s="12"/>
      <c r="EF923" s="12"/>
      <c r="EG923" s="12"/>
      <c r="EH923" s="12"/>
      <c r="EI923" s="12"/>
      <c r="EJ923" s="12"/>
      <c r="EK923" s="12"/>
      <c r="EL923" s="12"/>
      <c r="EM923" s="12"/>
      <c r="EN923" s="12"/>
      <c r="EO923" s="12"/>
      <c r="EP923" s="12"/>
      <c r="EQ923" s="12"/>
      <c r="ER923" s="12"/>
      <c r="ES923" s="12"/>
      <c r="ET923" s="12"/>
      <c r="EU923" s="12"/>
      <c r="EV923" s="12"/>
      <c r="EW923" s="12"/>
      <c r="EX923" s="12"/>
      <c r="EY923" s="12"/>
      <c r="EZ923" s="12"/>
      <c r="FA923" s="12"/>
      <c r="FB923" s="12"/>
      <c r="FC923" s="12"/>
      <c r="FD923" s="12"/>
      <c r="FE923" s="12"/>
      <c r="FF923" s="12"/>
      <c r="FG923" s="12"/>
      <c r="FH923" s="12"/>
      <c r="FI923" s="12"/>
      <c r="FJ923" s="12"/>
      <c r="FK923" s="12"/>
      <c r="FL923" s="12"/>
      <c r="FM923" s="12"/>
      <c r="FN923" s="12"/>
      <c r="FO923" s="12"/>
      <c r="FP923" s="12"/>
      <c r="FQ923" s="12"/>
      <c r="FR923" s="12"/>
      <c r="FS923" s="12"/>
      <c r="FT923" s="12"/>
      <c r="FU923" s="12"/>
      <c r="FV923" s="12"/>
      <c r="FW923" s="12"/>
      <c r="FX923" s="12"/>
      <c r="FY923" s="12"/>
      <c r="FZ923" s="12"/>
      <c r="GA923" s="12"/>
      <c r="GB923" s="12"/>
      <c r="GC923" s="12"/>
      <c r="GD923" s="12"/>
      <c r="GE923" s="12"/>
      <c r="GF923" s="12"/>
      <c r="GG923" s="12"/>
      <c r="GH923" s="12"/>
      <c r="GI923" s="12"/>
      <c r="GJ923" s="12"/>
      <c r="GK923" s="12"/>
      <c r="GL923" s="12"/>
      <c r="GM923" s="12"/>
      <c r="GN923" s="12"/>
      <c r="GO923" s="12"/>
      <c r="GP923" s="12"/>
      <c r="GQ923" s="12"/>
      <c r="GR923" s="12"/>
      <c r="GS923" s="12"/>
      <c r="GT923" s="12"/>
      <c r="GU923" s="12"/>
      <c r="GV923" s="12"/>
      <c r="GW923" s="12"/>
      <c r="GX923" s="12"/>
      <c r="GY923" s="12"/>
      <c r="GZ923" s="12"/>
      <c r="HA923" s="12"/>
      <c r="HB923" s="12"/>
      <c r="HC923" s="12"/>
      <c r="HD923" s="12"/>
      <c r="HE923" s="12"/>
      <c r="HF923" s="12"/>
      <c r="HG923" s="12"/>
      <c r="HH923" s="12"/>
      <c r="HI923" s="12"/>
      <c r="HJ923" s="12"/>
      <c r="HK923" s="12"/>
      <c r="HL923" s="12"/>
      <c r="HM923" s="12"/>
      <c r="HN923" s="12"/>
      <c r="HO923" s="12"/>
      <c r="HT923" s="12"/>
      <c r="HU923" s="12"/>
      <c r="HV923" s="12"/>
      <c r="HW923" s="12"/>
      <c r="HX923" s="12"/>
      <c r="HY923" s="12"/>
      <c r="II923" s="12"/>
      <c r="IJ923" s="12"/>
      <c r="IK923" s="12"/>
      <c r="IR923" s="12"/>
      <c r="IS923" s="12"/>
      <c r="IT923" s="12"/>
      <c r="IU923" s="12"/>
      <c r="IV923" s="12"/>
      <c r="IW923" s="12"/>
      <c r="IX923" s="12"/>
      <c r="IY923" s="12"/>
      <c r="IZ923" s="12"/>
      <c r="JA923" s="12"/>
      <c r="JB923" s="12"/>
      <c r="JC923" s="12"/>
      <c r="JD923" s="12"/>
      <c r="JE923" s="12"/>
      <c r="JK923" s="12"/>
      <c r="JL923" s="12"/>
      <c r="JP923" s="12"/>
      <c r="JR923" s="12"/>
      <c r="JS923" s="12"/>
      <c r="JT923" s="12"/>
      <c r="JU923" s="12"/>
      <c r="JV923" s="12"/>
      <c r="JW923" s="12"/>
      <c r="JX923" s="12"/>
      <c r="JY923" s="12"/>
      <c r="KE923" s="12"/>
      <c r="KF923" s="12"/>
      <c r="KM923" s="12"/>
      <c r="KN923" s="12"/>
      <c r="KO923" s="12"/>
      <c r="KP923" s="12"/>
      <c r="KQ923" s="12"/>
      <c r="KR923" s="12"/>
      <c r="KS923" s="12"/>
      <c r="KT923" s="12"/>
      <c r="KU923" s="12"/>
      <c r="KV923" s="12"/>
      <c r="KW923" s="12"/>
      <c r="KY923" s="12"/>
      <c r="KZ923" s="12"/>
      <c r="LA923" s="12"/>
      <c r="LB923" s="12"/>
      <c r="LC923" s="12"/>
      <c r="LD923" s="12"/>
      <c r="LE923" s="12"/>
      <c r="LF923" s="12"/>
      <c r="LG923" s="12"/>
      <c r="LH923" s="12"/>
      <c r="LI923" s="12"/>
      <c r="LJ923" s="12"/>
      <c r="LK923" s="12"/>
      <c r="LL923" s="12"/>
      <c r="LM923" s="12"/>
      <c r="LR923" s="12"/>
      <c r="LS923" s="12"/>
      <c r="LT923" s="12"/>
      <c r="LU923" s="12"/>
      <c r="LV923" s="12"/>
      <c r="LW923" s="12"/>
      <c r="LX923" s="12"/>
      <c r="LY923" s="12"/>
      <c r="LZ923" s="12"/>
      <c r="MA923" s="12"/>
      <c r="MB923" s="12"/>
      <c r="MC923" s="12"/>
      <c r="MD923" s="12"/>
      <c r="ME923" s="12"/>
      <c r="MF923" s="12"/>
      <c r="MH923" s="12"/>
      <c r="MI923" s="12"/>
      <c r="MJ923" s="12"/>
      <c r="MK923" s="12"/>
      <c r="ML923" s="12"/>
      <c r="MM923" s="12"/>
      <c r="MN923" s="12"/>
      <c r="MO923" s="12"/>
      <c r="MP923" s="12"/>
      <c r="MS923" s="12"/>
    </row>
    <row r="924" spans="1:359" s="8" customFormat="1" ht="22.5" customHeight="1">
      <c r="A924" s="57">
        <v>2</v>
      </c>
      <c r="B924" s="58"/>
      <c r="C924" s="62"/>
      <c r="D924" s="201">
        <f>SUM((R924*A924)+B924+C924)+((2020-2000)*3)</f>
        <v>105.6</v>
      </c>
      <c r="E924" s="226"/>
      <c r="F924" s="198" t="s">
        <v>808</v>
      </c>
      <c r="G924" s="90" t="s">
        <v>1460</v>
      </c>
      <c r="H924" s="83" t="s">
        <v>329</v>
      </c>
      <c r="I924" s="83" t="s">
        <v>208</v>
      </c>
      <c r="J924" s="84" t="s">
        <v>591</v>
      </c>
      <c r="K924" s="83" t="s">
        <v>595</v>
      </c>
      <c r="L924" s="66">
        <f>SUM(D924)</f>
        <v>105.6</v>
      </c>
      <c r="M924" s="66"/>
      <c r="N924" s="1" t="s">
        <v>369</v>
      </c>
      <c r="O924" s="316" t="s">
        <v>369</v>
      </c>
      <c r="P924" s="317">
        <v>1</v>
      </c>
      <c r="Q924" s="4" t="s">
        <v>369</v>
      </c>
      <c r="R924" s="37">
        <v>22.8</v>
      </c>
      <c r="S924" s="38">
        <f t="shared" si="316"/>
        <v>27.815999999999999</v>
      </c>
      <c r="T924" s="19"/>
      <c r="U924" s="10" t="s">
        <v>487</v>
      </c>
      <c r="V924" s="9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2"/>
      <c r="CI924" s="12"/>
      <c r="CJ924" s="12"/>
      <c r="CK924" s="12"/>
      <c r="CL924" s="12"/>
      <c r="CM924" s="12"/>
      <c r="CN924" s="12"/>
      <c r="CO924" s="12"/>
      <c r="CP924" s="12"/>
      <c r="CQ924" s="12"/>
      <c r="CR924" s="12"/>
      <c r="CS924" s="12"/>
      <c r="CT924" s="12"/>
      <c r="CU924" s="12"/>
      <c r="CV924" s="12"/>
      <c r="CW924" s="12"/>
      <c r="CX924" s="12"/>
      <c r="CY924" s="12"/>
      <c r="CZ924" s="12"/>
      <c r="DA924" s="12"/>
      <c r="DB924" s="12"/>
      <c r="DC924" s="12"/>
      <c r="DD924" s="12"/>
      <c r="DE924" s="12"/>
      <c r="DF924" s="12"/>
      <c r="DG924" s="12"/>
      <c r="DH924" s="12"/>
      <c r="DI924" s="12"/>
      <c r="DJ924" s="12"/>
      <c r="DK924" s="12"/>
      <c r="DL924" s="12"/>
      <c r="DM924" s="12"/>
      <c r="DN924" s="12"/>
      <c r="DO924" s="12"/>
      <c r="DP924" s="12"/>
      <c r="DQ924" s="12"/>
      <c r="DR924" s="12"/>
      <c r="DS924" s="12"/>
      <c r="DT924" s="12"/>
      <c r="DU924" s="12"/>
      <c r="DV924" s="12"/>
      <c r="DW924" s="12"/>
      <c r="DX924" s="12"/>
      <c r="DY924" s="12"/>
      <c r="DZ924" s="12"/>
      <c r="EA924" s="12"/>
      <c r="EB924" s="12"/>
      <c r="EC924" s="12"/>
      <c r="ED924" s="12"/>
      <c r="EE924" s="12"/>
      <c r="EF924" s="12"/>
      <c r="EG924" s="12"/>
      <c r="EH924" s="12"/>
      <c r="EI924" s="12"/>
      <c r="EJ924" s="12"/>
      <c r="EK924" s="12"/>
      <c r="EL924" s="12"/>
      <c r="EM924" s="12"/>
      <c r="EN924" s="12"/>
      <c r="EO924" s="12"/>
      <c r="EP924" s="12"/>
      <c r="EQ924" s="12"/>
      <c r="ER924" s="12"/>
      <c r="ES924" s="12"/>
      <c r="ET924" s="12"/>
      <c r="EU924" s="12"/>
      <c r="EV924" s="12"/>
      <c r="EW924" s="12"/>
      <c r="EX924" s="12"/>
      <c r="EY924" s="12"/>
      <c r="EZ924" s="12"/>
      <c r="FA924" s="12"/>
      <c r="FB924" s="12"/>
      <c r="FC924" s="12"/>
      <c r="FD924" s="12"/>
      <c r="FE924" s="12"/>
      <c r="FF924" s="12"/>
      <c r="FG924" s="12"/>
      <c r="FH924" s="12"/>
      <c r="FI924" s="12"/>
      <c r="FJ924" s="12"/>
      <c r="FK924" s="12"/>
      <c r="FL924" s="12"/>
      <c r="FM924" s="12"/>
      <c r="FN924" s="12"/>
      <c r="FO924" s="12"/>
      <c r="FP924" s="12"/>
      <c r="FQ924" s="12"/>
      <c r="FR924" s="12"/>
      <c r="FS924" s="12"/>
      <c r="FT924" s="12"/>
      <c r="FU924" s="12"/>
      <c r="FV924" s="12"/>
      <c r="FW924" s="12"/>
      <c r="FX924" s="12"/>
      <c r="FY924" s="12"/>
      <c r="FZ924" s="12"/>
      <c r="GA924" s="12"/>
      <c r="GB924" s="12"/>
      <c r="GC924" s="12"/>
      <c r="GD924" s="12"/>
      <c r="GE924" s="12"/>
      <c r="GF924" s="12"/>
      <c r="GG924" s="12"/>
      <c r="GH924" s="12"/>
      <c r="GI924" s="12"/>
      <c r="GJ924" s="12"/>
      <c r="GK924" s="12"/>
      <c r="GL924" s="12"/>
      <c r="GM924" s="12"/>
      <c r="GN924" s="12"/>
      <c r="GO924" s="12"/>
      <c r="GP924" s="12"/>
      <c r="GQ924" s="12"/>
      <c r="GR924" s="12"/>
      <c r="GS924" s="12"/>
      <c r="GT924" s="12"/>
      <c r="GU924" s="12"/>
      <c r="GV924" s="12"/>
      <c r="GW924" s="12"/>
      <c r="GX924" s="12"/>
      <c r="GY924" s="12"/>
      <c r="GZ924" s="12"/>
      <c r="HA924" s="12"/>
      <c r="HB924" s="12"/>
      <c r="HC924" s="12"/>
      <c r="HD924" s="12"/>
      <c r="HE924" s="12"/>
      <c r="HF924" s="12"/>
      <c r="HG924" s="12"/>
      <c r="HH924" s="12"/>
      <c r="HI924" s="12"/>
      <c r="HJ924" s="12"/>
      <c r="HK924" s="12"/>
      <c r="HL924" s="12"/>
      <c r="HM924" s="12"/>
      <c r="HN924" s="12"/>
      <c r="HO924" s="12"/>
      <c r="HR924" s="12"/>
      <c r="HS924" s="12"/>
      <c r="HT924" s="12"/>
      <c r="HU924" s="12"/>
      <c r="HV924" s="12"/>
      <c r="HW924" s="12"/>
      <c r="HX924" s="12"/>
      <c r="HY924" s="12"/>
      <c r="HZ924" s="12"/>
      <c r="IA924" s="12"/>
      <c r="IB924" s="12"/>
      <c r="IC924" s="12"/>
      <c r="ID924" s="12"/>
      <c r="IE924" s="12"/>
      <c r="IF924" s="12"/>
      <c r="IH924" s="12"/>
      <c r="II924" s="12"/>
      <c r="IJ924" s="12"/>
      <c r="IK924" s="12"/>
      <c r="IL924" s="12"/>
      <c r="IM924" s="12"/>
      <c r="IN924" s="12"/>
      <c r="IR924" s="12"/>
      <c r="IS924" s="12"/>
      <c r="IT924" s="12"/>
      <c r="IU924" s="12"/>
      <c r="IV924" s="12"/>
      <c r="IW924" s="12"/>
      <c r="IX924" s="12"/>
      <c r="IY924" s="12"/>
      <c r="IZ924" s="12"/>
      <c r="JA924" s="12"/>
      <c r="JB924" s="12"/>
      <c r="JC924" s="12"/>
      <c r="JD924" s="12"/>
      <c r="JE924" s="12"/>
      <c r="JF924" s="12"/>
      <c r="JG924" s="12"/>
      <c r="JH924" s="12"/>
      <c r="JI924" s="12"/>
      <c r="JJ924" s="12"/>
      <c r="JK924" s="12"/>
      <c r="JL924" s="12"/>
      <c r="JN924" s="12"/>
      <c r="JP924" s="12"/>
      <c r="JR924" s="12"/>
      <c r="JS924" s="12"/>
      <c r="JT924" s="12"/>
      <c r="JU924" s="12"/>
      <c r="JV924" s="12"/>
      <c r="JW924" s="12"/>
      <c r="JX924" s="12"/>
      <c r="JY924" s="12"/>
      <c r="KS924" s="12"/>
      <c r="KT924" s="12"/>
      <c r="KU924" s="12"/>
      <c r="KV924" s="12"/>
      <c r="KW924" s="12"/>
      <c r="KY924" s="12"/>
      <c r="KZ924" s="12"/>
      <c r="LA924" s="12"/>
      <c r="LB924" s="12"/>
      <c r="LC924" s="12"/>
      <c r="LD924" s="12"/>
      <c r="LE924" s="12"/>
      <c r="LF924" s="12"/>
      <c r="LG924" s="12"/>
      <c r="LH924" s="12"/>
      <c r="LI924" s="12"/>
      <c r="LJ924" s="12"/>
      <c r="LK924" s="12"/>
      <c r="LL924" s="12"/>
      <c r="LM924" s="12"/>
      <c r="LR924" s="12"/>
      <c r="LS924" s="12"/>
      <c r="LT924" s="12"/>
      <c r="LU924" s="12"/>
      <c r="LV924" s="12"/>
      <c r="LW924" s="12"/>
      <c r="LX924" s="12"/>
      <c r="LY924" s="12"/>
      <c r="LZ924" s="12"/>
      <c r="MA924" s="12"/>
      <c r="MB924" s="12"/>
      <c r="MC924" s="12"/>
      <c r="MD924" s="12"/>
      <c r="ME924" s="12"/>
      <c r="MF924" s="12"/>
      <c r="MH924" s="12"/>
      <c r="MI924" s="12"/>
      <c r="MJ924" s="12"/>
      <c r="MK924" s="12"/>
      <c r="ML924" s="12"/>
      <c r="MM924" s="12"/>
      <c r="MN924" s="12"/>
      <c r="MO924" s="12"/>
      <c r="MP924" s="12"/>
      <c r="MQ924" s="12"/>
      <c r="MS924" s="12"/>
    </row>
    <row r="925" spans="1:359" ht="22.5" customHeight="1">
      <c r="A925" s="57"/>
      <c r="B925" s="58"/>
      <c r="C925" s="62"/>
      <c r="D925" s="201"/>
      <c r="E925" s="226"/>
      <c r="F925" s="59"/>
      <c r="G925" s="59"/>
      <c r="H925" s="79" t="s">
        <v>329</v>
      </c>
      <c r="I925" s="79" t="s">
        <v>526</v>
      </c>
      <c r="J925" s="79" t="s">
        <v>591</v>
      </c>
      <c r="K925" s="79" t="s">
        <v>502</v>
      </c>
      <c r="L925" s="66">
        <f>SUM(D925)</f>
        <v>0</v>
      </c>
      <c r="M925" s="66"/>
      <c r="N925" s="1" t="s">
        <v>369</v>
      </c>
      <c r="O925" s="316" t="s">
        <v>369</v>
      </c>
      <c r="P925" s="317">
        <v>1</v>
      </c>
      <c r="Q925" s="4" t="s">
        <v>369</v>
      </c>
      <c r="R925" s="37">
        <v>5</v>
      </c>
      <c r="S925" s="38">
        <f t="shared" si="316"/>
        <v>6.1</v>
      </c>
      <c r="T925" s="20"/>
      <c r="U925" s="10" t="s">
        <v>487</v>
      </c>
      <c r="V925" s="10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T925" s="8"/>
      <c r="HU925" s="8"/>
      <c r="HW925" s="8"/>
      <c r="HX925" s="8"/>
      <c r="IE925" s="8"/>
      <c r="IF925" s="8"/>
      <c r="IH925" s="8"/>
      <c r="II925" s="8"/>
      <c r="IS925" s="8"/>
      <c r="IT925" s="8"/>
      <c r="IU925" s="8"/>
      <c r="IV925" s="8"/>
      <c r="IW925" s="8"/>
      <c r="IX925" s="8"/>
      <c r="IY925" s="8"/>
      <c r="IZ925" s="8"/>
      <c r="JA925" s="8"/>
      <c r="JF925" s="8"/>
      <c r="JG925" s="8"/>
      <c r="JH925" s="8"/>
      <c r="JI925" s="8"/>
      <c r="JJ925" s="8"/>
      <c r="JL925" s="8"/>
      <c r="JM925" s="8"/>
      <c r="JN925" s="7"/>
      <c r="JT925" s="8"/>
      <c r="JU925" s="8"/>
      <c r="JV925" s="8"/>
      <c r="JW925" s="8"/>
      <c r="JX925" s="8"/>
      <c r="JZ925" s="8"/>
      <c r="KA925" s="8"/>
      <c r="KB925" s="8"/>
      <c r="KC925" s="8"/>
      <c r="KD925" s="8"/>
      <c r="KG925" s="8"/>
      <c r="KH925" s="8"/>
      <c r="KI925" s="8"/>
      <c r="KJ925" s="8"/>
      <c r="KK925" s="8"/>
      <c r="KL925" s="8"/>
      <c r="KU925" s="8"/>
      <c r="KV925" s="8"/>
      <c r="KW925" s="8"/>
      <c r="KY925" s="8"/>
      <c r="LD925" s="8"/>
      <c r="LE925" s="8"/>
      <c r="LF925" s="8"/>
      <c r="LG925" s="8"/>
      <c r="LH925" s="8"/>
      <c r="LI925" s="8"/>
      <c r="LJ925" s="8"/>
      <c r="LK925" s="8"/>
      <c r="LL925" s="8"/>
      <c r="LM925" s="8"/>
      <c r="LN925" s="8"/>
      <c r="LO925" s="8"/>
      <c r="LP925" s="8"/>
      <c r="LQ925" s="8"/>
      <c r="LR925" s="8"/>
      <c r="LS925" s="8"/>
      <c r="LT925" s="8"/>
      <c r="LU925" s="8"/>
      <c r="LV925" s="8"/>
      <c r="LW925" s="8"/>
      <c r="LX925" s="8"/>
      <c r="LY925" s="8"/>
      <c r="LZ925" s="8"/>
      <c r="MA925" s="8"/>
      <c r="MB925" s="8"/>
      <c r="MC925" s="8"/>
      <c r="MD925" s="8"/>
      <c r="ME925" s="8"/>
      <c r="MF925" s="8"/>
      <c r="MG925" s="8"/>
      <c r="MH925" s="8"/>
      <c r="MI925" s="8"/>
      <c r="MJ925" s="8"/>
      <c r="MQ925" s="8"/>
      <c r="MS925" s="8"/>
    </row>
    <row r="926" spans="1:359" ht="22.5" customHeight="1">
      <c r="A926" s="57">
        <v>1</v>
      </c>
      <c r="B926" s="58">
        <v>25</v>
      </c>
      <c r="C926" s="62"/>
      <c r="D926" s="201">
        <f>SUM((S926*A926)+B926+C926)</f>
        <v>58.122999999999998</v>
      </c>
      <c r="E926" s="226"/>
      <c r="F926" s="59" t="s">
        <v>832</v>
      </c>
      <c r="G926" s="59"/>
      <c r="H926" s="26" t="s">
        <v>329</v>
      </c>
      <c r="I926" s="26" t="s">
        <v>1024</v>
      </c>
      <c r="J926" s="26" t="s">
        <v>591</v>
      </c>
      <c r="K926" s="26" t="s">
        <v>1035</v>
      </c>
      <c r="L926" s="66">
        <f>SUM(D926)</f>
        <v>58.122999999999998</v>
      </c>
      <c r="M926" s="66"/>
      <c r="N926" s="1" t="s">
        <v>369</v>
      </c>
      <c r="O926" s="316" t="s">
        <v>369</v>
      </c>
      <c r="P926" s="317">
        <v>1</v>
      </c>
      <c r="Q926" s="4" t="s">
        <v>369</v>
      </c>
      <c r="R926" s="37">
        <v>27.15</v>
      </c>
      <c r="S926" s="38">
        <f t="shared" si="316"/>
        <v>33.122999999999998</v>
      </c>
      <c r="T926" s="20"/>
      <c r="U926" s="10" t="s">
        <v>1020</v>
      </c>
      <c r="V926" s="9"/>
      <c r="W926" s="8"/>
      <c r="HP926" s="8"/>
      <c r="HQ926" s="8"/>
      <c r="HR926" s="8"/>
      <c r="HS926" s="8"/>
      <c r="HV926" s="8"/>
      <c r="HY926" s="8"/>
      <c r="HZ926" s="8"/>
      <c r="IA926" s="8"/>
      <c r="IB926" s="8"/>
      <c r="IC926" s="8"/>
      <c r="ID926" s="8"/>
      <c r="IG926" s="8"/>
      <c r="II926" s="8"/>
      <c r="IJ926" s="8"/>
      <c r="IK926" s="8"/>
      <c r="IR926" s="8"/>
      <c r="IS926" s="7"/>
      <c r="IT926" s="7"/>
      <c r="IU926" s="7"/>
      <c r="IV926" s="7"/>
      <c r="IW926" s="7"/>
      <c r="IX926" s="8"/>
      <c r="IY926" s="8"/>
      <c r="IZ926" s="8"/>
      <c r="JA926" s="8"/>
      <c r="JB926" s="8"/>
      <c r="JC926" s="8"/>
      <c r="JD926" s="8"/>
      <c r="JE926" s="8"/>
      <c r="JF926" s="7"/>
      <c r="JG926" s="7"/>
      <c r="JH926" s="7"/>
      <c r="JI926" s="7"/>
      <c r="JJ926" s="7"/>
      <c r="JK926" s="8"/>
      <c r="JM926" s="8"/>
      <c r="JN926" s="8"/>
      <c r="JO926" s="8"/>
      <c r="JP926" s="8"/>
      <c r="JQ926" s="8"/>
      <c r="JR926" s="8"/>
      <c r="JS926" s="8"/>
      <c r="JT926" s="7"/>
      <c r="JU926" s="7"/>
      <c r="JV926" s="7"/>
      <c r="JW926" s="7"/>
      <c r="JX926" s="7"/>
      <c r="JY926" s="8"/>
      <c r="JZ926" s="8"/>
      <c r="KA926" s="8"/>
      <c r="KB926" s="8"/>
      <c r="KC926" s="8"/>
      <c r="KD926" s="8"/>
      <c r="KG926" s="8"/>
      <c r="KH926" s="8"/>
      <c r="KI926" s="8"/>
      <c r="KJ926" s="8"/>
      <c r="KK926" s="8"/>
      <c r="KL926" s="8"/>
      <c r="KX926" s="8"/>
      <c r="KY926" s="8"/>
      <c r="LD926" s="8"/>
      <c r="LE926" s="8"/>
      <c r="LF926" s="8"/>
      <c r="LG926" s="8"/>
      <c r="LH926" s="8"/>
      <c r="LI926" s="8"/>
      <c r="LJ926" s="8"/>
      <c r="LK926" s="8"/>
      <c r="LL926" s="8"/>
      <c r="LM926" s="8"/>
      <c r="LN926" s="8"/>
      <c r="LO926" s="8"/>
      <c r="LP926" s="8"/>
      <c r="LQ926" s="8"/>
      <c r="LR926" s="8"/>
      <c r="LS926" s="8"/>
      <c r="LT926" s="8"/>
      <c r="LU926" s="8"/>
      <c r="LV926" s="8"/>
      <c r="LW926" s="8"/>
      <c r="LX926" s="8"/>
      <c r="LY926" s="8"/>
      <c r="LZ926" s="8"/>
      <c r="MA926" s="8"/>
      <c r="MB926" s="8"/>
      <c r="MC926" s="8"/>
      <c r="MD926" s="8"/>
      <c r="ME926" s="8"/>
      <c r="MF926" s="8"/>
      <c r="MG926" s="8"/>
      <c r="MK926" s="8"/>
      <c r="ML926" s="8"/>
      <c r="MM926" s="8"/>
      <c r="MN926" s="8"/>
      <c r="MO926" s="8"/>
      <c r="MP926" s="8"/>
      <c r="MQ926" s="8"/>
      <c r="MR926" s="8"/>
      <c r="MS926" s="8"/>
    </row>
    <row r="927" spans="1:359" ht="22.5" customHeight="1">
      <c r="A927" s="57">
        <v>2.1</v>
      </c>
      <c r="B927" s="58"/>
      <c r="C927" s="62"/>
      <c r="D927" s="201">
        <f>SUM((S927*A927)+B927+C927)+((2020-2015)*3)</f>
        <v>58.297800000000002</v>
      </c>
      <c r="E927" s="226"/>
      <c r="F927" s="198" t="s">
        <v>807</v>
      </c>
      <c r="G927" s="90" t="s">
        <v>2384</v>
      </c>
      <c r="H927" s="83" t="s">
        <v>329</v>
      </c>
      <c r="I927" s="83" t="s">
        <v>46</v>
      </c>
      <c r="J927" s="84" t="s">
        <v>591</v>
      </c>
      <c r="K927" s="83" t="s">
        <v>593</v>
      </c>
      <c r="L927" s="66">
        <v>43</v>
      </c>
      <c r="M927" s="66"/>
      <c r="N927" s="1" t="s">
        <v>369</v>
      </c>
      <c r="O927" s="316" t="s">
        <v>369</v>
      </c>
      <c r="P927" s="317">
        <v>2</v>
      </c>
      <c r="Q927" s="4" t="s">
        <v>369</v>
      </c>
      <c r="R927" s="37">
        <v>16.899999999999999</v>
      </c>
      <c r="S927" s="38">
        <f t="shared" si="316"/>
        <v>20.617999999999999</v>
      </c>
      <c r="T927" s="20"/>
      <c r="U927" s="10" t="s">
        <v>626</v>
      </c>
      <c r="V927" s="9"/>
      <c r="W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J927" s="8"/>
      <c r="IK927" s="8"/>
      <c r="IL927" s="8"/>
      <c r="IM927" s="8"/>
      <c r="IN927" s="8"/>
      <c r="IO927" s="8"/>
      <c r="IP927" s="8"/>
      <c r="IQ927" s="8"/>
      <c r="IR927" s="8"/>
      <c r="JL927" s="8"/>
      <c r="JQ927" s="8"/>
      <c r="KB927" s="8"/>
      <c r="KC927" s="8"/>
      <c r="KD927" s="8"/>
      <c r="KE927" s="8"/>
      <c r="KF927" s="8"/>
      <c r="KG927" s="8"/>
      <c r="KH927" s="8"/>
      <c r="KI927" s="8"/>
      <c r="KJ927" s="8"/>
      <c r="KK927" s="8"/>
      <c r="KL927" s="8"/>
      <c r="KM927" s="8"/>
      <c r="KN927" s="8"/>
      <c r="KO927" s="8"/>
      <c r="KP927" s="8"/>
      <c r="KQ927" s="8"/>
      <c r="KR927" s="8"/>
      <c r="KU927" s="8"/>
      <c r="KV927" s="8"/>
      <c r="KW927" s="8"/>
      <c r="KX927" s="8"/>
      <c r="KZ927" s="8"/>
      <c r="LA927" s="8"/>
      <c r="LB927" s="8"/>
      <c r="LC927" s="8"/>
      <c r="LN927" s="8"/>
      <c r="LO927" s="8"/>
      <c r="LP927" s="8"/>
      <c r="LQ927" s="8"/>
      <c r="MG927" s="8"/>
      <c r="MQ927" s="8"/>
      <c r="MR927" s="8"/>
      <c r="MS927" s="8"/>
    </row>
    <row r="928" spans="1:359" s="8" customFormat="1" ht="22.5" customHeight="1">
      <c r="A928" s="57">
        <v>2.2000000000000002</v>
      </c>
      <c r="B928" s="58"/>
      <c r="C928" s="62"/>
      <c r="D928" s="201">
        <f>SUM((S928*A928)+B928+C928)</f>
        <v>33.818400000000004</v>
      </c>
      <c r="E928" s="226"/>
      <c r="F928" s="59" t="s">
        <v>806</v>
      </c>
      <c r="G928" s="59"/>
      <c r="H928" s="26" t="s">
        <v>329</v>
      </c>
      <c r="I928" s="26" t="s">
        <v>2744</v>
      </c>
      <c r="J928" s="26" t="s">
        <v>500</v>
      </c>
      <c r="K928" s="26" t="s">
        <v>2745</v>
      </c>
      <c r="L928" s="66">
        <f t="shared" ref="L928" si="317">SUM(D928)</f>
        <v>33.818400000000004</v>
      </c>
      <c r="M928" s="66"/>
      <c r="N928" s="1" t="s">
        <v>369</v>
      </c>
      <c r="O928" s="316" t="s">
        <v>369</v>
      </c>
      <c r="P928" s="317">
        <v>3</v>
      </c>
      <c r="Q928" s="4" t="s">
        <v>369</v>
      </c>
      <c r="R928" s="37">
        <v>12.6</v>
      </c>
      <c r="S928" s="38">
        <f t="shared" ref="S928" si="318">SUM(R928*1.22)</f>
        <v>15.372</v>
      </c>
      <c r="T928" s="20"/>
      <c r="U928" s="10" t="s">
        <v>518</v>
      </c>
      <c r="V928" s="9"/>
      <c r="HP928" s="12"/>
      <c r="HQ928" s="12"/>
      <c r="HT928" s="12"/>
      <c r="HU928" s="12"/>
      <c r="HW928" s="12"/>
      <c r="HX928" s="12"/>
      <c r="HY928" s="12"/>
      <c r="HZ928" s="12"/>
      <c r="IA928" s="12"/>
      <c r="IB928" s="12"/>
      <c r="IC928" s="12"/>
      <c r="ID928" s="12"/>
      <c r="IJ928" s="12"/>
      <c r="IK928" s="12"/>
      <c r="IR928" s="12"/>
      <c r="IS928" s="12"/>
      <c r="IT928" s="12"/>
      <c r="IU928" s="12"/>
      <c r="IV928" s="12"/>
      <c r="IW928" s="12"/>
      <c r="IX928" s="12"/>
      <c r="IY928" s="12"/>
      <c r="IZ928" s="12"/>
      <c r="JA928" s="12"/>
      <c r="JL928" s="12"/>
      <c r="JT928" s="12"/>
      <c r="JU928" s="12"/>
      <c r="JV928" s="12"/>
      <c r="JW928" s="12"/>
      <c r="JX928" s="12"/>
      <c r="KB928" s="12"/>
      <c r="KC928" s="12"/>
      <c r="KD928" s="12"/>
      <c r="KS928" s="12"/>
      <c r="KT928" s="12"/>
      <c r="KU928"/>
      <c r="KV928"/>
      <c r="KW928"/>
      <c r="KX928" s="12"/>
      <c r="KY928" s="12"/>
      <c r="KZ928" s="12"/>
      <c r="LA928" s="12"/>
      <c r="LB928" s="12"/>
      <c r="LC928" s="12"/>
      <c r="LD928" s="12"/>
      <c r="LE928" s="12"/>
      <c r="LF928" s="12"/>
      <c r="LG928" s="12"/>
      <c r="LH928" s="12"/>
      <c r="LI928" s="12"/>
      <c r="LJ928" s="12"/>
      <c r="LK928" s="12"/>
      <c r="LL928" s="12"/>
      <c r="LM928" s="12"/>
      <c r="LN928" s="12"/>
      <c r="LO928" s="12"/>
      <c r="LP928" s="12"/>
      <c r="LQ928" s="12"/>
      <c r="LR928" s="12"/>
      <c r="LS928" s="12"/>
      <c r="LT928" s="12"/>
      <c r="LU928" s="12"/>
      <c r="LV928" s="12"/>
      <c r="LW928" s="12"/>
      <c r="LX928" s="12"/>
      <c r="LY928" s="12"/>
      <c r="LZ928" s="12"/>
      <c r="MA928" s="12"/>
      <c r="MB928" s="12"/>
      <c r="MC928" s="12"/>
      <c r="MD928" s="12"/>
      <c r="ME928" s="12"/>
      <c r="MF928" s="12"/>
      <c r="MG928" s="12"/>
      <c r="MH928" s="12"/>
      <c r="MI928" s="12"/>
      <c r="MJ928" s="12"/>
      <c r="MK928" s="12"/>
      <c r="ML928" s="12"/>
      <c r="MM928" s="12"/>
      <c r="MN928" s="12"/>
      <c r="MO928" s="12"/>
      <c r="MP928" s="12"/>
    </row>
    <row r="929" spans="1:359" s="8" customFormat="1" ht="22.5" customHeight="1">
      <c r="A929" s="57">
        <v>2.2000000000000002</v>
      </c>
      <c r="B929" s="58"/>
      <c r="C929" s="62"/>
      <c r="D929" s="201">
        <f>SUM((S929*A929)+B929+C929)</f>
        <v>31.939600000000006</v>
      </c>
      <c r="E929" s="226"/>
      <c r="F929" s="59" t="s">
        <v>806</v>
      </c>
      <c r="G929" s="59"/>
      <c r="H929" s="26" t="s">
        <v>329</v>
      </c>
      <c r="I929" s="26" t="s">
        <v>2433</v>
      </c>
      <c r="J929" s="26" t="s">
        <v>591</v>
      </c>
      <c r="K929" s="26" t="s">
        <v>2442</v>
      </c>
      <c r="L929" s="66">
        <f>SUM(D929)</f>
        <v>31.939600000000006</v>
      </c>
      <c r="M929" s="66"/>
      <c r="N929" s="1" t="s">
        <v>369</v>
      </c>
      <c r="O929" s="316" t="s">
        <v>369</v>
      </c>
      <c r="P929" s="317">
        <v>6</v>
      </c>
      <c r="Q929" s="317" t="s">
        <v>369</v>
      </c>
      <c r="R929" s="37">
        <v>11.9</v>
      </c>
      <c r="S929" s="38">
        <f>SUM(R929*1.22)</f>
        <v>14.518000000000001</v>
      </c>
      <c r="T929" s="20" t="s">
        <v>2443</v>
      </c>
      <c r="U929" s="10" t="s">
        <v>2435</v>
      </c>
      <c r="V929" s="9"/>
      <c r="HR929" s="12"/>
      <c r="HS929" s="12"/>
      <c r="HT929" s="12"/>
      <c r="HU929" s="12"/>
      <c r="HV929" s="12"/>
      <c r="HW929" s="12"/>
      <c r="HX929" s="12"/>
      <c r="IE929" s="12"/>
      <c r="IF929" s="12"/>
      <c r="IG929" s="12"/>
      <c r="IH929" s="12"/>
      <c r="IO929" s="12"/>
      <c r="IP929" s="12"/>
      <c r="IQ929" s="12"/>
      <c r="JB929" s="12"/>
      <c r="JC929" s="12"/>
      <c r="JD929" s="12"/>
      <c r="JE929" s="12"/>
      <c r="JK929" s="12"/>
      <c r="JN929" s="12"/>
      <c r="JP929" s="12"/>
      <c r="JR929" s="12"/>
      <c r="JS929" s="12"/>
      <c r="JT929" s="12"/>
      <c r="JU929" s="12"/>
      <c r="JV929" s="12"/>
      <c r="JW929" s="12"/>
      <c r="JX929" s="12"/>
      <c r="JY929" s="12"/>
      <c r="KE929" s="12"/>
      <c r="KF929" s="12"/>
      <c r="KH929" s="7"/>
      <c r="KI929" s="7"/>
      <c r="KJ929" s="7"/>
      <c r="KK929" s="7"/>
      <c r="KL929" s="7"/>
      <c r="KM929" s="12"/>
      <c r="KN929" s="12"/>
      <c r="KO929" s="12"/>
      <c r="KP929" s="12"/>
      <c r="KQ929" s="12"/>
      <c r="KR929" s="12"/>
      <c r="KX929" s="12"/>
      <c r="KZ929" s="12"/>
      <c r="LA929" s="12"/>
      <c r="LB929" s="12"/>
      <c r="LC929" s="12"/>
      <c r="MH929" s="12"/>
      <c r="MI929" s="12"/>
      <c r="MJ929" s="12"/>
      <c r="MK929" s="12"/>
      <c r="ML929" s="12"/>
      <c r="MM929" s="12"/>
      <c r="MN929" s="12"/>
      <c r="MO929" s="12"/>
      <c r="MP929" s="12"/>
      <c r="MQ929" s="12"/>
      <c r="MS929" s="7"/>
    </row>
    <row r="930" spans="1:359" s="8" customFormat="1" ht="22.5" customHeight="1">
      <c r="A930" s="56"/>
      <c r="B930" s="55"/>
      <c r="C930" s="63"/>
      <c r="D930" s="201"/>
      <c r="E930" s="226"/>
      <c r="F930" s="60"/>
      <c r="G930" s="60"/>
      <c r="H930" s="26"/>
      <c r="I930" s="26"/>
      <c r="J930" s="9"/>
      <c r="K930" s="26"/>
      <c r="L930" s="66"/>
      <c r="M930" s="66"/>
      <c r="N930" s="17"/>
      <c r="O930" s="318"/>
      <c r="P930" s="318"/>
      <c r="Q930" s="13"/>
      <c r="R930" s="31"/>
      <c r="S930" s="31"/>
      <c r="T930" s="21"/>
      <c r="U930" s="10"/>
      <c r="V930" s="9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  <c r="BZ930" s="12"/>
      <c r="CA930" s="12"/>
      <c r="CB930" s="12"/>
      <c r="CC930" s="12"/>
      <c r="CD930" s="12"/>
      <c r="CE930" s="12"/>
      <c r="CF930" s="12"/>
      <c r="CG930" s="12"/>
      <c r="CH930" s="12"/>
      <c r="CI930" s="12"/>
      <c r="CJ930" s="12"/>
      <c r="CK930" s="12"/>
      <c r="CL930" s="12"/>
      <c r="CM930" s="12"/>
      <c r="CN930" s="12"/>
      <c r="CO930" s="12"/>
      <c r="CP930" s="12"/>
      <c r="CQ930" s="12"/>
      <c r="CR930" s="12"/>
      <c r="CS930" s="12"/>
      <c r="CT930" s="12"/>
      <c r="CU930" s="12"/>
      <c r="CV930" s="12"/>
      <c r="CW930" s="12"/>
      <c r="CX930" s="12"/>
      <c r="CY930" s="12"/>
      <c r="CZ930" s="12"/>
      <c r="DA930" s="12"/>
      <c r="DB930" s="12"/>
      <c r="DC930" s="12"/>
      <c r="DD930" s="12"/>
      <c r="DE930" s="12"/>
      <c r="DF930" s="12"/>
      <c r="DG930" s="12"/>
      <c r="DH930" s="12"/>
      <c r="DI930" s="12"/>
      <c r="DJ930" s="12"/>
      <c r="DK930" s="12"/>
      <c r="DL930" s="12"/>
      <c r="DM930" s="12"/>
      <c r="DN930" s="12"/>
      <c r="DO930" s="12"/>
      <c r="DP930" s="12"/>
      <c r="DQ930" s="12"/>
      <c r="DR930" s="12"/>
      <c r="DS930" s="12"/>
      <c r="DT930" s="12"/>
      <c r="DU930" s="12"/>
      <c r="DV930" s="12"/>
      <c r="DW930" s="12"/>
      <c r="DX930" s="12"/>
      <c r="DY930" s="12"/>
      <c r="DZ930" s="12"/>
      <c r="EA930" s="12"/>
      <c r="EB930" s="12"/>
      <c r="EC930" s="12"/>
      <c r="ED930" s="12"/>
      <c r="EE930" s="12"/>
      <c r="EF930" s="12"/>
      <c r="EG930" s="12"/>
      <c r="EH930" s="12"/>
      <c r="EI930" s="12"/>
      <c r="EJ930" s="12"/>
      <c r="EK930" s="12"/>
      <c r="EL930" s="12"/>
      <c r="EM930" s="12"/>
      <c r="EN930" s="12"/>
      <c r="EO930" s="12"/>
      <c r="EP930" s="12"/>
      <c r="EQ930" s="12"/>
      <c r="ER930" s="12"/>
      <c r="ES930" s="12"/>
      <c r="ET930" s="12"/>
      <c r="EU930" s="12"/>
      <c r="EV930" s="12"/>
      <c r="EW930" s="12"/>
      <c r="EX930" s="12"/>
      <c r="EY930" s="12"/>
      <c r="EZ930" s="12"/>
      <c r="FA930" s="12"/>
      <c r="FB930" s="12"/>
      <c r="FC930" s="12"/>
      <c r="FD930" s="12"/>
      <c r="FE930" s="12"/>
      <c r="FF930" s="12"/>
      <c r="FG930" s="12"/>
      <c r="FH930" s="12"/>
      <c r="FI930" s="12"/>
      <c r="FJ930" s="12"/>
      <c r="FK930" s="12"/>
      <c r="FL930" s="12"/>
      <c r="FM930" s="12"/>
      <c r="FN930" s="12"/>
      <c r="FO930" s="12"/>
      <c r="FP930" s="12"/>
      <c r="FQ930" s="12"/>
      <c r="FR930" s="12"/>
      <c r="FS930" s="12"/>
      <c r="FT930" s="12"/>
      <c r="FU930" s="12"/>
      <c r="FV930" s="12"/>
      <c r="FW930" s="12"/>
      <c r="FX930" s="12"/>
      <c r="FY930" s="12"/>
      <c r="FZ930" s="12"/>
      <c r="GA930" s="12"/>
      <c r="GB930" s="12"/>
      <c r="GC930" s="12"/>
      <c r="GD930" s="12"/>
      <c r="GE930" s="12"/>
      <c r="GF930" s="12"/>
      <c r="GG930" s="12"/>
      <c r="GH930" s="12"/>
      <c r="GI930" s="12"/>
      <c r="GJ930" s="12"/>
      <c r="GK930" s="12"/>
      <c r="GL930" s="12"/>
      <c r="GM930" s="12"/>
      <c r="GN930" s="12"/>
      <c r="GO930" s="12"/>
      <c r="GP930" s="12"/>
      <c r="GQ930" s="12"/>
      <c r="GR930" s="12"/>
      <c r="GS930" s="12"/>
      <c r="GT930" s="12"/>
      <c r="GU930" s="12"/>
      <c r="GV930" s="12"/>
      <c r="GW930" s="12"/>
      <c r="GX930" s="12"/>
      <c r="GY930" s="12"/>
      <c r="GZ930" s="12"/>
      <c r="HA930" s="12"/>
      <c r="HB930" s="12"/>
      <c r="HC930" s="12"/>
      <c r="HD930" s="12"/>
      <c r="HE930" s="12"/>
      <c r="HF930" s="12"/>
      <c r="HG930" s="12"/>
      <c r="HH930" s="12"/>
      <c r="HI930" s="12"/>
      <c r="HJ930" s="12"/>
      <c r="HK930" s="12"/>
      <c r="HL930" s="12"/>
      <c r="HM930" s="12"/>
      <c r="HN930" s="12"/>
      <c r="HO930" s="12"/>
      <c r="HP930" s="12"/>
      <c r="HQ930" s="12"/>
      <c r="HR930" s="12"/>
      <c r="HS930" s="12"/>
      <c r="HT930" s="12"/>
      <c r="HU930" s="12"/>
      <c r="HV930" s="12"/>
      <c r="HW930" s="12"/>
      <c r="HX930" s="12"/>
      <c r="IG930" s="12"/>
      <c r="IO930" s="12"/>
      <c r="IP930" s="12"/>
      <c r="IQ930" s="12"/>
      <c r="JB930" s="12"/>
      <c r="JC930" s="12"/>
      <c r="JD930" s="12"/>
      <c r="JE930" s="12"/>
      <c r="JF930" s="12"/>
      <c r="JG930" s="12"/>
      <c r="JH930" s="12"/>
      <c r="JI930" s="12"/>
      <c r="JJ930" s="12"/>
      <c r="JK930" s="12"/>
      <c r="JM930" s="12"/>
      <c r="JN930" s="12"/>
      <c r="JO930" s="12"/>
      <c r="JP930" s="12"/>
      <c r="JR930" s="12"/>
      <c r="JS930" s="12"/>
      <c r="JY930" s="12"/>
      <c r="JZ930" s="12"/>
      <c r="KA930" s="12"/>
      <c r="KB930" s="12"/>
      <c r="KE930" s="12"/>
      <c r="KF930" s="12"/>
      <c r="KM930" s="12"/>
      <c r="KN930" s="12"/>
      <c r="KO930" s="12"/>
      <c r="KP930" s="12"/>
      <c r="KQ930" s="12"/>
      <c r="KR930" s="12"/>
      <c r="KU930" s="12"/>
      <c r="KV930" s="12"/>
      <c r="KW930" s="12"/>
      <c r="MR930" s="12"/>
      <c r="MU930" s="12"/>
    </row>
    <row r="931" spans="1:359" s="8" customFormat="1" ht="22.5" customHeight="1">
      <c r="A931" s="56"/>
      <c r="B931" s="55"/>
      <c r="C931" s="63"/>
      <c r="D931" s="201"/>
      <c r="E931" s="226"/>
      <c r="F931" s="60"/>
      <c r="G931" s="60"/>
      <c r="H931" s="26"/>
      <c r="I931" s="26"/>
      <c r="J931" s="14"/>
      <c r="K931" s="26"/>
      <c r="L931" s="66"/>
      <c r="M931" s="66"/>
      <c r="N931" s="17"/>
      <c r="O931" s="318"/>
      <c r="P931" s="318"/>
      <c r="Q931" s="13"/>
      <c r="R931" s="31"/>
      <c r="S931" s="31"/>
      <c r="T931" s="21"/>
      <c r="U931" s="10"/>
      <c r="V931" s="9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  <c r="BT931" s="12"/>
      <c r="BU931" s="12"/>
      <c r="BV931" s="12"/>
      <c r="BW931" s="12"/>
      <c r="BX931" s="12"/>
      <c r="BY931" s="12"/>
      <c r="BZ931" s="12"/>
      <c r="CA931" s="12"/>
      <c r="CB931" s="12"/>
      <c r="CC931" s="12"/>
      <c r="CD931" s="12"/>
      <c r="CE931" s="12"/>
      <c r="CF931" s="12"/>
      <c r="CG931" s="12"/>
      <c r="CH931" s="12"/>
      <c r="CI931" s="12"/>
      <c r="CJ931" s="12"/>
      <c r="CK931" s="12"/>
      <c r="CL931" s="12"/>
      <c r="CM931" s="12"/>
      <c r="CN931" s="12"/>
      <c r="CO931" s="12"/>
      <c r="CP931" s="12"/>
      <c r="CQ931" s="12"/>
      <c r="CR931" s="12"/>
      <c r="CS931" s="12"/>
      <c r="CT931" s="12"/>
      <c r="CU931" s="12"/>
      <c r="CV931" s="12"/>
      <c r="CW931" s="12"/>
      <c r="CX931" s="12"/>
      <c r="CY931" s="12"/>
      <c r="CZ931" s="12"/>
      <c r="DA931" s="12"/>
      <c r="DB931" s="12"/>
      <c r="DC931" s="12"/>
      <c r="DD931" s="12"/>
      <c r="DE931" s="12"/>
      <c r="DF931" s="12"/>
      <c r="DG931" s="12"/>
      <c r="DH931" s="12"/>
      <c r="DI931" s="12"/>
      <c r="DJ931" s="12"/>
      <c r="DK931" s="12"/>
      <c r="DL931" s="12"/>
      <c r="DM931" s="12"/>
      <c r="DN931" s="12"/>
      <c r="DO931" s="12"/>
      <c r="DP931" s="12"/>
      <c r="DQ931" s="12"/>
      <c r="DR931" s="12"/>
      <c r="DS931" s="12"/>
      <c r="DT931" s="12"/>
      <c r="DU931" s="12"/>
      <c r="DV931" s="12"/>
      <c r="DW931" s="12"/>
      <c r="DX931" s="12"/>
      <c r="DY931" s="12"/>
      <c r="DZ931" s="12"/>
      <c r="EA931" s="12"/>
      <c r="EB931" s="12"/>
      <c r="EC931" s="12"/>
      <c r="ED931" s="12"/>
      <c r="EE931" s="12"/>
      <c r="EF931" s="12"/>
      <c r="EG931" s="12"/>
      <c r="EH931" s="12"/>
      <c r="EI931" s="12"/>
      <c r="EJ931" s="12"/>
      <c r="EK931" s="12"/>
      <c r="EL931" s="12"/>
      <c r="EM931" s="12"/>
      <c r="EN931" s="12"/>
      <c r="EO931" s="12"/>
      <c r="EP931" s="12"/>
      <c r="EQ931" s="12"/>
      <c r="ER931" s="12"/>
      <c r="ES931" s="12"/>
      <c r="ET931" s="12"/>
      <c r="EU931" s="12"/>
      <c r="EV931" s="12"/>
      <c r="EW931" s="12"/>
      <c r="EX931" s="12"/>
      <c r="EY931" s="12"/>
      <c r="EZ931" s="12"/>
      <c r="FA931" s="12"/>
      <c r="FB931" s="12"/>
      <c r="FC931" s="12"/>
      <c r="FD931" s="12"/>
      <c r="FE931" s="12"/>
      <c r="FF931" s="12"/>
      <c r="FG931" s="12"/>
      <c r="FH931" s="12"/>
      <c r="FI931" s="12"/>
      <c r="FJ931" s="12"/>
      <c r="FK931" s="12"/>
      <c r="FL931" s="12"/>
      <c r="FM931" s="12"/>
      <c r="FN931" s="12"/>
      <c r="FO931" s="12"/>
      <c r="FP931" s="12"/>
      <c r="FQ931" s="12"/>
      <c r="FR931" s="12"/>
      <c r="FS931" s="12"/>
      <c r="FT931" s="12"/>
      <c r="FU931" s="12"/>
      <c r="FV931" s="12"/>
      <c r="FW931" s="12"/>
      <c r="FX931" s="12"/>
      <c r="FY931" s="12"/>
      <c r="FZ931" s="12"/>
      <c r="GA931" s="12"/>
      <c r="GB931" s="12"/>
      <c r="GC931" s="12"/>
      <c r="GD931" s="12"/>
      <c r="GE931" s="12"/>
      <c r="GF931" s="12"/>
      <c r="GG931" s="12"/>
      <c r="GH931" s="12"/>
      <c r="GI931" s="12"/>
      <c r="GJ931" s="12"/>
      <c r="GK931" s="12"/>
      <c r="GL931" s="12"/>
      <c r="GM931" s="12"/>
      <c r="GN931" s="12"/>
      <c r="GO931" s="12"/>
      <c r="GP931" s="12"/>
      <c r="GQ931" s="12"/>
      <c r="GR931" s="12"/>
      <c r="GS931" s="12"/>
      <c r="GT931" s="12"/>
      <c r="GU931" s="12"/>
      <c r="GV931" s="12"/>
      <c r="GW931" s="12"/>
      <c r="GX931" s="12"/>
      <c r="GY931" s="12"/>
      <c r="GZ931" s="12"/>
      <c r="HA931" s="12"/>
      <c r="HB931" s="12"/>
      <c r="HC931" s="12"/>
      <c r="HD931" s="12"/>
      <c r="HE931" s="12"/>
      <c r="HF931" s="12"/>
      <c r="HG931" s="12"/>
      <c r="HH931" s="12"/>
      <c r="HI931" s="12"/>
      <c r="HJ931" s="12"/>
      <c r="HK931" s="12"/>
      <c r="HL931" s="12"/>
      <c r="HM931" s="12"/>
      <c r="HN931" s="12"/>
      <c r="HO931" s="12"/>
      <c r="HP931" s="12"/>
      <c r="HQ931" s="12"/>
      <c r="HR931" s="12"/>
      <c r="HS931" s="12"/>
      <c r="HT931" s="12"/>
      <c r="HU931" s="12"/>
      <c r="HV931" s="12"/>
      <c r="HW931" s="12"/>
      <c r="HX931" s="12"/>
      <c r="IG931" s="12"/>
      <c r="IO931" s="12"/>
      <c r="IP931" s="12"/>
      <c r="IQ931" s="12"/>
      <c r="JB931" s="12"/>
      <c r="JC931" s="12"/>
      <c r="JD931" s="12"/>
      <c r="JE931" s="12"/>
      <c r="JF931" s="12"/>
      <c r="JG931" s="12"/>
      <c r="JH931" s="12"/>
      <c r="JI931" s="12"/>
      <c r="JJ931" s="12"/>
      <c r="JK931" s="12"/>
      <c r="JM931" s="12"/>
      <c r="JN931" s="12"/>
      <c r="JO931" s="12"/>
      <c r="JP931" s="12"/>
      <c r="JR931" s="12"/>
      <c r="JS931" s="12"/>
      <c r="JY931" s="12"/>
      <c r="JZ931" s="12"/>
      <c r="KA931" s="12"/>
      <c r="KB931" s="12"/>
      <c r="KC931" s="12"/>
      <c r="KD931" s="12"/>
      <c r="KE931" s="12"/>
      <c r="KF931" s="12"/>
      <c r="KG931" s="12"/>
      <c r="KH931" s="12"/>
      <c r="KI931" s="12"/>
      <c r="KJ931" s="12"/>
      <c r="KK931" s="12"/>
      <c r="KL931" s="12"/>
      <c r="KM931" s="12"/>
      <c r="KN931" s="12"/>
      <c r="KO931" s="12"/>
      <c r="KP931" s="12"/>
      <c r="KQ931" s="12"/>
      <c r="KR931" s="12"/>
      <c r="LD931" s="12"/>
      <c r="LE931" s="12"/>
      <c r="LF931" s="12"/>
      <c r="LG931" s="12"/>
      <c r="LH931" s="12"/>
      <c r="LI931" s="12"/>
      <c r="LJ931" s="12"/>
      <c r="LK931" s="12"/>
      <c r="LL931" s="12"/>
      <c r="LM931" s="12"/>
      <c r="LR931" s="12"/>
      <c r="LS931" s="12"/>
      <c r="LT931" s="12"/>
      <c r="LU931" s="12"/>
      <c r="LV931" s="12"/>
      <c r="LW931" s="12"/>
      <c r="LX931" s="12"/>
      <c r="LY931" s="12"/>
      <c r="LZ931" s="12"/>
      <c r="MA931" s="12"/>
      <c r="MB931" s="12"/>
      <c r="MC931" s="12"/>
      <c r="MD931" s="12"/>
      <c r="ME931" s="12"/>
      <c r="MF931" s="12"/>
      <c r="MR931" s="12"/>
      <c r="MU931" s="12"/>
    </row>
    <row r="932" spans="1:359" s="8" customFormat="1" ht="22.5" customHeight="1">
      <c r="A932" s="56"/>
      <c r="B932" s="55"/>
      <c r="C932" s="63"/>
      <c r="D932" s="201"/>
      <c r="E932" s="225"/>
      <c r="F932" s="60"/>
      <c r="G932" s="60"/>
      <c r="H932" s="26"/>
      <c r="I932" s="26"/>
      <c r="J932" s="11"/>
      <c r="K932" s="26"/>
      <c r="L932" s="66"/>
      <c r="M932" s="66"/>
      <c r="N932" s="17"/>
      <c r="O932" s="318"/>
      <c r="P932" s="318"/>
      <c r="Q932" s="13"/>
      <c r="R932" s="31"/>
      <c r="S932" s="31"/>
      <c r="T932" s="21"/>
      <c r="U932" s="10"/>
      <c r="V932" s="9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  <c r="BT932" s="12"/>
      <c r="BU932" s="12"/>
      <c r="BV932" s="12"/>
      <c r="BW932" s="12"/>
      <c r="BX932" s="12"/>
      <c r="BY932" s="12"/>
      <c r="BZ932" s="12"/>
      <c r="CA932" s="12"/>
      <c r="CB932" s="12"/>
      <c r="CC932" s="12"/>
      <c r="CD932" s="12"/>
      <c r="CE932" s="12"/>
      <c r="CF932" s="12"/>
      <c r="CG932" s="12"/>
      <c r="CH932" s="12"/>
      <c r="CI932" s="12"/>
      <c r="CJ932" s="12"/>
      <c r="CK932" s="12"/>
      <c r="CL932" s="12"/>
      <c r="CM932" s="12"/>
      <c r="CN932" s="12"/>
      <c r="CO932" s="12"/>
      <c r="CP932" s="12"/>
      <c r="CQ932" s="12"/>
      <c r="CR932" s="12"/>
      <c r="CS932" s="12"/>
      <c r="CT932" s="12"/>
      <c r="CU932" s="12"/>
      <c r="CV932" s="12"/>
      <c r="CW932" s="12"/>
      <c r="CX932" s="12"/>
      <c r="CY932" s="12"/>
      <c r="CZ932" s="12"/>
      <c r="DA932" s="12"/>
      <c r="DB932" s="12"/>
      <c r="DC932" s="12"/>
      <c r="DD932" s="12"/>
      <c r="DE932" s="12"/>
      <c r="DF932" s="12"/>
      <c r="DG932" s="12"/>
      <c r="DH932" s="12"/>
      <c r="DI932" s="12"/>
      <c r="DJ932" s="12"/>
      <c r="DK932" s="12"/>
      <c r="DL932" s="12"/>
      <c r="DM932" s="12"/>
      <c r="DN932" s="12"/>
      <c r="DO932" s="12"/>
      <c r="DP932" s="12"/>
      <c r="DQ932" s="12"/>
      <c r="DR932" s="12"/>
      <c r="DS932" s="12"/>
      <c r="DT932" s="12"/>
      <c r="DU932" s="12"/>
      <c r="DV932" s="12"/>
      <c r="DW932" s="12"/>
      <c r="DX932" s="12"/>
      <c r="DY932" s="12"/>
      <c r="DZ932" s="12"/>
      <c r="EA932" s="12"/>
      <c r="EB932" s="12"/>
      <c r="EC932" s="12"/>
      <c r="ED932" s="12"/>
      <c r="EE932" s="12"/>
      <c r="EF932" s="12"/>
      <c r="EG932" s="12"/>
      <c r="EH932" s="12"/>
      <c r="EI932" s="12"/>
      <c r="EJ932" s="12"/>
      <c r="EK932" s="12"/>
      <c r="EL932" s="12"/>
      <c r="EM932" s="12"/>
      <c r="EN932" s="12"/>
      <c r="EO932" s="12"/>
      <c r="EP932" s="12"/>
      <c r="EQ932" s="12"/>
      <c r="ER932" s="12"/>
      <c r="ES932" s="12"/>
      <c r="ET932" s="12"/>
      <c r="EU932" s="12"/>
      <c r="EV932" s="12"/>
      <c r="EW932" s="12"/>
      <c r="EX932" s="12"/>
      <c r="EY932" s="12"/>
      <c r="EZ932" s="12"/>
      <c r="FA932" s="12"/>
      <c r="FB932" s="12"/>
      <c r="FC932" s="12"/>
      <c r="FD932" s="12"/>
      <c r="FE932" s="12"/>
      <c r="FF932" s="12"/>
      <c r="FG932" s="12"/>
      <c r="FH932" s="12"/>
      <c r="FI932" s="12"/>
      <c r="FJ932" s="12"/>
      <c r="FK932" s="12"/>
      <c r="FL932" s="12"/>
      <c r="FM932" s="12"/>
      <c r="FN932" s="12"/>
      <c r="FO932" s="12"/>
      <c r="FP932" s="12"/>
      <c r="FQ932" s="12"/>
      <c r="FR932" s="12"/>
      <c r="FS932" s="12"/>
      <c r="FT932" s="12"/>
      <c r="FU932" s="12"/>
      <c r="FV932" s="12"/>
      <c r="FW932" s="12"/>
      <c r="FX932" s="12"/>
      <c r="FY932" s="12"/>
      <c r="FZ932" s="12"/>
      <c r="GA932" s="12"/>
      <c r="GB932" s="12"/>
      <c r="GC932" s="12"/>
      <c r="GD932" s="12"/>
      <c r="GE932" s="12"/>
      <c r="GF932" s="12"/>
      <c r="GG932" s="12"/>
      <c r="GH932" s="12"/>
      <c r="GI932" s="12"/>
      <c r="GJ932" s="12"/>
      <c r="GK932" s="12"/>
      <c r="GL932" s="12"/>
      <c r="GM932" s="12"/>
      <c r="GN932" s="12"/>
      <c r="GO932" s="12"/>
      <c r="GP932" s="12"/>
      <c r="GQ932" s="12"/>
      <c r="GR932" s="12"/>
      <c r="GS932" s="12"/>
      <c r="GT932" s="12"/>
      <c r="GU932" s="12"/>
      <c r="GV932" s="12"/>
      <c r="GW932" s="12"/>
      <c r="GX932" s="12"/>
      <c r="GY932" s="12"/>
      <c r="GZ932" s="12"/>
      <c r="HA932" s="12"/>
      <c r="HB932" s="12"/>
      <c r="HC932" s="12"/>
      <c r="HD932" s="12"/>
      <c r="HE932" s="12"/>
      <c r="HF932" s="12"/>
      <c r="HG932" s="12"/>
      <c r="HH932" s="12"/>
      <c r="HI932" s="12"/>
      <c r="HJ932" s="12"/>
      <c r="HK932" s="12"/>
      <c r="HL932" s="12"/>
      <c r="HM932" s="12"/>
      <c r="HN932" s="12"/>
      <c r="HO932" s="12"/>
      <c r="HP932" s="12"/>
      <c r="HQ932" s="12"/>
      <c r="HR932" s="12"/>
      <c r="HS932" s="12"/>
      <c r="HT932" s="12"/>
      <c r="HU932" s="12"/>
      <c r="HV932" s="12"/>
      <c r="HW932" s="12"/>
      <c r="HX932" s="12"/>
      <c r="JF932" s="12"/>
      <c r="JG932" s="12"/>
      <c r="JH932" s="12"/>
      <c r="JI932" s="12"/>
      <c r="JJ932" s="12"/>
      <c r="JM932" s="12"/>
      <c r="JN932" s="12"/>
      <c r="JO932" s="12"/>
      <c r="KB932" s="12"/>
      <c r="KC932" s="12"/>
      <c r="KD932" s="12"/>
      <c r="KE932" s="12"/>
      <c r="KF932" s="12"/>
      <c r="KG932" s="12"/>
      <c r="KH932" s="12"/>
      <c r="KI932" s="12"/>
      <c r="KJ932" s="12"/>
      <c r="KK932" s="12"/>
      <c r="KL932" s="12"/>
      <c r="KM932" s="12"/>
      <c r="KN932" s="12"/>
      <c r="KO932" s="12"/>
      <c r="KP932" s="12"/>
      <c r="KQ932" s="12"/>
      <c r="KR932" s="12"/>
      <c r="KU932"/>
      <c r="KV932"/>
      <c r="KW932"/>
      <c r="MR932" s="12"/>
      <c r="MU932" s="12"/>
    </row>
    <row r="933" spans="1:359" s="8" customFormat="1" ht="22.5" customHeight="1">
      <c r="A933" s="56"/>
      <c r="B933" s="55"/>
      <c r="C933" s="63"/>
      <c r="D933" s="201"/>
      <c r="E933" s="226"/>
      <c r="F933" s="60"/>
      <c r="G933" s="60"/>
      <c r="H933" s="26"/>
      <c r="I933" s="26"/>
      <c r="J933" s="9"/>
      <c r="K933" s="26"/>
      <c r="L933" s="66"/>
      <c r="M933" s="66"/>
      <c r="N933" s="17"/>
      <c r="O933" s="318"/>
      <c r="P933" s="318"/>
      <c r="Q933" s="13"/>
      <c r="R933" s="31"/>
      <c r="S933" s="31"/>
      <c r="T933" s="21"/>
      <c r="U933" s="10"/>
      <c r="V933" s="9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2"/>
      <c r="BY933" s="12"/>
      <c r="BZ933" s="12"/>
      <c r="CA933" s="12"/>
      <c r="CB933" s="12"/>
      <c r="CC933" s="12"/>
      <c r="CD933" s="12"/>
      <c r="CE933" s="12"/>
      <c r="CF933" s="12"/>
      <c r="CG933" s="12"/>
      <c r="CH933" s="12"/>
      <c r="CI933" s="12"/>
      <c r="CJ933" s="12"/>
      <c r="CK933" s="12"/>
      <c r="CL933" s="12"/>
      <c r="CM933" s="12"/>
      <c r="CN933" s="12"/>
      <c r="CO933" s="12"/>
      <c r="CP933" s="12"/>
      <c r="CQ933" s="12"/>
      <c r="CR933" s="12"/>
      <c r="CS933" s="12"/>
      <c r="CT933" s="12"/>
      <c r="CU933" s="12"/>
      <c r="CV933" s="12"/>
      <c r="CW933" s="12"/>
      <c r="CX933" s="12"/>
      <c r="CY933" s="12"/>
      <c r="CZ933" s="12"/>
      <c r="DA933" s="12"/>
      <c r="DB933" s="12"/>
      <c r="DC933" s="12"/>
      <c r="DD933" s="12"/>
      <c r="DE933" s="12"/>
      <c r="DF933" s="12"/>
      <c r="DG933" s="12"/>
      <c r="DH933" s="12"/>
      <c r="DI933" s="12"/>
      <c r="DJ933" s="12"/>
      <c r="DK933" s="12"/>
      <c r="DL933" s="12"/>
      <c r="DM933" s="12"/>
      <c r="DN933" s="12"/>
      <c r="DO933" s="12"/>
      <c r="DP933" s="12"/>
      <c r="DQ933" s="12"/>
      <c r="DR933" s="12"/>
      <c r="DS933" s="12"/>
      <c r="DT933" s="12"/>
      <c r="DU933" s="12"/>
      <c r="DV933" s="12"/>
      <c r="DW933" s="12"/>
      <c r="DX933" s="12"/>
      <c r="DY933" s="12"/>
      <c r="DZ933" s="12"/>
      <c r="EA933" s="12"/>
      <c r="EB933" s="12"/>
      <c r="EC933" s="12"/>
      <c r="ED933" s="12"/>
      <c r="EE933" s="12"/>
      <c r="EF933" s="12"/>
      <c r="EG933" s="12"/>
      <c r="EH933" s="12"/>
      <c r="EI933" s="12"/>
      <c r="EJ933" s="12"/>
      <c r="EK933" s="12"/>
      <c r="EL933" s="12"/>
      <c r="EM933" s="12"/>
      <c r="EN933" s="12"/>
      <c r="EO933" s="12"/>
      <c r="EP933" s="12"/>
      <c r="EQ933" s="12"/>
      <c r="ER933" s="12"/>
      <c r="ES933" s="12"/>
      <c r="ET933" s="12"/>
      <c r="EU933" s="12"/>
      <c r="EV933" s="12"/>
      <c r="EW933" s="12"/>
      <c r="EX933" s="12"/>
      <c r="EY933" s="12"/>
      <c r="EZ933" s="12"/>
      <c r="FA933" s="12"/>
      <c r="FB933" s="12"/>
      <c r="FC933" s="12"/>
      <c r="FD933" s="12"/>
      <c r="FE933" s="12"/>
      <c r="FF933" s="12"/>
      <c r="FG933" s="12"/>
      <c r="FH933" s="12"/>
      <c r="FI933" s="12"/>
      <c r="FJ933" s="12"/>
      <c r="FK933" s="12"/>
      <c r="FL933" s="12"/>
      <c r="FM933" s="12"/>
      <c r="FN933" s="12"/>
      <c r="FO933" s="12"/>
      <c r="FP933" s="12"/>
      <c r="FQ933" s="12"/>
      <c r="FR933" s="12"/>
      <c r="FS933" s="12"/>
      <c r="FT933" s="12"/>
      <c r="FU933" s="12"/>
      <c r="FV933" s="12"/>
      <c r="FW933" s="12"/>
      <c r="FX933" s="12"/>
      <c r="FY933" s="12"/>
      <c r="FZ933" s="12"/>
      <c r="GA933" s="12"/>
      <c r="GB933" s="12"/>
      <c r="GC933" s="12"/>
      <c r="GD933" s="12"/>
      <c r="GE933" s="12"/>
      <c r="GF933" s="12"/>
      <c r="GG933" s="12"/>
      <c r="GH933" s="12"/>
      <c r="GI933" s="12"/>
      <c r="GJ933" s="12"/>
      <c r="GK933" s="12"/>
      <c r="GL933" s="12"/>
      <c r="GM933" s="12"/>
      <c r="GN933" s="12"/>
      <c r="GO933" s="12"/>
      <c r="GP933" s="12"/>
      <c r="GQ933" s="12"/>
      <c r="GR933" s="12"/>
      <c r="GS933" s="12"/>
      <c r="GT933" s="12"/>
      <c r="GU933" s="12"/>
      <c r="GV933" s="12"/>
      <c r="GW933" s="12"/>
      <c r="GX933" s="12"/>
      <c r="GY933" s="12"/>
      <c r="GZ933" s="12"/>
      <c r="HA933" s="12"/>
      <c r="HB933" s="12"/>
      <c r="HC933" s="12"/>
      <c r="HD933" s="12"/>
      <c r="HE933" s="12"/>
      <c r="HF933" s="12"/>
      <c r="HG933" s="12"/>
      <c r="HH933" s="12"/>
      <c r="HI933" s="12"/>
      <c r="HJ933" s="12"/>
      <c r="HK933" s="12"/>
      <c r="HL933" s="12"/>
      <c r="HM933" s="12"/>
      <c r="HN933" s="12"/>
      <c r="HO933" s="12"/>
      <c r="HP933" s="12"/>
      <c r="HQ933" s="12"/>
      <c r="HR933" s="12"/>
      <c r="HS933" s="12"/>
      <c r="HT933" s="12"/>
      <c r="HU933" s="12"/>
      <c r="HV933" s="12"/>
      <c r="HW933" s="12"/>
      <c r="HX933" s="12"/>
      <c r="JF933" s="12"/>
      <c r="JG933" s="12"/>
      <c r="JH933" s="12"/>
      <c r="JI933" s="12"/>
      <c r="JJ933" s="12"/>
      <c r="JM933" s="12"/>
      <c r="JN933" s="12"/>
      <c r="JO933" s="12"/>
      <c r="JZ933" s="12"/>
      <c r="KA933" s="12"/>
      <c r="KB933" s="12"/>
      <c r="KC933" s="12"/>
      <c r="KD933" s="12"/>
      <c r="KG933" s="12"/>
      <c r="MR933" s="12"/>
    </row>
    <row r="934" spans="1:359" s="8" customFormat="1" ht="22.5" customHeight="1">
      <c r="A934" s="57">
        <v>1</v>
      </c>
      <c r="B934" s="58">
        <v>15</v>
      </c>
      <c r="C934" s="62"/>
      <c r="D934" s="201">
        <f>SUM((S934*A934)+B934+C934)</f>
        <v>20.856000000000002</v>
      </c>
      <c r="E934" s="226"/>
      <c r="F934" s="59" t="s">
        <v>805</v>
      </c>
      <c r="G934" s="59"/>
      <c r="H934" s="26" t="s">
        <v>329</v>
      </c>
      <c r="I934" s="26" t="s">
        <v>736</v>
      </c>
      <c r="J934" s="28" t="s">
        <v>1679</v>
      </c>
      <c r="K934" s="26" t="s">
        <v>1680</v>
      </c>
      <c r="L934" s="66">
        <f t="shared" ref="L934:L967" si="319">SUM(D934)</f>
        <v>20.856000000000002</v>
      </c>
      <c r="M934" s="66"/>
      <c r="N934" s="1" t="s">
        <v>369</v>
      </c>
      <c r="O934" s="316" t="s">
        <v>369</v>
      </c>
      <c r="P934" s="317">
        <v>1</v>
      </c>
      <c r="Q934" s="4" t="s">
        <v>369</v>
      </c>
      <c r="R934" s="37">
        <v>4.8</v>
      </c>
      <c r="S934" s="38">
        <f t="shared" ref="S934:S967" si="320">SUM(R934*1.22)</f>
        <v>5.8559999999999999</v>
      </c>
      <c r="T934" s="20"/>
      <c r="U934" s="10" t="s">
        <v>737</v>
      </c>
      <c r="V934" s="9"/>
      <c r="HR934" s="12"/>
      <c r="HS934" s="12"/>
      <c r="HT934" s="12"/>
      <c r="HU934" s="12"/>
      <c r="HV934" s="12"/>
      <c r="HW934" s="12"/>
      <c r="HX934" s="12"/>
      <c r="IE934" s="12"/>
      <c r="IF934" s="12"/>
      <c r="IG934" s="12"/>
      <c r="IH934" s="12"/>
      <c r="IO934" s="12"/>
      <c r="IP934" s="12"/>
      <c r="IQ934" s="12"/>
      <c r="JB934" s="12"/>
      <c r="JC934" s="12"/>
      <c r="JD934" s="12"/>
      <c r="JE934" s="12"/>
      <c r="JK934" s="12"/>
      <c r="JN934" s="12"/>
      <c r="JP934" s="12"/>
      <c r="JR934" s="12"/>
      <c r="JS934" s="12"/>
      <c r="JT934" s="12"/>
      <c r="JU934" s="12"/>
      <c r="JV934" s="12"/>
      <c r="JW934" s="12"/>
      <c r="JX934" s="12"/>
      <c r="JY934" s="12"/>
      <c r="JZ934" s="12"/>
      <c r="KA934" s="12"/>
      <c r="KB934" s="12"/>
      <c r="KC934" s="12"/>
      <c r="KD934" s="12"/>
      <c r="KE934" s="12"/>
      <c r="KF934" s="12"/>
      <c r="KH934" s="12"/>
      <c r="KI934" s="12"/>
      <c r="KJ934" s="12"/>
      <c r="KK934" s="12"/>
      <c r="KL934" s="12"/>
      <c r="KM934" s="12"/>
      <c r="KN934" s="12"/>
      <c r="KO934" s="12"/>
      <c r="KP934" s="12"/>
      <c r="KQ934" s="12"/>
      <c r="KR934" s="12"/>
      <c r="KS934" s="12"/>
      <c r="KT934" s="12"/>
      <c r="KX934" s="12"/>
      <c r="LD934" s="12"/>
      <c r="LE934" s="12"/>
      <c r="LF934" s="12"/>
      <c r="LG934" s="12"/>
      <c r="LH934" s="12"/>
      <c r="LI934" s="12"/>
      <c r="LJ934" s="12"/>
      <c r="LK934" s="12"/>
      <c r="LL934" s="12"/>
      <c r="LM934" s="12"/>
      <c r="LN934" s="12"/>
      <c r="LO934" s="12"/>
      <c r="LP934" s="12"/>
      <c r="LQ934" s="12"/>
      <c r="LR934" s="12"/>
      <c r="LS934" s="12"/>
      <c r="LT934" s="12"/>
      <c r="LU934" s="12"/>
      <c r="LV934" s="12"/>
      <c r="LW934" s="12"/>
      <c r="LX934" s="12"/>
      <c r="LY934" s="12"/>
      <c r="LZ934" s="12"/>
      <c r="MA934" s="12"/>
      <c r="MB934" s="12"/>
      <c r="MC934" s="12"/>
      <c r="MD934" s="12"/>
      <c r="ME934" s="12"/>
      <c r="MF934" s="12"/>
      <c r="MG934" s="12"/>
      <c r="MH934" s="12"/>
      <c r="MI934" s="12"/>
      <c r="MJ934" s="12"/>
      <c r="MK934" s="12"/>
      <c r="ML934" s="12"/>
      <c r="MM934" s="12"/>
      <c r="MN934" s="12"/>
      <c r="MO934" s="12"/>
      <c r="MP934" s="12"/>
    </row>
    <row r="935" spans="1:359" ht="22.5" customHeight="1">
      <c r="A935" s="57">
        <v>1</v>
      </c>
      <c r="B935" s="58">
        <v>15</v>
      </c>
      <c r="C935" s="62">
        <v>1</v>
      </c>
      <c r="D935" s="201">
        <f>SUM((S935*A935)+B935+C935)</f>
        <v>25.15</v>
      </c>
      <c r="E935" s="226"/>
      <c r="F935" s="59" t="s">
        <v>805</v>
      </c>
      <c r="G935" s="59"/>
      <c r="H935" s="26" t="s">
        <v>329</v>
      </c>
      <c r="I935" s="26" t="s">
        <v>29</v>
      </c>
      <c r="J935" s="26" t="s">
        <v>2509</v>
      </c>
      <c r="K935" s="26" t="s">
        <v>2505</v>
      </c>
      <c r="L935" s="66">
        <f t="shared" si="319"/>
        <v>25.15</v>
      </c>
      <c r="M935" s="66"/>
      <c r="N935" s="1" t="s">
        <v>369</v>
      </c>
      <c r="O935" s="316" t="s">
        <v>369</v>
      </c>
      <c r="P935" s="317">
        <v>12</v>
      </c>
      <c r="Q935" s="317">
        <v>12</v>
      </c>
      <c r="R935" s="37">
        <v>7.5</v>
      </c>
      <c r="S935" s="38">
        <f t="shared" si="320"/>
        <v>9.15</v>
      </c>
      <c r="T935" s="20"/>
      <c r="U935" s="10" t="s">
        <v>521</v>
      </c>
      <c r="V935" s="9"/>
      <c r="HP935" s="8"/>
      <c r="HQ935" s="8"/>
      <c r="HY935" s="8"/>
      <c r="HZ935" s="8"/>
      <c r="IA935" s="8"/>
      <c r="IB935" s="6"/>
      <c r="IC935" s="8"/>
      <c r="ID935" s="8"/>
      <c r="IE935" s="8"/>
      <c r="IF935" s="8"/>
      <c r="IH935" s="8"/>
      <c r="II935" s="8"/>
      <c r="IJ935" s="8"/>
      <c r="IK935" s="8"/>
      <c r="IL935" s="8"/>
      <c r="IM935" s="8"/>
      <c r="IN935" s="8"/>
      <c r="IR935" s="8"/>
      <c r="IS935" s="8"/>
      <c r="IT935" s="8"/>
      <c r="IU935" s="8"/>
      <c r="IV935" s="8"/>
      <c r="IW935" s="8"/>
      <c r="IX935" s="8"/>
      <c r="IY935" s="8"/>
      <c r="IZ935" s="8"/>
      <c r="JA935" s="8"/>
      <c r="JL935" s="8"/>
      <c r="JM935" s="8"/>
      <c r="JO935" s="8"/>
      <c r="JQ935" s="8"/>
      <c r="KG935" s="8"/>
      <c r="KH935" s="8"/>
      <c r="KI935" s="8"/>
      <c r="KJ935" s="8"/>
      <c r="KK935" s="8"/>
      <c r="KL935" s="8"/>
      <c r="KZ935" s="8"/>
      <c r="LA935" s="8"/>
      <c r="LB935" s="8"/>
      <c r="LC935" s="8"/>
      <c r="LD935" s="8"/>
      <c r="LE935" s="8"/>
      <c r="LF935" s="8"/>
      <c r="LG935" s="8"/>
      <c r="LH935" s="8"/>
      <c r="LI935" s="8"/>
      <c r="LJ935" s="8"/>
      <c r="LK935" s="8"/>
      <c r="LL935" s="8"/>
      <c r="LM935" s="8"/>
      <c r="LN935" s="8"/>
      <c r="LO935" s="8"/>
      <c r="LP935" s="8"/>
      <c r="LQ935" s="8"/>
      <c r="LR935" s="8"/>
      <c r="LS935" s="8"/>
      <c r="LT935" s="8"/>
      <c r="LU935" s="8"/>
      <c r="LV935" s="8"/>
      <c r="LW935" s="8"/>
      <c r="LX935" s="8"/>
      <c r="LY935" s="8"/>
      <c r="LZ935" s="8"/>
      <c r="MA935" s="8"/>
      <c r="MB935" s="8"/>
      <c r="MC935" s="8"/>
      <c r="MD935" s="8"/>
      <c r="ME935" s="8"/>
      <c r="MF935" s="8"/>
      <c r="MG935" s="8"/>
      <c r="MH935" s="8"/>
      <c r="MI935" s="8"/>
      <c r="MJ935" s="8"/>
      <c r="MK935" s="8"/>
      <c r="ML935" s="8"/>
      <c r="MM935" s="8"/>
      <c r="MN935" s="8"/>
      <c r="MO935" s="8"/>
      <c r="MP935" s="8"/>
      <c r="MR935" s="8"/>
      <c r="MS935" s="8"/>
      <c r="MU935" s="8"/>
    </row>
    <row r="936" spans="1:359" s="8" customFormat="1" ht="22.5" customHeight="1">
      <c r="A936" s="57">
        <v>2.2000000000000002</v>
      </c>
      <c r="B936" s="58"/>
      <c r="C936" s="62">
        <v>1</v>
      </c>
      <c r="D936" s="201">
        <f>SUM((S936*A936)+B936+C936)</f>
        <v>34.550000000000004</v>
      </c>
      <c r="E936" s="225"/>
      <c r="F936" s="59" t="s">
        <v>806</v>
      </c>
      <c r="G936" s="59"/>
      <c r="H936" s="26" t="s">
        <v>329</v>
      </c>
      <c r="I936" s="26" t="s">
        <v>113</v>
      </c>
      <c r="J936" s="28" t="s">
        <v>920</v>
      </c>
      <c r="K936" s="26" t="s">
        <v>2463</v>
      </c>
      <c r="L936" s="66">
        <f t="shared" ref="L936" si="321">SUM(D936)</f>
        <v>34.550000000000004</v>
      </c>
      <c r="M936" s="66"/>
      <c r="N936" s="1" t="s">
        <v>369</v>
      </c>
      <c r="O936" s="316" t="s">
        <v>369</v>
      </c>
      <c r="P936" s="317">
        <v>6</v>
      </c>
      <c r="Q936" s="4" t="s">
        <v>369</v>
      </c>
      <c r="R936" s="37">
        <v>12.5</v>
      </c>
      <c r="S936" s="38">
        <f t="shared" ref="S936" si="322">SUM(R936*1.22)</f>
        <v>15.25</v>
      </c>
      <c r="T936" s="20"/>
      <c r="U936" s="10" t="s">
        <v>491</v>
      </c>
      <c r="V936" s="9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  <c r="BZ936" s="12"/>
      <c r="CA936" s="12"/>
      <c r="CB936" s="12"/>
      <c r="CC936" s="12"/>
      <c r="CD936" s="12"/>
      <c r="CE936" s="12"/>
      <c r="CF936" s="12"/>
      <c r="CG936" s="12"/>
      <c r="CH936" s="12"/>
      <c r="CI936" s="12"/>
      <c r="CJ936" s="12"/>
      <c r="CK936" s="12"/>
      <c r="CL936" s="12"/>
      <c r="CM936" s="12"/>
      <c r="CN936" s="12"/>
      <c r="CO936" s="12"/>
      <c r="CP936" s="12"/>
      <c r="CQ936" s="12"/>
      <c r="CR936" s="12"/>
      <c r="CS936" s="12"/>
      <c r="CT936" s="12"/>
      <c r="CU936" s="12"/>
      <c r="CV936" s="12"/>
      <c r="CW936" s="12"/>
      <c r="CX936" s="12"/>
      <c r="CY936" s="12"/>
      <c r="CZ936" s="12"/>
      <c r="DA936" s="12"/>
      <c r="DB936" s="12"/>
      <c r="DC936" s="12"/>
      <c r="DD936" s="12"/>
      <c r="DE936" s="12"/>
      <c r="DF936" s="12"/>
      <c r="DG936" s="12"/>
      <c r="DH936" s="12"/>
      <c r="DI936" s="12"/>
      <c r="DJ936" s="12"/>
      <c r="DK936" s="12"/>
      <c r="DL936" s="12"/>
      <c r="DM936" s="12"/>
      <c r="DN936" s="12"/>
      <c r="DO936" s="12"/>
      <c r="DP936" s="12"/>
      <c r="DQ936" s="12"/>
      <c r="DR936" s="12"/>
      <c r="DS936" s="12"/>
      <c r="DT936" s="12"/>
      <c r="DU936" s="12"/>
      <c r="DV936" s="12"/>
      <c r="DW936" s="12"/>
      <c r="DX936" s="12"/>
      <c r="DY936" s="12"/>
      <c r="DZ936" s="12"/>
      <c r="EA936" s="12"/>
      <c r="EB936" s="12"/>
      <c r="EC936" s="12"/>
      <c r="ED936" s="12"/>
      <c r="EE936" s="12"/>
      <c r="EF936" s="12"/>
      <c r="EG936" s="12"/>
      <c r="EH936" s="12"/>
      <c r="EI936" s="12"/>
      <c r="EJ936" s="12"/>
      <c r="EK936" s="12"/>
      <c r="EL936" s="12"/>
      <c r="EM936" s="12"/>
      <c r="EN936" s="12"/>
      <c r="EO936" s="12"/>
      <c r="EP936" s="12"/>
      <c r="EQ936" s="12"/>
      <c r="ER936" s="12"/>
      <c r="ES936" s="12"/>
      <c r="ET936" s="12"/>
      <c r="EU936" s="12"/>
      <c r="EV936" s="12"/>
      <c r="EW936" s="12"/>
      <c r="EX936" s="12"/>
      <c r="EY936" s="12"/>
      <c r="EZ936" s="12"/>
      <c r="FA936" s="12"/>
      <c r="FB936" s="12"/>
      <c r="FC936" s="12"/>
      <c r="FD936" s="12"/>
      <c r="FE936" s="12"/>
      <c r="FF936" s="12"/>
      <c r="FG936" s="12"/>
      <c r="FH936" s="12"/>
      <c r="FI936" s="12"/>
      <c r="FJ936" s="12"/>
      <c r="FK936" s="12"/>
      <c r="FL936" s="12"/>
      <c r="FM936" s="12"/>
      <c r="FN936" s="12"/>
      <c r="FO936" s="12"/>
      <c r="FP936" s="12"/>
      <c r="FQ936" s="12"/>
      <c r="FR936" s="12"/>
      <c r="FS936" s="12"/>
      <c r="FT936" s="12"/>
      <c r="FU936" s="12"/>
      <c r="FV936" s="12"/>
      <c r="FW936" s="12"/>
      <c r="FX936" s="12"/>
      <c r="FY936" s="12"/>
      <c r="FZ936" s="12"/>
      <c r="GA936" s="12"/>
      <c r="GB936" s="12"/>
      <c r="GC936" s="12"/>
      <c r="GD936" s="12"/>
      <c r="GE936" s="12"/>
      <c r="GF936" s="12"/>
      <c r="GG936" s="12"/>
      <c r="GH936" s="12"/>
      <c r="GI936" s="12"/>
      <c r="GJ936" s="12"/>
      <c r="GK936" s="12"/>
      <c r="GL936" s="12"/>
      <c r="GM936" s="12"/>
      <c r="GN936" s="12"/>
      <c r="GO936" s="12"/>
      <c r="GP936" s="12"/>
      <c r="GQ936" s="12"/>
      <c r="GR936" s="12"/>
      <c r="GS936" s="12"/>
      <c r="GT936" s="12"/>
      <c r="GU936" s="12"/>
      <c r="GV936" s="12"/>
      <c r="GW936" s="12"/>
      <c r="GX936" s="12"/>
      <c r="GY936" s="12"/>
      <c r="GZ936" s="12"/>
      <c r="HA936" s="12"/>
      <c r="HB936" s="12"/>
      <c r="HC936" s="12"/>
      <c r="HD936" s="12"/>
      <c r="HE936" s="12"/>
      <c r="HF936" s="12"/>
      <c r="HG936" s="12"/>
      <c r="HH936" s="12"/>
      <c r="HI936" s="12"/>
      <c r="HJ936" s="12"/>
      <c r="HK936" s="12"/>
      <c r="HL936" s="12"/>
      <c r="HM936" s="12"/>
      <c r="HN936" s="12"/>
      <c r="HO936" s="12"/>
      <c r="HP936" s="7"/>
      <c r="HQ936" s="7"/>
      <c r="HR936" s="12"/>
      <c r="HS936" s="12"/>
      <c r="HT936" s="12"/>
      <c r="HU936" s="12"/>
      <c r="HW936" s="12"/>
      <c r="HX936" s="12"/>
      <c r="HZ936" s="12"/>
      <c r="IA936" s="12"/>
      <c r="IG936" s="12"/>
      <c r="II936" s="12"/>
      <c r="IJ936" s="7"/>
      <c r="IK936" s="7"/>
      <c r="IL936" s="12"/>
      <c r="IM936" s="12"/>
      <c r="IN936" s="12"/>
      <c r="IO936" s="12"/>
      <c r="IP936" s="12"/>
      <c r="IQ936" s="12"/>
      <c r="IR936" s="12"/>
      <c r="IS936" s="7"/>
      <c r="IT936" s="7"/>
      <c r="IU936" s="7"/>
      <c r="IV936" s="7"/>
      <c r="IW936" s="7"/>
      <c r="JB936" s="12"/>
      <c r="JC936" s="12"/>
      <c r="JD936" s="12"/>
      <c r="JE936" s="12"/>
      <c r="JF936" s="12"/>
      <c r="JG936" s="12"/>
      <c r="JH936" s="12"/>
      <c r="JI936" s="12"/>
      <c r="JJ936" s="12"/>
      <c r="JK936" s="12"/>
      <c r="JL936" s="12"/>
      <c r="JN936" s="12"/>
      <c r="JP936" s="12"/>
      <c r="JR936" s="12"/>
      <c r="JS936" s="12"/>
      <c r="JT936" s="12"/>
      <c r="JU936" s="12"/>
      <c r="JV936" s="12"/>
      <c r="JW936" s="12"/>
      <c r="JX936" s="12"/>
      <c r="JY936" s="12"/>
      <c r="JZ936" s="12"/>
      <c r="KA936" s="12"/>
      <c r="KB936" s="12"/>
      <c r="KC936" s="12"/>
      <c r="KD936" s="12"/>
      <c r="KE936" s="12"/>
      <c r="KF936" s="12"/>
      <c r="KM936" s="12"/>
      <c r="KN936" s="12"/>
      <c r="KO936" s="12"/>
      <c r="KP936" s="12"/>
      <c r="KQ936" s="12"/>
      <c r="KR936" s="12"/>
      <c r="LN936"/>
      <c r="LO936"/>
      <c r="LP936"/>
      <c r="LQ936"/>
      <c r="MG936"/>
      <c r="MK936" s="12"/>
      <c r="ML936" s="12"/>
      <c r="MM936" s="12"/>
      <c r="MN936" s="12"/>
      <c r="MO936" s="12"/>
      <c r="MP936" s="12"/>
    </row>
    <row r="937" spans="1:359" s="8" customFormat="1" ht="22.5" customHeight="1">
      <c r="A937" s="57">
        <v>2.2000000000000002</v>
      </c>
      <c r="B937" s="58"/>
      <c r="C937" s="62">
        <v>1</v>
      </c>
      <c r="D937" s="201">
        <f>SUM((S937*A937)+B937+C937)</f>
        <v>33.208000000000006</v>
      </c>
      <c r="E937" s="225"/>
      <c r="F937" s="59" t="s">
        <v>806</v>
      </c>
      <c r="G937" s="59"/>
      <c r="H937" s="26" t="s">
        <v>329</v>
      </c>
      <c r="I937" s="26" t="s">
        <v>113</v>
      </c>
      <c r="J937" s="28" t="s">
        <v>920</v>
      </c>
      <c r="K937" s="26" t="s">
        <v>1387</v>
      </c>
      <c r="L937" s="66">
        <f t="shared" si="319"/>
        <v>33.208000000000006</v>
      </c>
      <c r="M937" s="66"/>
      <c r="N937" s="1" t="s">
        <v>369</v>
      </c>
      <c r="O937" s="316" t="s">
        <v>369</v>
      </c>
      <c r="P937" s="317">
        <v>4</v>
      </c>
      <c r="Q937" s="4" t="s">
        <v>369</v>
      </c>
      <c r="R937" s="37">
        <v>12</v>
      </c>
      <c r="S937" s="38">
        <f t="shared" si="320"/>
        <v>14.64</v>
      </c>
      <c r="T937" s="20"/>
      <c r="U937" s="10" t="s">
        <v>491</v>
      </c>
      <c r="V937" s="9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  <c r="BT937" s="12"/>
      <c r="BU937" s="12"/>
      <c r="BV937" s="12"/>
      <c r="BW937" s="12"/>
      <c r="BX937" s="12"/>
      <c r="BY937" s="12"/>
      <c r="BZ937" s="12"/>
      <c r="CA937" s="12"/>
      <c r="CB937" s="12"/>
      <c r="CC937" s="12"/>
      <c r="CD937" s="12"/>
      <c r="CE937" s="12"/>
      <c r="CF937" s="12"/>
      <c r="CG937" s="12"/>
      <c r="CH937" s="12"/>
      <c r="CI937" s="12"/>
      <c r="CJ937" s="12"/>
      <c r="CK937" s="12"/>
      <c r="CL937" s="12"/>
      <c r="CM937" s="12"/>
      <c r="CN937" s="12"/>
      <c r="CO937" s="12"/>
      <c r="CP937" s="12"/>
      <c r="CQ937" s="12"/>
      <c r="CR937" s="12"/>
      <c r="CS937" s="12"/>
      <c r="CT937" s="12"/>
      <c r="CU937" s="12"/>
      <c r="CV937" s="12"/>
      <c r="CW937" s="12"/>
      <c r="CX937" s="12"/>
      <c r="CY937" s="12"/>
      <c r="CZ937" s="12"/>
      <c r="DA937" s="12"/>
      <c r="DB937" s="12"/>
      <c r="DC937" s="12"/>
      <c r="DD937" s="12"/>
      <c r="DE937" s="12"/>
      <c r="DF937" s="12"/>
      <c r="DG937" s="12"/>
      <c r="DH937" s="12"/>
      <c r="DI937" s="12"/>
      <c r="DJ937" s="12"/>
      <c r="DK937" s="12"/>
      <c r="DL937" s="12"/>
      <c r="DM937" s="12"/>
      <c r="DN937" s="12"/>
      <c r="DO937" s="12"/>
      <c r="DP937" s="12"/>
      <c r="DQ937" s="12"/>
      <c r="DR937" s="12"/>
      <c r="DS937" s="12"/>
      <c r="DT937" s="12"/>
      <c r="DU937" s="12"/>
      <c r="DV937" s="12"/>
      <c r="DW937" s="12"/>
      <c r="DX937" s="12"/>
      <c r="DY937" s="12"/>
      <c r="DZ937" s="12"/>
      <c r="EA937" s="12"/>
      <c r="EB937" s="12"/>
      <c r="EC937" s="12"/>
      <c r="ED937" s="12"/>
      <c r="EE937" s="12"/>
      <c r="EF937" s="12"/>
      <c r="EG937" s="12"/>
      <c r="EH937" s="12"/>
      <c r="EI937" s="12"/>
      <c r="EJ937" s="12"/>
      <c r="EK937" s="12"/>
      <c r="EL937" s="12"/>
      <c r="EM937" s="12"/>
      <c r="EN937" s="12"/>
      <c r="EO937" s="12"/>
      <c r="EP937" s="12"/>
      <c r="EQ937" s="12"/>
      <c r="ER937" s="12"/>
      <c r="ES937" s="12"/>
      <c r="ET937" s="12"/>
      <c r="EU937" s="12"/>
      <c r="EV937" s="12"/>
      <c r="EW937" s="12"/>
      <c r="EX937" s="12"/>
      <c r="EY937" s="12"/>
      <c r="EZ937" s="12"/>
      <c r="FA937" s="12"/>
      <c r="FB937" s="12"/>
      <c r="FC937" s="12"/>
      <c r="FD937" s="12"/>
      <c r="FE937" s="12"/>
      <c r="FF937" s="12"/>
      <c r="FG937" s="12"/>
      <c r="FH937" s="12"/>
      <c r="FI937" s="12"/>
      <c r="FJ937" s="12"/>
      <c r="FK937" s="12"/>
      <c r="FL937" s="12"/>
      <c r="FM937" s="12"/>
      <c r="FN937" s="12"/>
      <c r="FO937" s="12"/>
      <c r="FP937" s="12"/>
      <c r="FQ937" s="12"/>
      <c r="FR937" s="12"/>
      <c r="FS937" s="12"/>
      <c r="FT937" s="12"/>
      <c r="FU937" s="12"/>
      <c r="FV937" s="12"/>
      <c r="FW937" s="12"/>
      <c r="FX937" s="12"/>
      <c r="FY937" s="12"/>
      <c r="FZ937" s="12"/>
      <c r="GA937" s="12"/>
      <c r="GB937" s="12"/>
      <c r="GC937" s="12"/>
      <c r="GD937" s="12"/>
      <c r="GE937" s="12"/>
      <c r="GF937" s="12"/>
      <c r="GG937" s="12"/>
      <c r="GH937" s="12"/>
      <c r="GI937" s="12"/>
      <c r="GJ937" s="12"/>
      <c r="GK937" s="12"/>
      <c r="GL937" s="12"/>
      <c r="GM937" s="12"/>
      <c r="GN937" s="12"/>
      <c r="GO937" s="12"/>
      <c r="GP937" s="12"/>
      <c r="GQ937" s="12"/>
      <c r="GR937" s="12"/>
      <c r="GS937" s="12"/>
      <c r="GT937" s="12"/>
      <c r="GU937" s="12"/>
      <c r="GV937" s="12"/>
      <c r="GW937" s="12"/>
      <c r="GX937" s="12"/>
      <c r="GY937" s="12"/>
      <c r="GZ937" s="12"/>
      <c r="HA937" s="12"/>
      <c r="HB937" s="12"/>
      <c r="HC937" s="12"/>
      <c r="HD937" s="12"/>
      <c r="HE937" s="12"/>
      <c r="HF937" s="12"/>
      <c r="HG937" s="12"/>
      <c r="HH937" s="12"/>
      <c r="HI937" s="12"/>
      <c r="HJ937" s="12"/>
      <c r="HK937" s="12"/>
      <c r="HL937" s="12"/>
      <c r="HM937" s="12"/>
      <c r="HN937" s="12"/>
      <c r="HO937" s="12"/>
      <c r="HP937" s="7"/>
      <c r="HQ937" s="7"/>
      <c r="HR937" s="12"/>
      <c r="HS937" s="12"/>
      <c r="HT937" s="12"/>
      <c r="HU937" s="12"/>
      <c r="HW937" s="12"/>
      <c r="HX937" s="12"/>
      <c r="HZ937" s="12"/>
      <c r="IA937" s="12"/>
      <c r="IG937" s="12"/>
      <c r="II937" s="12"/>
      <c r="IJ937" s="7"/>
      <c r="IK937" s="7"/>
      <c r="IL937" s="12"/>
      <c r="IM937" s="12"/>
      <c r="IN937" s="12"/>
      <c r="IO937" s="12"/>
      <c r="IP937" s="12"/>
      <c r="IQ937" s="12"/>
      <c r="IR937" s="12"/>
      <c r="IS937" s="7"/>
      <c r="IT937" s="7"/>
      <c r="IU937" s="7"/>
      <c r="IV937" s="7"/>
      <c r="IW937" s="7"/>
      <c r="JB937" s="12"/>
      <c r="JC937" s="12"/>
      <c r="JD937" s="12"/>
      <c r="JE937" s="12"/>
      <c r="JF937" s="12"/>
      <c r="JG937" s="12"/>
      <c r="JH937" s="12"/>
      <c r="JI937" s="12"/>
      <c r="JJ937" s="12"/>
      <c r="JK937" s="12"/>
      <c r="JL937" s="12"/>
      <c r="JN937" s="12"/>
      <c r="JP937" s="12"/>
      <c r="JR937" s="12"/>
      <c r="JS937" s="12"/>
      <c r="JT937" s="12"/>
      <c r="JU937" s="12"/>
      <c r="JV937" s="12"/>
      <c r="JW937" s="12"/>
      <c r="JX937" s="12"/>
      <c r="JY937" s="12"/>
      <c r="JZ937" s="12"/>
      <c r="KA937" s="12"/>
      <c r="KB937" s="12"/>
      <c r="KC937" s="12"/>
      <c r="KD937" s="12"/>
      <c r="KE937" s="12"/>
      <c r="KF937" s="12"/>
      <c r="KM937" s="12"/>
      <c r="KN937" s="12"/>
      <c r="KO937" s="12"/>
      <c r="KP937" s="12"/>
      <c r="KQ937" s="12"/>
      <c r="KR937" s="12"/>
      <c r="LN937"/>
      <c r="LO937"/>
      <c r="LP937"/>
      <c r="LQ937"/>
      <c r="MG937"/>
      <c r="MK937" s="12"/>
      <c r="ML937" s="12"/>
      <c r="MM937" s="12"/>
      <c r="MN937" s="12"/>
      <c r="MO937" s="12"/>
      <c r="MP937" s="12"/>
    </row>
    <row r="938" spans="1:359" s="8" customFormat="1" ht="22.5" customHeight="1">
      <c r="A938" s="57">
        <v>2.1</v>
      </c>
      <c r="B938" s="58"/>
      <c r="C938" s="62"/>
      <c r="D938" s="201">
        <f>SUM((R938*A938)+B938+C938)+((2020-2003)*3)</f>
        <v>82.5</v>
      </c>
      <c r="E938" s="226"/>
      <c r="F938" s="198" t="s">
        <v>807</v>
      </c>
      <c r="G938" s="90" t="s">
        <v>1461</v>
      </c>
      <c r="H938" s="83" t="s">
        <v>330</v>
      </c>
      <c r="I938" s="83" t="s">
        <v>113</v>
      </c>
      <c r="J938" s="85" t="s">
        <v>920</v>
      </c>
      <c r="K938" s="83" t="s">
        <v>602</v>
      </c>
      <c r="L938" s="66">
        <f t="shared" si="319"/>
        <v>82.5</v>
      </c>
      <c r="M938" s="66"/>
      <c r="N938" s="1" t="s">
        <v>369</v>
      </c>
      <c r="O938" s="316" t="s">
        <v>369</v>
      </c>
      <c r="P938" s="317">
        <v>1</v>
      </c>
      <c r="Q938" s="4" t="s">
        <v>369</v>
      </c>
      <c r="R938" s="37">
        <v>15</v>
      </c>
      <c r="S938" s="38">
        <f t="shared" si="320"/>
        <v>18.3</v>
      </c>
      <c r="T938" s="19"/>
      <c r="U938" s="10" t="s">
        <v>487</v>
      </c>
      <c r="V938" s="9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  <c r="BZ938" s="12"/>
      <c r="CA938" s="12"/>
      <c r="CB938" s="12"/>
      <c r="CC938" s="12"/>
      <c r="CD938" s="12"/>
      <c r="CE938" s="12"/>
      <c r="CF938" s="12"/>
      <c r="CG938" s="12"/>
      <c r="CH938" s="12"/>
      <c r="CI938" s="12"/>
      <c r="CJ938" s="12"/>
      <c r="CK938" s="12"/>
      <c r="CL938" s="12"/>
      <c r="CM938" s="12"/>
      <c r="CN938" s="12"/>
      <c r="CO938" s="12"/>
      <c r="CP938" s="12"/>
      <c r="CQ938" s="12"/>
      <c r="CR938" s="12"/>
      <c r="CS938" s="12"/>
      <c r="CT938" s="12"/>
      <c r="CU938" s="12"/>
      <c r="CV938" s="12"/>
      <c r="CW938" s="12"/>
      <c r="CX938" s="12"/>
      <c r="CY938" s="12"/>
      <c r="CZ938" s="12"/>
      <c r="DA938" s="12"/>
      <c r="DB938" s="12"/>
      <c r="DC938" s="12"/>
      <c r="DD938" s="12"/>
      <c r="DE938" s="12"/>
      <c r="DF938" s="12"/>
      <c r="DG938" s="12"/>
      <c r="DH938" s="12"/>
      <c r="DI938" s="12"/>
      <c r="DJ938" s="12"/>
      <c r="DK938" s="12"/>
      <c r="DL938" s="12"/>
      <c r="DM938" s="12"/>
      <c r="DN938" s="12"/>
      <c r="DO938" s="12"/>
      <c r="DP938" s="12"/>
      <c r="DQ938" s="12"/>
      <c r="DR938" s="12"/>
      <c r="DS938" s="12"/>
      <c r="DT938" s="12"/>
      <c r="DU938" s="12"/>
      <c r="DV938" s="12"/>
      <c r="DW938" s="12"/>
      <c r="DX938" s="12"/>
      <c r="DY938" s="12"/>
      <c r="DZ938" s="12"/>
      <c r="EA938" s="12"/>
      <c r="EB938" s="12"/>
      <c r="EC938" s="12"/>
      <c r="ED938" s="12"/>
      <c r="EE938" s="12"/>
      <c r="EF938" s="12"/>
      <c r="EG938" s="12"/>
      <c r="EH938" s="12"/>
      <c r="EI938" s="12"/>
      <c r="EJ938" s="12"/>
      <c r="EK938" s="12"/>
      <c r="EL938" s="12"/>
      <c r="EM938" s="12"/>
      <c r="EN938" s="12"/>
      <c r="EO938" s="12"/>
      <c r="EP938" s="12"/>
      <c r="EQ938" s="12"/>
      <c r="ER938" s="12"/>
      <c r="ES938" s="12"/>
      <c r="ET938" s="12"/>
      <c r="EU938" s="12"/>
      <c r="EV938" s="12"/>
      <c r="EW938" s="12"/>
      <c r="EX938" s="12"/>
      <c r="EY938" s="12"/>
      <c r="EZ938" s="12"/>
      <c r="FA938" s="12"/>
      <c r="FB938" s="12"/>
      <c r="FC938" s="12"/>
      <c r="FD938" s="12"/>
      <c r="FE938" s="12"/>
      <c r="FF938" s="12"/>
      <c r="FG938" s="12"/>
      <c r="FH938" s="12"/>
      <c r="FI938" s="12"/>
      <c r="FJ938" s="12"/>
      <c r="FK938" s="12"/>
      <c r="FL938" s="12"/>
      <c r="FM938" s="12"/>
      <c r="FN938" s="12"/>
      <c r="FO938" s="12"/>
      <c r="FP938" s="12"/>
      <c r="FQ938" s="12"/>
      <c r="FR938" s="12"/>
      <c r="FS938" s="12"/>
      <c r="FT938" s="12"/>
      <c r="FU938" s="12"/>
      <c r="FV938" s="12"/>
      <c r="FW938" s="12"/>
      <c r="FX938" s="12"/>
      <c r="FY938" s="12"/>
      <c r="FZ938" s="12"/>
      <c r="GA938" s="12"/>
      <c r="GB938" s="12"/>
      <c r="GC938" s="12"/>
      <c r="GD938" s="12"/>
      <c r="GE938" s="12"/>
      <c r="GF938" s="12"/>
      <c r="GG938" s="12"/>
      <c r="GH938" s="12"/>
      <c r="GI938" s="12"/>
      <c r="GJ938" s="12"/>
      <c r="GK938" s="12"/>
      <c r="GL938" s="12"/>
      <c r="GM938" s="12"/>
      <c r="GN938" s="12"/>
      <c r="GO938" s="12"/>
      <c r="GP938" s="12"/>
      <c r="GQ938" s="12"/>
      <c r="GR938" s="12"/>
      <c r="GS938" s="12"/>
      <c r="GT938" s="12"/>
      <c r="GU938" s="12"/>
      <c r="GV938" s="12"/>
      <c r="GW938" s="12"/>
      <c r="GX938" s="12"/>
      <c r="GY938" s="12"/>
      <c r="GZ938" s="12"/>
      <c r="HA938" s="12"/>
      <c r="HB938" s="12"/>
      <c r="HC938" s="12"/>
      <c r="HD938" s="12"/>
      <c r="HE938" s="12"/>
      <c r="HF938" s="12"/>
      <c r="HG938" s="12"/>
      <c r="HH938" s="12"/>
      <c r="HI938" s="12"/>
      <c r="HJ938" s="12"/>
      <c r="HK938" s="12"/>
      <c r="HL938" s="12"/>
      <c r="HM938" s="12"/>
      <c r="HN938" s="12"/>
      <c r="HO938" s="12"/>
      <c r="HP938" s="12"/>
      <c r="HQ938" s="12"/>
      <c r="IE938" s="12"/>
      <c r="IF938" s="12"/>
      <c r="IH938" s="12"/>
      <c r="IR938" s="12"/>
      <c r="JM938" s="12"/>
      <c r="JN938" s="12"/>
      <c r="JO938" s="12"/>
      <c r="JT938" s="12"/>
      <c r="JU938" s="12"/>
      <c r="JV938" s="12"/>
      <c r="JW938" s="12"/>
      <c r="JX938" s="12"/>
      <c r="JY938" s="12"/>
      <c r="KE938" s="12"/>
      <c r="KF938" s="12"/>
      <c r="KM938" s="12"/>
      <c r="KN938" s="12"/>
      <c r="KO938" s="12"/>
      <c r="KP938" s="12"/>
      <c r="KQ938" s="12"/>
      <c r="KR938" s="12"/>
      <c r="KS938" s="12"/>
      <c r="KT938" s="12"/>
      <c r="KY938" s="12"/>
      <c r="LN938" s="12"/>
      <c r="LO938" s="12"/>
      <c r="LP938" s="12"/>
      <c r="LQ938" s="12"/>
      <c r="MG938" s="12"/>
      <c r="MK938" s="12"/>
      <c r="ML938" s="12"/>
      <c r="MM938" s="12"/>
      <c r="MN938" s="12"/>
      <c r="MO938" s="12"/>
      <c r="MP938" s="12"/>
      <c r="MQ938" s="12"/>
    </row>
    <row r="939" spans="1:359" s="8" customFormat="1" ht="22.5" customHeight="1">
      <c r="A939" s="57"/>
      <c r="B939" s="58"/>
      <c r="C939" s="62"/>
      <c r="D939" s="201"/>
      <c r="E939" s="226"/>
      <c r="F939" s="59"/>
      <c r="G939" s="59"/>
      <c r="H939" s="79" t="s">
        <v>330</v>
      </c>
      <c r="I939" s="79" t="s">
        <v>113</v>
      </c>
      <c r="J939" s="81" t="s">
        <v>920</v>
      </c>
      <c r="K939" s="79" t="s">
        <v>601</v>
      </c>
      <c r="L939" s="66">
        <f t="shared" si="319"/>
        <v>0</v>
      </c>
      <c r="M939" s="66"/>
      <c r="N939" s="1" t="s">
        <v>369</v>
      </c>
      <c r="O939" s="316" t="s">
        <v>369</v>
      </c>
      <c r="P939" s="317">
        <v>1</v>
      </c>
      <c r="Q939" s="4" t="s">
        <v>369</v>
      </c>
      <c r="R939" s="37">
        <v>10.5</v>
      </c>
      <c r="S939" s="38">
        <f t="shared" si="320"/>
        <v>12.81</v>
      </c>
      <c r="T939" s="20"/>
      <c r="U939" s="10" t="s">
        <v>491</v>
      </c>
      <c r="V939" s="10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  <c r="BZ939" s="12"/>
      <c r="CA939" s="12"/>
      <c r="CB939" s="12"/>
      <c r="CC939" s="12"/>
      <c r="CD939" s="12"/>
      <c r="CE939" s="12"/>
      <c r="CF939" s="12"/>
      <c r="CG939" s="12"/>
      <c r="CH939" s="12"/>
      <c r="CI939" s="12"/>
      <c r="CJ939" s="12"/>
      <c r="CK939" s="12"/>
      <c r="CL939" s="12"/>
      <c r="CM939" s="12"/>
      <c r="CN939" s="12"/>
      <c r="CO939" s="12"/>
      <c r="CP939" s="12"/>
      <c r="CQ939" s="12"/>
      <c r="CR939" s="12"/>
      <c r="CS939" s="12"/>
      <c r="CT939" s="12"/>
      <c r="CU939" s="12"/>
      <c r="CV939" s="12"/>
      <c r="CW939" s="12"/>
      <c r="CX939" s="12"/>
      <c r="CY939" s="12"/>
      <c r="CZ939" s="12"/>
      <c r="DA939" s="12"/>
      <c r="DB939" s="12"/>
      <c r="DC939" s="12"/>
      <c r="DD939" s="12"/>
      <c r="DE939" s="12"/>
      <c r="DF939" s="12"/>
      <c r="DG939" s="12"/>
      <c r="DH939" s="12"/>
      <c r="DI939" s="12"/>
      <c r="DJ939" s="12"/>
      <c r="DK939" s="12"/>
      <c r="DL939" s="12"/>
      <c r="DM939" s="12"/>
      <c r="DN939" s="12"/>
      <c r="DO939" s="12"/>
      <c r="DP939" s="12"/>
      <c r="DQ939" s="12"/>
      <c r="DR939" s="12"/>
      <c r="DS939" s="12"/>
      <c r="DT939" s="12"/>
      <c r="DU939" s="12"/>
      <c r="DV939" s="12"/>
      <c r="DW939" s="12"/>
      <c r="DX939" s="12"/>
      <c r="DY939" s="12"/>
      <c r="DZ939" s="12"/>
      <c r="EA939" s="12"/>
      <c r="EB939" s="12"/>
      <c r="EC939" s="12"/>
      <c r="ED939" s="12"/>
      <c r="EE939" s="12"/>
      <c r="EF939" s="12"/>
      <c r="EG939" s="12"/>
      <c r="EH939" s="12"/>
      <c r="EI939" s="12"/>
      <c r="EJ939" s="12"/>
      <c r="EK939" s="12"/>
      <c r="EL939" s="12"/>
      <c r="EM939" s="12"/>
      <c r="EN939" s="12"/>
      <c r="EO939" s="12"/>
      <c r="EP939" s="12"/>
      <c r="EQ939" s="12"/>
      <c r="ER939" s="12"/>
      <c r="ES939" s="12"/>
      <c r="ET939" s="12"/>
      <c r="EU939" s="12"/>
      <c r="EV939" s="12"/>
      <c r="EW939" s="12"/>
      <c r="EX939" s="12"/>
      <c r="EY939" s="12"/>
      <c r="EZ939" s="12"/>
      <c r="FA939" s="12"/>
      <c r="FB939" s="12"/>
      <c r="FC939" s="12"/>
      <c r="FD939" s="12"/>
      <c r="FE939" s="12"/>
      <c r="FF939" s="12"/>
      <c r="FG939" s="12"/>
      <c r="FH939" s="12"/>
      <c r="FI939" s="12"/>
      <c r="FJ939" s="12"/>
      <c r="FK939" s="12"/>
      <c r="FL939" s="12"/>
      <c r="FM939" s="12"/>
      <c r="FN939" s="12"/>
      <c r="FO939" s="12"/>
      <c r="FP939" s="12"/>
      <c r="FQ939" s="12"/>
      <c r="FR939" s="12"/>
      <c r="FS939" s="12"/>
      <c r="FT939" s="12"/>
      <c r="FU939" s="12"/>
      <c r="FV939" s="12"/>
      <c r="FW939" s="12"/>
      <c r="FX939" s="12"/>
      <c r="FY939" s="12"/>
      <c r="FZ939" s="12"/>
      <c r="GA939" s="12"/>
      <c r="GB939" s="12"/>
      <c r="GC939" s="12"/>
      <c r="GD939" s="12"/>
      <c r="GE939" s="12"/>
      <c r="GF939" s="12"/>
      <c r="GG939" s="12"/>
      <c r="GH939" s="12"/>
      <c r="GI939" s="12"/>
      <c r="GJ939" s="12"/>
      <c r="GK939" s="12"/>
      <c r="GL939" s="12"/>
      <c r="GM939" s="12"/>
      <c r="GN939" s="12"/>
      <c r="GO939" s="12"/>
      <c r="GP939" s="12"/>
      <c r="GQ939" s="12"/>
      <c r="GR939" s="12"/>
      <c r="GS939" s="12"/>
      <c r="GT939" s="12"/>
      <c r="GU939" s="12"/>
      <c r="GV939" s="12"/>
      <c r="GW939" s="12"/>
      <c r="GX939" s="12"/>
      <c r="GY939" s="12"/>
      <c r="GZ939" s="12"/>
      <c r="HA939" s="12"/>
      <c r="HB939" s="12"/>
      <c r="HC939" s="12"/>
      <c r="HD939" s="12"/>
      <c r="HE939" s="12"/>
      <c r="HF939" s="12"/>
      <c r="HG939" s="12"/>
      <c r="HH939" s="12"/>
      <c r="HI939" s="12"/>
      <c r="HJ939" s="12"/>
      <c r="HK939" s="12"/>
      <c r="HL939" s="12"/>
      <c r="HM939" s="12"/>
      <c r="HN939" s="12"/>
      <c r="HQ939" s="7"/>
      <c r="HR939" s="7"/>
      <c r="HX939" s="12"/>
      <c r="HY939" s="12"/>
      <c r="HZ939" s="12"/>
      <c r="IA939" s="12"/>
      <c r="IB939" s="12"/>
      <c r="IC939" s="12"/>
      <c r="ID939" s="12"/>
      <c r="IE939" s="12"/>
      <c r="IG939" s="12"/>
      <c r="IH939" s="12"/>
      <c r="II939" s="12"/>
      <c r="IJ939" s="12"/>
      <c r="IQ939" s="12"/>
      <c r="IR939" s="12"/>
      <c r="IS939" s="12"/>
      <c r="IT939" s="12"/>
      <c r="IU939" s="12"/>
      <c r="IV939" s="12"/>
      <c r="IW939" s="12"/>
      <c r="IX939" s="12"/>
      <c r="IY939" s="12"/>
      <c r="IZ939" s="12"/>
      <c r="JB939" s="12"/>
      <c r="JC939" s="12"/>
      <c r="JD939" s="12"/>
      <c r="JE939" s="12"/>
      <c r="JK939" s="12"/>
      <c r="JL939" s="12"/>
      <c r="JM939" s="12"/>
      <c r="JN939" s="12"/>
      <c r="JO939" s="12"/>
      <c r="JP939" s="12"/>
      <c r="JR939" s="12"/>
      <c r="JS939" s="12"/>
      <c r="JT939" s="12"/>
      <c r="JU939" s="12"/>
      <c r="JV939" s="12"/>
      <c r="JW939" s="12"/>
      <c r="JX939" s="12"/>
      <c r="JY939" s="12"/>
      <c r="JZ939" s="12"/>
      <c r="KA939" s="12"/>
      <c r="KB939" s="12"/>
      <c r="KC939" s="12"/>
      <c r="KD939" s="12"/>
      <c r="KE939" s="12"/>
      <c r="KF939" s="12"/>
      <c r="KM939" s="12"/>
      <c r="KN939" s="12"/>
      <c r="KO939" s="12"/>
      <c r="KP939" s="12"/>
      <c r="KQ939" s="12"/>
      <c r="KR939" s="12"/>
      <c r="KX939" s="12"/>
      <c r="LN939" s="12"/>
      <c r="LO939" s="12"/>
      <c r="LP939" s="12"/>
      <c r="LQ939" s="12"/>
      <c r="MG939" s="12"/>
      <c r="MH939" s="12"/>
      <c r="MI939" s="12"/>
      <c r="MJ939" s="12"/>
      <c r="MK939" s="12"/>
      <c r="ML939" s="12"/>
      <c r="MM939" s="12"/>
      <c r="MN939" s="12"/>
      <c r="MO939" s="12"/>
      <c r="MP939" s="12"/>
      <c r="MR939" s="12"/>
    </row>
    <row r="940" spans="1:359" s="8" customFormat="1" ht="22.5" customHeight="1">
      <c r="A940" s="57"/>
      <c r="B940" s="58"/>
      <c r="C940" s="62"/>
      <c r="D940" s="201"/>
      <c r="E940" s="225"/>
      <c r="F940" s="59"/>
      <c r="G940" s="59"/>
      <c r="H940" s="79" t="s">
        <v>330</v>
      </c>
      <c r="I940" s="79" t="s">
        <v>113</v>
      </c>
      <c r="J940" s="81" t="s">
        <v>920</v>
      </c>
      <c r="K940" s="79" t="s">
        <v>603</v>
      </c>
      <c r="L940" s="66">
        <f t="shared" si="319"/>
        <v>0</v>
      </c>
      <c r="M940" s="66"/>
      <c r="N940" s="1" t="s">
        <v>369</v>
      </c>
      <c r="O940" s="316" t="s">
        <v>369</v>
      </c>
      <c r="P940" s="317">
        <v>1</v>
      </c>
      <c r="Q940" s="4" t="s">
        <v>369</v>
      </c>
      <c r="R940" s="37">
        <v>11</v>
      </c>
      <c r="S940" s="38">
        <f t="shared" si="320"/>
        <v>13.42</v>
      </c>
      <c r="T940" s="19"/>
      <c r="U940" s="10" t="s">
        <v>487</v>
      </c>
      <c r="V940" s="11"/>
      <c r="W940" s="12"/>
      <c r="HP940" s="12"/>
      <c r="HQ940" s="12"/>
      <c r="HR940" s="12"/>
      <c r="HS940" s="12"/>
      <c r="HV940" s="12"/>
      <c r="HY940" s="5"/>
      <c r="HZ940" s="5"/>
      <c r="IA940" s="5"/>
      <c r="IE940" s="12"/>
      <c r="IF940" s="12"/>
      <c r="IH940" s="12"/>
      <c r="JF940" s="12"/>
      <c r="JG940" s="12"/>
      <c r="JH940" s="12"/>
      <c r="JI940" s="12"/>
      <c r="JJ940" s="12"/>
      <c r="JM940" s="12"/>
      <c r="JN940" s="12"/>
      <c r="JO940" s="12"/>
      <c r="JT940" s="12"/>
      <c r="JU940" s="12"/>
      <c r="JV940" s="12"/>
      <c r="JW940" s="12"/>
      <c r="JX940" s="12"/>
      <c r="JY940" s="12"/>
      <c r="JZ940" s="12"/>
      <c r="KA940" s="12"/>
      <c r="KB940" s="12"/>
      <c r="KC940" s="12"/>
      <c r="KD940" s="12"/>
      <c r="KE940" s="12"/>
      <c r="KF940" s="12"/>
      <c r="KM940" s="12"/>
      <c r="KN940" s="12"/>
      <c r="KO940" s="12"/>
      <c r="KP940" s="12"/>
      <c r="KQ940" s="12"/>
      <c r="KR940" s="12"/>
      <c r="KX940" s="12"/>
      <c r="KZ940" s="12"/>
      <c r="LA940" s="12"/>
      <c r="LB940" s="12"/>
      <c r="LC940" s="12"/>
      <c r="LN940" s="12"/>
      <c r="LO940" s="12"/>
      <c r="LP940" s="12"/>
      <c r="LQ940" s="12"/>
      <c r="MG940" s="12"/>
      <c r="MH940" s="12"/>
      <c r="MI940" s="12"/>
      <c r="MJ940" s="12"/>
      <c r="MK940" s="12"/>
      <c r="ML940" s="12"/>
      <c r="MM940" s="12"/>
      <c r="MN940" s="12"/>
      <c r="MO940" s="12"/>
      <c r="MP940" s="12"/>
      <c r="MR940" s="12"/>
      <c r="MU940" s="12"/>
    </row>
    <row r="941" spans="1:359" s="8" customFormat="1" ht="22.5" customHeight="1">
      <c r="A941" s="57"/>
      <c r="B941" s="58"/>
      <c r="C941" s="62"/>
      <c r="D941" s="201"/>
      <c r="E941" s="225"/>
      <c r="F941" s="59"/>
      <c r="G941" s="59"/>
      <c r="H941" s="79" t="s">
        <v>330</v>
      </c>
      <c r="I941" s="79" t="s">
        <v>113</v>
      </c>
      <c r="J941" s="81" t="s">
        <v>920</v>
      </c>
      <c r="K941" s="79" t="s">
        <v>604</v>
      </c>
      <c r="L941" s="66">
        <f t="shared" si="319"/>
        <v>0</v>
      </c>
      <c r="M941" s="66"/>
      <c r="N941" s="1" t="s">
        <v>369</v>
      </c>
      <c r="O941" s="316" t="s">
        <v>369</v>
      </c>
      <c r="P941" s="317">
        <v>1</v>
      </c>
      <c r="Q941" s="4" t="s">
        <v>369</v>
      </c>
      <c r="R941" s="37">
        <v>15</v>
      </c>
      <c r="S941" s="38">
        <f t="shared" si="320"/>
        <v>18.3</v>
      </c>
      <c r="T941" s="20"/>
      <c r="U941" s="10" t="s">
        <v>487</v>
      </c>
      <c r="V941" s="10"/>
      <c r="HR941" s="7"/>
      <c r="HS941" s="7"/>
      <c r="HY941" s="12"/>
      <c r="HZ941" s="12"/>
      <c r="IA941" s="12"/>
      <c r="IJ941" s="12"/>
      <c r="IK941" s="12"/>
      <c r="IR941" s="12"/>
      <c r="JL941" s="12"/>
      <c r="JN941" s="12"/>
      <c r="JO941" s="12"/>
      <c r="JY941" s="12"/>
      <c r="JZ941" s="12"/>
      <c r="KA941" s="12"/>
      <c r="KB941" s="12"/>
      <c r="KC941" s="12"/>
      <c r="KD941" s="12"/>
      <c r="KE941" s="12"/>
      <c r="KF941" s="12"/>
      <c r="KM941" s="12"/>
      <c r="KN941" s="12"/>
      <c r="KO941" s="12"/>
      <c r="KP941" s="12"/>
      <c r="KQ941" s="12"/>
      <c r="KR941" s="12"/>
      <c r="KS941" s="12"/>
      <c r="KT941" s="12"/>
      <c r="KU941" s="12"/>
      <c r="KV941" s="12"/>
      <c r="KW941" s="12"/>
      <c r="KX941" s="12"/>
      <c r="LD941" s="12"/>
      <c r="LE941" s="12"/>
      <c r="LF941" s="12"/>
      <c r="LG941" s="12"/>
      <c r="LH941" s="12"/>
      <c r="LI941" s="12"/>
      <c r="LJ941" s="12"/>
      <c r="LK941" s="12"/>
      <c r="LL941" s="12"/>
      <c r="LM941" s="12"/>
      <c r="LN941" s="12"/>
      <c r="LO941" s="12"/>
      <c r="LP941" s="12"/>
      <c r="LQ941" s="12"/>
      <c r="LR941" s="12"/>
      <c r="LS941" s="12"/>
      <c r="LT941" s="12"/>
      <c r="LU941" s="12"/>
      <c r="LV941" s="12"/>
      <c r="LW941" s="12"/>
      <c r="LX941" s="12"/>
      <c r="LY941" s="12"/>
      <c r="LZ941" s="12"/>
      <c r="MA941" s="12"/>
      <c r="MB941" s="12"/>
      <c r="MC941" s="12"/>
      <c r="MD941" s="12"/>
      <c r="ME941" s="12"/>
      <c r="MF941" s="12"/>
      <c r="MG941" s="12"/>
      <c r="MH941" s="12"/>
      <c r="MI941" s="12"/>
      <c r="MJ941" s="12"/>
      <c r="MK941" s="12"/>
      <c r="ML941" s="12"/>
      <c r="MM941" s="12"/>
      <c r="MN941" s="12"/>
      <c r="MO941" s="12"/>
      <c r="MP941" s="12"/>
      <c r="MR941" s="12"/>
      <c r="MU941" s="12"/>
    </row>
    <row r="942" spans="1:359" s="8" customFormat="1" ht="22.5" customHeight="1">
      <c r="A942" s="57"/>
      <c r="B942" s="58"/>
      <c r="C942" s="62"/>
      <c r="D942" s="201"/>
      <c r="E942" s="225"/>
      <c r="F942" s="59"/>
      <c r="G942" s="59"/>
      <c r="H942" s="79" t="s">
        <v>330</v>
      </c>
      <c r="I942" s="79" t="s">
        <v>113</v>
      </c>
      <c r="J942" s="81" t="s">
        <v>920</v>
      </c>
      <c r="K942" s="79" t="s">
        <v>605</v>
      </c>
      <c r="L942" s="66">
        <f t="shared" si="319"/>
        <v>0</v>
      </c>
      <c r="M942" s="66"/>
      <c r="N942" s="1" t="s">
        <v>369</v>
      </c>
      <c r="O942" s="316" t="s">
        <v>369</v>
      </c>
      <c r="P942" s="317">
        <v>1</v>
      </c>
      <c r="Q942" s="4" t="s">
        <v>369</v>
      </c>
      <c r="R942" s="37">
        <v>14</v>
      </c>
      <c r="S942" s="38">
        <f t="shared" si="320"/>
        <v>17.079999999999998</v>
      </c>
      <c r="T942" s="19"/>
      <c r="U942" s="10" t="s">
        <v>487</v>
      </c>
      <c r="V942" s="11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  <c r="BT942" s="12"/>
      <c r="BU942" s="12"/>
      <c r="BV942" s="12"/>
      <c r="BW942" s="12"/>
      <c r="BX942" s="12"/>
      <c r="BY942" s="12"/>
      <c r="BZ942" s="12"/>
      <c r="CA942" s="12"/>
      <c r="CB942" s="12"/>
      <c r="CC942" s="12"/>
      <c r="CD942" s="12"/>
      <c r="CE942" s="12"/>
      <c r="CF942" s="12"/>
      <c r="CG942" s="12"/>
      <c r="CH942" s="12"/>
      <c r="CI942" s="12"/>
      <c r="CJ942" s="12"/>
      <c r="CK942" s="12"/>
      <c r="CL942" s="12"/>
      <c r="CM942" s="12"/>
      <c r="CN942" s="12"/>
      <c r="CO942" s="12"/>
      <c r="CP942" s="12"/>
      <c r="CQ942" s="12"/>
      <c r="CR942" s="12"/>
      <c r="CS942" s="12"/>
      <c r="CT942" s="12"/>
      <c r="CU942" s="12"/>
      <c r="CV942" s="12"/>
      <c r="CW942" s="12"/>
      <c r="CX942" s="12"/>
      <c r="CY942" s="12"/>
      <c r="CZ942" s="12"/>
      <c r="DA942" s="12"/>
      <c r="DB942" s="12"/>
      <c r="DC942" s="12"/>
      <c r="DD942" s="12"/>
      <c r="DE942" s="12"/>
      <c r="DF942" s="12"/>
      <c r="DG942" s="12"/>
      <c r="DH942" s="12"/>
      <c r="DI942" s="12"/>
      <c r="DJ942" s="12"/>
      <c r="DK942" s="12"/>
      <c r="DL942" s="12"/>
      <c r="DM942" s="12"/>
      <c r="DN942" s="12"/>
      <c r="DO942" s="12"/>
      <c r="DP942" s="12"/>
      <c r="DQ942" s="12"/>
      <c r="DR942" s="12"/>
      <c r="DS942" s="12"/>
      <c r="DT942" s="12"/>
      <c r="DU942" s="12"/>
      <c r="DV942" s="12"/>
      <c r="DW942" s="12"/>
      <c r="DX942" s="12"/>
      <c r="DY942" s="12"/>
      <c r="DZ942" s="12"/>
      <c r="EA942" s="12"/>
      <c r="EB942" s="12"/>
      <c r="EC942" s="12"/>
      <c r="ED942" s="12"/>
      <c r="EE942" s="12"/>
      <c r="EF942" s="12"/>
      <c r="EG942" s="12"/>
      <c r="EH942" s="12"/>
      <c r="EI942" s="12"/>
      <c r="EJ942" s="12"/>
      <c r="EK942" s="12"/>
      <c r="EL942" s="12"/>
      <c r="EM942" s="12"/>
      <c r="EN942" s="12"/>
      <c r="EO942" s="12"/>
      <c r="EP942" s="12"/>
      <c r="EQ942" s="12"/>
      <c r="ER942" s="12"/>
      <c r="ES942" s="12"/>
      <c r="ET942" s="12"/>
      <c r="EU942" s="12"/>
      <c r="EV942" s="12"/>
      <c r="EW942" s="12"/>
      <c r="EX942" s="12"/>
      <c r="EY942" s="12"/>
      <c r="EZ942" s="12"/>
      <c r="FA942" s="12"/>
      <c r="FB942" s="12"/>
      <c r="FC942" s="12"/>
      <c r="FD942" s="12"/>
      <c r="FE942" s="12"/>
      <c r="FF942" s="12"/>
      <c r="FG942" s="12"/>
      <c r="FH942" s="12"/>
      <c r="FI942" s="12"/>
      <c r="FJ942" s="12"/>
      <c r="FK942" s="12"/>
      <c r="FL942" s="12"/>
      <c r="FM942" s="12"/>
      <c r="FN942" s="12"/>
      <c r="FO942" s="12"/>
      <c r="FP942" s="12"/>
      <c r="FQ942" s="12"/>
      <c r="FR942" s="12"/>
      <c r="FS942" s="12"/>
      <c r="FT942" s="12"/>
      <c r="FU942" s="12"/>
      <c r="FV942" s="12"/>
      <c r="FW942" s="12"/>
      <c r="FX942" s="12"/>
      <c r="FY942" s="12"/>
      <c r="FZ942" s="12"/>
      <c r="GA942" s="12"/>
      <c r="GB942" s="12"/>
      <c r="GC942" s="12"/>
      <c r="GD942" s="12"/>
      <c r="GE942" s="12"/>
      <c r="GF942" s="12"/>
      <c r="GG942" s="12"/>
      <c r="GH942" s="12"/>
      <c r="GI942" s="12"/>
      <c r="GJ942" s="12"/>
      <c r="GK942" s="12"/>
      <c r="GL942" s="12"/>
      <c r="GM942" s="12"/>
      <c r="GN942" s="12"/>
      <c r="GO942" s="12"/>
      <c r="GP942" s="12"/>
      <c r="GQ942" s="12"/>
      <c r="GR942" s="12"/>
      <c r="GS942" s="12"/>
      <c r="GT942" s="12"/>
      <c r="GU942" s="12"/>
      <c r="GV942" s="12"/>
      <c r="GW942" s="12"/>
      <c r="GX942" s="12"/>
      <c r="GY942" s="12"/>
      <c r="GZ942" s="12"/>
      <c r="HA942" s="12"/>
      <c r="HB942" s="12"/>
      <c r="HC942" s="12"/>
      <c r="HD942" s="12"/>
      <c r="HE942" s="12"/>
      <c r="HF942" s="12"/>
      <c r="HG942" s="12"/>
      <c r="HH942" s="12"/>
      <c r="HI942" s="12"/>
      <c r="HJ942" s="12"/>
      <c r="HK942" s="12"/>
      <c r="HL942" s="12"/>
      <c r="HM942" s="12"/>
      <c r="HN942" s="12"/>
      <c r="HO942" s="12"/>
      <c r="HR942" s="12"/>
      <c r="HS942" s="12"/>
      <c r="HT942" s="12"/>
      <c r="HU942" s="12"/>
      <c r="HV942" s="12"/>
      <c r="HW942" s="12"/>
      <c r="HX942" s="12"/>
      <c r="HY942" s="12"/>
      <c r="IE942" s="12"/>
      <c r="IF942" s="12"/>
      <c r="IH942" s="12"/>
      <c r="II942" s="12"/>
      <c r="IJ942" s="7"/>
      <c r="IK942" s="7"/>
      <c r="JB942" s="12"/>
      <c r="JC942" s="12"/>
      <c r="JD942" s="12"/>
      <c r="JE942" s="12"/>
      <c r="JK942" s="12"/>
      <c r="JM942" s="12"/>
      <c r="JN942" s="12"/>
      <c r="JO942" s="12"/>
      <c r="JP942" s="12"/>
      <c r="JR942" s="12"/>
      <c r="JS942" s="12"/>
      <c r="JT942" s="12"/>
      <c r="JU942" s="12"/>
      <c r="JV942" s="12"/>
      <c r="JW942" s="12"/>
      <c r="JX942" s="12"/>
      <c r="JY942" s="12"/>
      <c r="JZ942" s="12"/>
      <c r="KA942" s="12"/>
      <c r="KB942" s="12"/>
      <c r="KC942" s="12"/>
      <c r="KD942" s="12"/>
      <c r="KE942" s="12"/>
      <c r="KF942" s="12"/>
      <c r="KM942" s="12"/>
      <c r="KN942" s="12"/>
      <c r="KO942" s="12"/>
      <c r="KP942" s="12"/>
      <c r="KQ942" s="12"/>
      <c r="KR942" s="12"/>
      <c r="KX942" s="12"/>
      <c r="KZ942" s="12"/>
      <c r="LA942" s="12"/>
      <c r="LB942" s="12"/>
      <c r="LC942" s="12"/>
      <c r="LN942" s="12"/>
      <c r="LO942" s="12"/>
      <c r="LP942" s="12"/>
      <c r="LQ942" s="12"/>
      <c r="MG942" s="12"/>
      <c r="MH942" s="12"/>
      <c r="MI942" s="12"/>
      <c r="MJ942" s="12"/>
      <c r="MR942" s="12"/>
      <c r="MU942" s="12"/>
    </row>
    <row r="943" spans="1:359" s="8" customFormat="1" ht="22.5" customHeight="1">
      <c r="A943" s="57"/>
      <c r="B943" s="58"/>
      <c r="C943" s="62"/>
      <c r="D943" s="201"/>
      <c r="E943" s="226"/>
      <c r="F943" s="59"/>
      <c r="G943" s="59"/>
      <c r="H943" s="79" t="s">
        <v>330</v>
      </c>
      <c r="I943" s="79" t="s">
        <v>113</v>
      </c>
      <c r="J943" s="81" t="s">
        <v>920</v>
      </c>
      <c r="K943" s="79" t="s">
        <v>606</v>
      </c>
      <c r="L943" s="66">
        <f t="shared" si="319"/>
        <v>0</v>
      </c>
      <c r="M943" s="66"/>
      <c r="N943" s="1" t="s">
        <v>369</v>
      </c>
      <c r="O943" s="316" t="s">
        <v>369</v>
      </c>
      <c r="P943" s="317">
        <v>1</v>
      </c>
      <c r="Q943" s="4" t="s">
        <v>369</v>
      </c>
      <c r="R943" s="37">
        <v>16</v>
      </c>
      <c r="S943" s="38">
        <f t="shared" si="320"/>
        <v>19.52</v>
      </c>
      <c r="T943" s="20"/>
      <c r="U943" s="10" t="s">
        <v>487</v>
      </c>
      <c r="V943" s="10"/>
      <c r="W943" s="12"/>
      <c r="HR943" s="12"/>
      <c r="HS943" s="12"/>
      <c r="HT943" s="12"/>
      <c r="HU943" s="12"/>
      <c r="HV943" s="12"/>
      <c r="HW943" s="12"/>
      <c r="HX943" s="12"/>
      <c r="IE943" s="12"/>
      <c r="IF943" s="12"/>
      <c r="IG943" s="12"/>
      <c r="IO943" s="12"/>
      <c r="IP943" s="12"/>
      <c r="IQ943" s="12"/>
      <c r="JM943" s="12"/>
      <c r="JN943" s="12"/>
      <c r="JO943" s="12"/>
      <c r="JT943" s="12"/>
      <c r="JU943" s="12"/>
      <c r="JV943" s="12"/>
      <c r="JW943" s="12"/>
      <c r="JX943" s="12"/>
      <c r="JY943" s="12"/>
      <c r="JZ943" s="12"/>
      <c r="KA943" s="12"/>
      <c r="KB943" s="12"/>
      <c r="KC943" s="12"/>
      <c r="KD943" s="12"/>
      <c r="KE943" s="12"/>
      <c r="KF943" s="12"/>
      <c r="KM943" s="12"/>
      <c r="KN943" s="12"/>
      <c r="KO943" s="12"/>
      <c r="KP943" s="12"/>
      <c r="KQ943" s="12"/>
      <c r="KR943" s="12"/>
      <c r="KU943" s="12"/>
      <c r="KV943" s="12"/>
      <c r="KW943" s="12"/>
      <c r="KX943"/>
      <c r="LD943" s="12"/>
      <c r="LE943" s="12"/>
      <c r="LF943" s="12"/>
      <c r="LG943" s="12"/>
      <c r="LH943" s="12"/>
      <c r="LI943" s="12"/>
      <c r="LJ943" s="12"/>
      <c r="LK943" s="12"/>
      <c r="LL943" s="12"/>
      <c r="LM943" s="12"/>
      <c r="LN943" s="12"/>
      <c r="LO943" s="12"/>
      <c r="LP943" s="12"/>
      <c r="LQ943" s="12"/>
      <c r="LR943" s="12"/>
      <c r="LS943" s="12"/>
      <c r="LT943" s="12"/>
      <c r="LU943" s="12"/>
      <c r="LV943" s="12"/>
      <c r="LW943" s="12"/>
      <c r="LX943" s="12"/>
      <c r="LY943" s="12"/>
      <c r="LZ943" s="12"/>
      <c r="MA943" s="12"/>
      <c r="MB943" s="12"/>
      <c r="MC943" s="12"/>
      <c r="MD943" s="12"/>
      <c r="ME943" s="12"/>
      <c r="MF943" s="12"/>
      <c r="MG943" s="12"/>
      <c r="MK943" s="12"/>
      <c r="ML943" s="12"/>
      <c r="MM943" s="12"/>
      <c r="MN943" s="12"/>
      <c r="MO943" s="12"/>
      <c r="MP943" s="12"/>
      <c r="MR943" s="12"/>
      <c r="MU943" s="12"/>
    </row>
    <row r="944" spans="1:359" s="8" customFormat="1" ht="22.5" customHeight="1">
      <c r="A944" s="57"/>
      <c r="B944" s="58"/>
      <c r="C944" s="62"/>
      <c r="D944" s="201"/>
      <c r="E944" s="226"/>
      <c r="F944" s="59"/>
      <c r="G944" s="59"/>
      <c r="H944" s="79" t="s">
        <v>330</v>
      </c>
      <c r="I944" s="79" t="s">
        <v>113</v>
      </c>
      <c r="J944" s="81" t="s">
        <v>920</v>
      </c>
      <c r="K944" s="79" t="s">
        <v>602</v>
      </c>
      <c r="L944" s="66">
        <f t="shared" si="319"/>
        <v>0</v>
      </c>
      <c r="M944" s="66"/>
      <c r="N944" s="1" t="s">
        <v>369</v>
      </c>
      <c r="O944" s="316" t="s">
        <v>369</v>
      </c>
      <c r="P944" s="317">
        <v>1</v>
      </c>
      <c r="Q944" s="4" t="s">
        <v>369</v>
      </c>
      <c r="R944" s="37">
        <v>15</v>
      </c>
      <c r="S944" s="38">
        <f t="shared" si="320"/>
        <v>18.3</v>
      </c>
      <c r="T944" s="19"/>
      <c r="U944" s="10" t="s">
        <v>487</v>
      </c>
      <c r="V944" s="11"/>
      <c r="W944" s="12"/>
      <c r="HZ944" s="12"/>
      <c r="IA944" s="12"/>
      <c r="IB944" s="12"/>
      <c r="IC944" s="12"/>
      <c r="ID944" s="12"/>
      <c r="II944" s="12"/>
      <c r="IJ944" s="12"/>
      <c r="IK944" s="12"/>
      <c r="IR944" s="12"/>
      <c r="JF944" s="12"/>
      <c r="JG944" s="12"/>
      <c r="JH944" s="12"/>
      <c r="JI944" s="12"/>
      <c r="JJ944" s="12"/>
      <c r="JN944" s="12"/>
      <c r="JO944" s="12"/>
      <c r="JT944" s="12"/>
      <c r="JU944" s="12"/>
      <c r="JV944" s="12"/>
      <c r="JW944" s="12"/>
      <c r="JX944" s="12"/>
      <c r="JY944" s="12"/>
      <c r="JZ944" s="12"/>
      <c r="KA944" s="12"/>
      <c r="KB944" s="12"/>
      <c r="KC944" s="12"/>
      <c r="KD944" s="12"/>
      <c r="KE944" s="12"/>
      <c r="KF944" s="12"/>
      <c r="KM944" s="12"/>
      <c r="KN944" s="12"/>
      <c r="KO944" s="12"/>
      <c r="KP944" s="12"/>
      <c r="KQ944" s="12"/>
      <c r="KR944" s="12"/>
      <c r="KS944" s="12"/>
      <c r="KT944" s="12"/>
      <c r="KX944" s="12"/>
      <c r="KY944" s="12"/>
      <c r="KZ944" s="12"/>
      <c r="LA944" s="12"/>
      <c r="LB944" s="12"/>
      <c r="LC944" s="12"/>
      <c r="LD944" s="12"/>
      <c r="LE944" s="12"/>
      <c r="LF944" s="12"/>
      <c r="LG944" s="12"/>
      <c r="LH944" s="12"/>
      <c r="LI944" s="12"/>
      <c r="LJ944" s="12"/>
      <c r="LK944" s="12"/>
      <c r="LL944" s="12"/>
      <c r="LM944" s="12"/>
      <c r="LN944" s="12"/>
      <c r="LO944" s="12"/>
      <c r="LP944" s="12"/>
      <c r="LQ944" s="12"/>
      <c r="LR944" s="12"/>
      <c r="LS944" s="12"/>
      <c r="LT944" s="12"/>
      <c r="LU944" s="12"/>
      <c r="LV944" s="12"/>
      <c r="LW944" s="12"/>
      <c r="LX944" s="12"/>
      <c r="LY944" s="12"/>
      <c r="LZ944" s="12"/>
      <c r="MA944" s="12"/>
      <c r="MB944" s="12"/>
      <c r="MC944" s="12"/>
      <c r="MD944" s="12"/>
      <c r="ME944" s="12"/>
      <c r="MF944" s="12"/>
      <c r="MG944" s="12"/>
      <c r="MH944" s="12"/>
      <c r="MI944" s="12"/>
      <c r="MJ944" s="12"/>
      <c r="MK944" s="12"/>
      <c r="ML944" s="12"/>
      <c r="MM944" s="12"/>
      <c r="MN944" s="12"/>
      <c r="MO944" s="12"/>
      <c r="MP944" s="12"/>
      <c r="MR944" s="12"/>
      <c r="MU944" s="12"/>
    </row>
    <row r="945" spans="1:359" ht="22.5" customHeight="1">
      <c r="A945" s="57">
        <v>1</v>
      </c>
      <c r="B945" s="58">
        <v>15</v>
      </c>
      <c r="C945" s="62">
        <v>2</v>
      </c>
      <c r="D945" s="201">
        <f>SUM((S945*A945)+B945+C945)</f>
        <v>26.759999999999998</v>
      </c>
      <c r="E945" s="226"/>
      <c r="F945" s="59" t="s">
        <v>805</v>
      </c>
      <c r="G945" s="59"/>
      <c r="H945" s="26" t="s">
        <v>329</v>
      </c>
      <c r="I945" s="26" t="s">
        <v>1147</v>
      </c>
      <c r="J945" s="28" t="s">
        <v>921</v>
      </c>
      <c r="K945" s="26" t="s">
        <v>1148</v>
      </c>
      <c r="L945" s="66">
        <f t="shared" si="319"/>
        <v>26.759999999999998</v>
      </c>
      <c r="M945" s="66"/>
      <c r="N945" s="1" t="s">
        <v>369</v>
      </c>
      <c r="O945" s="316" t="s">
        <v>369</v>
      </c>
      <c r="P945" s="317">
        <v>1</v>
      </c>
      <c r="Q945" s="4" t="s">
        <v>369</v>
      </c>
      <c r="R945" s="37">
        <v>8</v>
      </c>
      <c r="S945" s="38">
        <f t="shared" si="320"/>
        <v>9.76</v>
      </c>
      <c r="T945" s="20"/>
      <c r="U945" s="10" t="s">
        <v>488</v>
      </c>
      <c r="V945" s="9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T945" s="8"/>
      <c r="HU945" s="8"/>
      <c r="HW945" s="8"/>
      <c r="HX945" s="8"/>
      <c r="HY945" s="8"/>
      <c r="HZ945" s="8"/>
      <c r="IA945" s="8"/>
      <c r="IE945" s="6"/>
      <c r="IF945" s="6"/>
      <c r="IG945" s="8"/>
      <c r="IH945" s="6"/>
      <c r="II945" s="8"/>
      <c r="IJ945" s="8"/>
      <c r="IK945" s="8"/>
      <c r="IO945" s="8"/>
      <c r="IP945" s="8"/>
      <c r="IQ945" s="8"/>
      <c r="IR945" s="8"/>
      <c r="IS945" s="8"/>
      <c r="IT945" s="8"/>
      <c r="IU945" s="8"/>
      <c r="IV945" s="8"/>
      <c r="IW945" s="8"/>
      <c r="IX945" s="8"/>
      <c r="IY945" s="8"/>
      <c r="IZ945" s="8"/>
      <c r="JA945" s="8"/>
      <c r="JB945" s="8"/>
      <c r="JC945" s="8"/>
      <c r="JD945" s="8"/>
      <c r="JE945" s="8"/>
      <c r="JF945" s="8"/>
      <c r="JG945" s="8"/>
      <c r="JH945" s="8"/>
      <c r="JI945" s="8"/>
      <c r="JJ945" s="8"/>
      <c r="JK945" s="8"/>
      <c r="JL945" s="8"/>
      <c r="JM945" s="7"/>
      <c r="JO945" s="7"/>
      <c r="JP945" s="8"/>
      <c r="JQ945" s="7"/>
      <c r="JR945" s="8"/>
      <c r="JS945" s="8"/>
      <c r="JY945" s="8"/>
      <c r="KG945" s="8"/>
      <c r="KH945" s="8"/>
      <c r="KI945" s="8"/>
      <c r="KJ945" s="8"/>
      <c r="KK945" s="8"/>
      <c r="KL945" s="8"/>
      <c r="MQ945" s="8"/>
      <c r="MR945" s="8"/>
      <c r="MS945" s="8"/>
      <c r="MU945" s="8"/>
    </row>
    <row r="946" spans="1:359" ht="22.5" customHeight="1">
      <c r="A946" s="57"/>
      <c r="B946" s="58"/>
      <c r="C946" s="62"/>
      <c r="D946" s="201"/>
      <c r="E946" s="226"/>
      <c r="F946" s="59"/>
      <c r="G946" s="59"/>
      <c r="H946" s="79" t="s">
        <v>330</v>
      </c>
      <c r="I946" s="79" t="s">
        <v>16</v>
      </c>
      <c r="J946" s="81" t="s">
        <v>921</v>
      </c>
      <c r="K946" s="81" t="s">
        <v>510</v>
      </c>
      <c r="L946" s="66">
        <f t="shared" si="319"/>
        <v>0</v>
      </c>
      <c r="M946" s="66"/>
      <c r="N946" s="1" t="s">
        <v>369</v>
      </c>
      <c r="O946" s="316" t="s">
        <v>369</v>
      </c>
      <c r="P946" s="317">
        <v>1</v>
      </c>
      <c r="Q946" s="4" t="s">
        <v>369</v>
      </c>
      <c r="R946" s="37">
        <v>15</v>
      </c>
      <c r="S946" s="38">
        <f t="shared" si="320"/>
        <v>18.3</v>
      </c>
      <c r="T946" s="19"/>
      <c r="U946" s="10" t="s">
        <v>487</v>
      </c>
      <c r="V946" s="11"/>
      <c r="W946" s="8"/>
      <c r="HP946" s="8"/>
      <c r="HQ946" s="8"/>
      <c r="HZ946" s="8"/>
      <c r="IA946" s="8"/>
      <c r="IE946" s="8"/>
      <c r="IF946" s="8"/>
      <c r="IH946" s="8"/>
      <c r="IJ946" s="8"/>
      <c r="IK946" s="8"/>
      <c r="IR946" s="8"/>
      <c r="IS946" s="8"/>
      <c r="IT946" s="8"/>
      <c r="IU946" s="8"/>
      <c r="IV946" s="8"/>
      <c r="IW946" s="8"/>
      <c r="IX946" s="8"/>
      <c r="IY946" s="8"/>
      <c r="IZ946" s="8"/>
      <c r="JA946" s="8"/>
      <c r="JB946" s="8"/>
      <c r="JC946" s="8"/>
      <c r="JD946" s="8"/>
      <c r="JE946" s="8"/>
      <c r="JF946" s="8"/>
      <c r="JG946" s="8"/>
      <c r="JH946" s="8"/>
      <c r="JI946" s="8"/>
      <c r="JJ946" s="8"/>
      <c r="JK946" s="8"/>
      <c r="JP946" s="8"/>
      <c r="JQ946" s="8"/>
      <c r="JR946" s="8"/>
      <c r="JS946" s="8"/>
      <c r="KE946" s="8"/>
      <c r="KF946" s="8"/>
      <c r="KG946" s="8"/>
      <c r="KH946" s="8"/>
      <c r="KI946" s="8"/>
      <c r="KJ946" s="8"/>
      <c r="KK946" s="8"/>
      <c r="KL946" s="8"/>
      <c r="KM946" s="8"/>
      <c r="KN946" s="8"/>
      <c r="KO946" s="8"/>
      <c r="KP946" s="8"/>
      <c r="KQ946" s="8"/>
      <c r="KR946" s="8"/>
      <c r="KX946" s="8"/>
      <c r="KY946" s="8"/>
      <c r="MQ946" s="8"/>
      <c r="MS946" s="8"/>
    </row>
    <row r="947" spans="1:359" s="8" customFormat="1" ht="22.5" customHeight="1">
      <c r="A947" s="57"/>
      <c r="B947" s="58"/>
      <c r="C947" s="62"/>
      <c r="D947" s="201"/>
      <c r="E947" s="225"/>
      <c r="F947" s="59"/>
      <c r="G947" s="59"/>
      <c r="H947" s="79" t="s">
        <v>330</v>
      </c>
      <c r="I947" s="79" t="s">
        <v>16</v>
      </c>
      <c r="J947" s="82" t="s">
        <v>921</v>
      </c>
      <c r="K947" s="81" t="s">
        <v>509</v>
      </c>
      <c r="L947" s="66">
        <f t="shared" si="319"/>
        <v>0</v>
      </c>
      <c r="M947" s="66"/>
      <c r="N947" s="1" t="s">
        <v>369</v>
      </c>
      <c r="O947" s="316" t="s">
        <v>369</v>
      </c>
      <c r="P947" s="317">
        <v>1</v>
      </c>
      <c r="Q947" s="4" t="s">
        <v>369</v>
      </c>
      <c r="R947" s="37">
        <v>15</v>
      </c>
      <c r="S947" s="38">
        <f t="shared" si="320"/>
        <v>18.3</v>
      </c>
      <c r="T947" s="20"/>
      <c r="U947" s="10" t="s">
        <v>487</v>
      </c>
      <c r="V947" s="10"/>
      <c r="HP947" s="12"/>
      <c r="HQ947" s="12"/>
      <c r="HZ947" s="12"/>
      <c r="IA947" s="12"/>
      <c r="IB947" s="12"/>
      <c r="IC947" s="12"/>
      <c r="ID947" s="12"/>
      <c r="IG947" s="12"/>
      <c r="IJ947" s="12"/>
      <c r="IK947" s="12"/>
      <c r="IL947" s="12"/>
      <c r="IM947" s="12"/>
      <c r="IN947" s="12"/>
      <c r="IO947" s="12"/>
      <c r="IP947" s="12"/>
      <c r="IQ947" s="12"/>
      <c r="IR947" s="12"/>
      <c r="IS947" s="12"/>
      <c r="IT947" s="12"/>
      <c r="IU947" s="12"/>
      <c r="IV947" s="12"/>
      <c r="IW947" s="12"/>
      <c r="IX947" s="12"/>
      <c r="IY947" s="12"/>
      <c r="IZ947" s="12"/>
      <c r="JA947" s="12"/>
      <c r="JL947" s="12"/>
      <c r="JM947" s="12"/>
      <c r="JN947" s="12"/>
      <c r="JO947" s="12"/>
      <c r="JT947" s="12"/>
      <c r="JU947" s="12"/>
      <c r="JV947" s="12"/>
      <c r="JW947" s="12"/>
      <c r="JX947" s="12"/>
      <c r="JY947" s="12"/>
      <c r="JZ947" s="12"/>
      <c r="KA947" s="12"/>
      <c r="KB947" s="12"/>
      <c r="KC947" s="12"/>
      <c r="KD947" s="12"/>
      <c r="KE947" s="12"/>
      <c r="KF947" s="12"/>
      <c r="KM947" s="12"/>
      <c r="KN947" s="12"/>
      <c r="KO947" s="12"/>
      <c r="KP947" s="12"/>
      <c r="KQ947" s="12"/>
      <c r="KR947" s="12"/>
      <c r="KS947" s="12"/>
      <c r="KT947" s="12"/>
      <c r="KU947" s="12"/>
      <c r="KV947" s="12"/>
      <c r="KW947" s="12"/>
      <c r="KX947" s="12"/>
      <c r="LD947" s="12"/>
      <c r="LE947" s="12"/>
      <c r="LF947" s="12"/>
      <c r="LG947" s="12"/>
      <c r="LH947" s="12"/>
      <c r="LI947" s="12"/>
      <c r="LJ947" s="12"/>
      <c r="LK947" s="12"/>
      <c r="LL947" s="12"/>
      <c r="LM947" s="12"/>
      <c r="LN947" s="12"/>
      <c r="LO947" s="12"/>
      <c r="LP947" s="12"/>
      <c r="LQ947" s="12"/>
      <c r="LR947" s="12"/>
      <c r="LS947" s="12"/>
      <c r="LT947" s="12"/>
      <c r="LU947" s="12"/>
      <c r="LV947" s="12"/>
      <c r="LW947" s="12"/>
      <c r="LX947" s="12"/>
      <c r="LY947" s="12"/>
      <c r="LZ947" s="12"/>
      <c r="MA947" s="12"/>
      <c r="MB947" s="12"/>
      <c r="MC947" s="12"/>
      <c r="MD947" s="12"/>
      <c r="ME947" s="12"/>
      <c r="MF947" s="12"/>
      <c r="MG947" s="12"/>
      <c r="MH947" s="12"/>
      <c r="MI947" s="12"/>
      <c r="MJ947" s="12"/>
      <c r="MK947" s="12"/>
      <c r="ML947" s="12"/>
      <c r="MM947" s="12"/>
      <c r="MN947" s="12"/>
      <c r="MO947" s="12"/>
      <c r="MP947" s="12"/>
      <c r="MR947" s="12"/>
      <c r="MU947" s="12"/>
    </row>
    <row r="948" spans="1:359" s="8" customFormat="1" ht="22.5" customHeight="1">
      <c r="A948" s="57"/>
      <c r="B948" s="58"/>
      <c r="C948" s="62"/>
      <c r="D948" s="201"/>
      <c r="E948" s="226"/>
      <c r="F948" s="59"/>
      <c r="G948" s="59"/>
      <c r="H948" s="79" t="s">
        <v>330</v>
      </c>
      <c r="I948" s="79" t="s">
        <v>16</v>
      </c>
      <c r="J948" s="82" t="s">
        <v>921</v>
      </c>
      <c r="K948" s="81" t="s">
        <v>508</v>
      </c>
      <c r="L948" s="66">
        <f t="shared" si="319"/>
        <v>0</v>
      </c>
      <c r="M948" s="66"/>
      <c r="N948" s="1" t="s">
        <v>369</v>
      </c>
      <c r="O948" s="316" t="s">
        <v>369</v>
      </c>
      <c r="P948" s="317">
        <v>1</v>
      </c>
      <c r="Q948" s="4" t="s">
        <v>369</v>
      </c>
      <c r="R948" s="37">
        <v>15</v>
      </c>
      <c r="S948" s="38">
        <f t="shared" si="320"/>
        <v>18.3</v>
      </c>
      <c r="T948" s="19"/>
      <c r="U948" s="10" t="s">
        <v>487</v>
      </c>
      <c r="V948" s="11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  <c r="BZ948" s="12"/>
      <c r="CA948" s="12"/>
      <c r="CB948" s="12"/>
      <c r="CC948" s="12"/>
      <c r="CD948" s="12"/>
      <c r="CE948" s="12"/>
      <c r="CF948" s="12"/>
      <c r="CG948" s="12"/>
      <c r="CH948" s="12"/>
      <c r="CI948" s="12"/>
      <c r="CJ948" s="12"/>
      <c r="CK948" s="12"/>
      <c r="CL948" s="12"/>
      <c r="CM948" s="12"/>
      <c r="CN948" s="12"/>
      <c r="CO948" s="12"/>
      <c r="CP948" s="12"/>
      <c r="CQ948" s="12"/>
      <c r="CR948" s="12"/>
      <c r="CS948" s="12"/>
      <c r="CT948" s="12"/>
      <c r="CU948" s="12"/>
      <c r="CV948" s="12"/>
      <c r="CW948" s="12"/>
      <c r="CX948" s="12"/>
      <c r="CY948" s="12"/>
      <c r="CZ948" s="12"/>
      <c r="DA948" s="12"/>
      <c r="DB948" s="12"/>
      <c r="DC948" s="12"/>
      <c r="DD948" s="12"/>
      <c r="DE948" s="12"/>
      <c r="DF948" s="12"/>
      <c r="DG948" s="12"/>
      <c r="DH948" s="12"/>
      <c r="DI948" s="12"/>
      <c r="DJ948" s="12"/>
      <c r="DK948" s="12"/>
      <c r="DL948" s="12"/>
      <c r="DM948" s="12"/>
      <c r="DN948" s="12"/>
      <c r="DO948" s="12"/>
      <c r="DP948" s="12"/>
      <c r="DQ948" s="12"/>
      <c r="DR948" s="12"/>
      <c r="DS948" s="12"/>
      <c r="DT948" s="12"/>
      <c r="DU948" s="12"/>
      <c r="DV948" s="12"/>
      <c r="DW948" s="12"/>
      <c r="DX948" s="12"/>
      <c r="DY948" s="12"/>
      <c r="DZ948" s="12"/>
      <c r="EA948" s="12"/>
      <c r="EB948" s="12"/>
      <c r="EC948" s="12"/>
      <c r="ED948" s="12"/>
      <c r="EE948" s="12"/>
      <c r="EF948" s="12"/>
      <c r="EG948" s="12"/>
      <c r="EH948" s="12"/>
      <c r="EI948" s="12"/>
      <c r="EJ948" s="12"/>
      <c r="EK948" s="12"/>
      <c r="EL948" s="12"/>
      <c r="EM948" s="12"/>
      <c r="EN948" s="12"/>
      <c r="EO948" s="12"/>
      <c r="EP948" s="12"/>
      <c r="EQ948" s="12"/>
      <c r="ER948" s="12"/>
      <c r="ES948" s="12"/>
      <c r="ET948" s="12"/>
      <c r="EU948" s="12"/>
      <c r="EV948" s="12"/>
      <c r="EW948" s="12"/>
      <c r="EX948" s="12"/>
      <c r="EY948" s="12"/>
      <c r="EZ948" s="12"/>
      <c r="FA948" s="12"/>
      <c r="FB948" s="12"/>
      <c r="FC948" s="12"/>
      <c r="FD948" s="12"/>
      <c r="FE948" s="12"/>
      <c r="FF948" s="12"/>
      <c r="FG948" s="12"/>
      <c r="FH948" s="12"/>
      <c r="FI948" s="12"/>
      <c r="FJ948" s="12"/>
      <c r="FK948" s="12"/>
      <c r="FL948" s="12"/>
      <c r="FM948" s="12"/>
      <c r="FN948" s="12"/>
      <c r="FO948" s="12"/>
      <c r="FP948" s="12"/>
      <c r="FQ948" s="12"/>
      <c r="FR948" s="12"/>
      <c r="FS948" s="12"/>
      <c r="FT948" s="12"/>
      <c r="FU948" s="12"/>
      <c r="FV948" s="12"/>
      <c r="FW948" s="12"/>
      <c r="FX948" s="12"/>
      <c r="FY948" s="12"/>
      <c r="FZ948" s="12"/>
      <c r="GA948" s="12"/>
      <c r="GB948" s="12"/>
      <c r="GC948" s="12"/>
      <c r="GD948" s="12"/>
      <c r="GE948" s="12"/>
      <c r="GF948" s="12"/>
      <c r="GG948" s="12"/>
      <c r="GH948" s="12"/>
      <c r="GI948" s="12"/>
      <c r="GJ948" s="12"/>
      <c r="GK948" s="12"/>
      <c r="GL948" s="12"/>
      <c r="GM948" s="12"/>
      <c r="GN948" s="12"/>
      <c r="GO948" s="12"/>
      <c r="GP948" s="12"/>
      <c r="GQ948" s="12"/>
      <c r="GR948" s="12"/>
      <c r="GS948" s="12"/>
      <c r="GT948" s="12"/>
      <c r="GU948" s="12"/>
      <c r="GV948" s="12"/>
      <c r="GW948" s="12"/>
      <c r="GX948" s="12"/>
      <c r="GY948" s="12"/>
      <c r="GZ948" s="12"/>
      <c r="HA948" s="12"/>
      <c r="HB948" s="12"/>
      <c r="HC948" s="12"/>
      <c r="HD948" s="12"/>
      <c r="HE948" s="12"/>
      <c r="HF948" s="12"/>
      <c r="HG948" s="12"/>
      <c r="HH948" s="12"/>
      <c r="HI948" s="12"/>
      <c r="HJ948" s="12"/>
      <c r="HK948" s="12"/>
      <c r="HL948" s="12"/>
      <c r="HM948" s="12"/>
      <c r="HN948" s="12"/>
      <c r="HO948" s="12"/>
      <c r="HT948" s="12"/>
      <c r="HU948" s="12"/>
      <c r="HW948" s="12"/>
      <c r="HX948" s="12"/>
      <c r="IE948" s="12"/>
      <c r="IF948" s="12"/>
      <c r="IG948" s="12"/>
      <c r="IH948" s="12"/>
      <c r="IO948" s="12"/>
      <c r="IP948" s="12"/>
      <c r="IQ948" s="12"/>
      <c r="JB948" s="12"/>
      <c r="JC948" s="12"/>
      <c r="JD948" s="12"/>
      <c r="JE948" s="12"/>
      <c r="JK948" s="12"/>
      <c r="JL948" s="12"/>
      <c r="JM948" s="12"/>
      <c r="JN948" s="12"/>
      <c r="JO948" s="12"/>
      <c r="JP948" s="12"/>
      <c r="JR948" s="12"/>
      <c r="JS948" s="12"/>
      <c r="JT948" s="12"/>
      <c r="JU948" s="12"/>
      <c r="JV948" s="12"/>
      <c r="JW948" s="12"/>
      <c r="JX948" s="12"/>
      <c r="JY948" s="12"/>
      <c r="JZ948" s="12"/>
      <c r="KA948" s="12"/>
      <c r="KB948" s="12"/>
      <c r="KC948" s="12"/>
      <c r="KD948" s="12"/>
      <c r="KE948" s="12"/>
      <c r="KF948" s="12"/>
      <c r="KM948" s="12"/>
      <c r="KN948" s="12"/>
      <c r="KO948" s="12"/>
      <c r="KP948" s="12"/>
      <c r="KQ948" s="12"/>
      <c r="KR948" s="12"/>
      <c r="KS948" s="12"/>
      <c r="KT948" s="12"/>
      <c r="KU948" s="12"/>
      <c r="KV948" s="12"/>
      <c r="KW948" s="12"/>
      <c r="KX948" s="12"/>
      <c r="KZ948" s="12"/>
      <c r="LA948" s="12"/>
      <c r="LB948" s="12"/>
      <c r="LC948" s="12"/>
      <c r="LD948" s="12"/>
      <c r="LE948" s="12"/>
      <c r="LF948" s="12"/>
      <c r="LG948" s="12"/>
      <c r="LH948" s="12"/>
      <c r="LI948" s="12"/>
      <c r="LJ948" s="12"/>
      <c r="LK948" s="12"/>
      <c r="LL948" s="12"/>
      <c r="LM948" s="12"/>
      <c r="LN948" s="12"/>
      <c r="LO948" s="12"/>
      <c r="LP948" s="12"/>
      <c r="LQ948" s="12"/>
      <c r="LR948" s="12"/>
      <c r="LS948" s="12"/>
      <c r="LT948" s="12"/>
      <c r="LU948" s="12"/>
      <c r="LV948" s="12"/>
      <c r="LW948" s="12"/>
      <c r="LX948" s="12"/>
      <c r="LY948" s="12"/>
      <c r="LZ948" s="12"/>
      <c r="MA948" s="12"/>
      <c r="MB948" s="12"/>
      <c r="MC948" s="12"/>
      <c r="MD948" s="12"/>
      <c r="ME948" s="12"/>
      <c r="MF948" s="12"/>
      <c r="MG948" s="12"/>
      <c r="MH948" s="12"/>
      <c r="MI948" s="12"/>
      <c r="MJ948" s="12"/>
      <c r="MK948" s="12"/>
      <c r="ML948" s="12"/>
      <c r="MM948" s="12"/>
      <c r="MN948" s="12"/>
      <c r="MO948" s="12"/>
      <c r="MP948" s="12"/>
      <c r="MR948" s="12"/>
      <c r="MU948" s="12"/>
    </row>
    <row r="949" spans="1:359" s="8" customFormat="1" ht="22.5" customHeight="1">
      <c r="A949" s="57"/>
      <c r="B949" s="58"/>
      <c r="C949" s="62"/>
      <c r="D949" s="201"/>
      <c r="E949" s="226"/>
      <c r="F949" s="59"/>
      <c r="G949" s="59"/>
      <c r="H949" s="79" t="s">
        <v>330</v>
      </c>
      <c r="I949" s="79" t="s">
        <v>16</v>
      </c>
      <c r="J949" s="82" t="s">
        <v>921</v>
      </c>
      <c r="K949" s="81" t="s">
        <v>507</v>
      </c>
      <c r="L949" s="66">
        <f t="shared" si="319"/>
        <v>0</v>
      </c>
      <c r="M949" s="66"/>
      <c r="N949" s="1" t="s">
        <v>369</v>
      </c>
      <c r="O949" s="316" t="s">
        <v>369</v>
      </c>
      <c r="P949" s="317">
        <v>1</v>
      </c>
      <c r="Q949" s="4" t="s">
        <v>369</v>
      </c>
      <c r="R949" s="37">
        <v>15</v>
      </c>
      <c r="S949" s="38">
        <f t="shared" si="320"/>
        <v>18.3</v>
      </c>
      <c r="T949" s="20"/>
      <c r="U949" s="10" t="s">
        <v>487</v>
      </c>
      <c r="V949" s="10"/>
      <c r="HP949" s="12"/>
      <c r="HQ949" s="12"/>
      <c r="IE949" s="12"/>
      <c r="IF949" s="12"/>
      <c r="IH949" s="12"/>
      <c r="IS949" s="12"/>
      <c r="IT949" s="12"/>
      <c r="IU949" s="12"/>
      <c r="IV949" s="12"/>
      <c r="IW949" s="12"/>
      <c r="IX949" s="12"/>
      <c r="IY949" s="12"/>
      <c r="IZ949" s="12"/>
      <c r="JA949" s="12"/>
      <c r="JL949" s="12"/>
      <c r="JM949" s="12"/>
      <c r="JN949" s="12"/>
      <c r="JO949" s="12"/>
      <c r="JY949" s="12"/>
      <c r="KB949" s="12"/>
      <c r="KC949" s="12"/>
      <c r="KD949" s="12"/>
      <c r="KE949" s="12"/>
      <c r="KF949" s="12"/>
      <c r="KM949" s="12"/>
      <c r="KN949" s="12"/>
      <c r="KO949" s="12"/>
      <c r="KP949" s="12"/>
      <c r="KQ949" s="12"/>
      <c r="KR949" s="12"/>
      <c r="KS949" s="12"/>
      <c r="KT949" s="12"/>
      <c r="KU949" s="12"/>
      <c r="KV949" s="12"/>
      <c r="KW949" s="12"/>
      <c r="KX949" s="12"/>
      <c r="KZ949" s="12"/>
      <c r="LA949" s="12"/>
      <c r="LB949" s="12"/>
      <c r="LC949" s="12"/>
      <c r="LD949" s="12"/>
      <c r="LE949" s="12"/>
      <c r="LF949" s="12"/>
      <c r="LG949" s="12"/>
      <c r="LH949" s="12"/>
      <c r="LI949" s="12"/>
      <c r="LJ949" s="12"/>
      <c r="LK949" s="12"/>
      <c r="LL949" s="12"/>
      <c r="LM949" s="12"/>
      <c r="LN949" s="12"/>
      <c r="LO949" s="12"/>
      <c r="LP949" s="12"/>
      <c r="LQ949" s="12"/>
      <c r="LR949" s="12"/>
      <c r="LS949" s="12"/>
      <c r="LT949" s="12"/>
      <c r="LU949" s="12"/>
      <c r="LV949" s="12"/>
      <c r="LW949" s="12"/>
      <c r="LX949" s="12"/>
      <c r="LY949" s="12"/>
      <c r="LZ949" s="12"/>
      <c r="MA949" s="12"/>
      <c r="MB949" s="12"/>
      <c r="MC949" s="12"/>
      <c r="MD949" s="12"/>
      <c r="ME949" s="12"/>
      <c r="MF949" s="12"/>
      <c r="MG949" s="12"/>
      <c r="MH949" s="12"/>
      <c r="MI949" s="12"/>
      <c r="MJ949" s="12"/>
      <c r="MK949" s="12"/>
      <c r="ML949" s="12"/>
      <c r="MM949" s="12"/>
      <c r="MN949" s="12"/>
      <c r="MO949" s="12"/>
      <c r="MP949" s="12"/>
      <c r="MU949" s="12"/>
    </row>
    <row r="950" spans="1:359" s="8" customFormat="1" ht="22.5" customHeight="1">
      <c r="A950" s="57"/>
      <c r="B950" s="58"/>
      <c r="C950" s="62"/>
      <c r="D950" s="201"/>
      <c r="E950" s="225"/>
      <c r="F950" s="59"/>
      <c r="G950" s="59"/>
      <c r="H950" s="79" t="s">
        <v>330</v>
      </c>
      <c r="I950" s="79" t="s">
        <v>16</v>
      </c>
      <c r="J950" s="82" t="s">
        <v>921</v>
      </c>
      <c r="K950" s="81" t="s">
        <v>506</v>
      </c>
      <c r="L950" s="66">
        <f t="shared" si="319"/>
        <v>0</v>
      </c>
      <c r="M950" s="66"/>
      <c r="N950" s="1" t="s">
        <v>369</v>
      </c>
      <c r="O950" s="316" t="s">
        <v>369</v>
      </c>
      <c r="P950" s="317">
        <v>1</v>
      </c>
      <c r="Q950" s="4" t="s">
        <v>369</v>
      </c>
      <c r="R950" s="37">
        <v>15</v>
      </c>
      <c r="S950" s="38">
        <f t="shared" si="320"/>
        <v>18.3</v>
      </c>
      <c r="T950" s="19"/>
      <c r="U950" s="10" t="s">
        <v>487</v>
      </c>
      <c r="V950" s="11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  <c r="BZ950" s="12"/>
      <c r="CA950" s="12"/>
      <c r="CB950" s="12"/>
      <c r="CC950" s="12"/>
      <c r="CD950" s="12"/>
      <c r="CE950" s="12"/>
      <c r="CF950" s="12"/>
      <c r="CG950" s="12"/>
      <c r="CH950" s="12"/>
      <c r="CI950" s="12"/>
      <c r="CJ950" s="12"/>
      <c r="CK950" s="12"/>
      <c r="CL950" s="12"/>
      <c r="CM950" s="12"/>
      <c r="CN950" s="12"/>
      <c r="CO950" s="12"/>
      <c r="CP950" s="12"/>
      <c r="CQ950" s="12"/>
      <c r="CR950" s="12"/>
      <c r="CS950" s="12"/>
      <c r="CT950" s="12"/>
      <c r="CU950" s="12"/>
      <c r="CV950" s="12"/>
      <c r="CW950" s="12"/>
      <c r="CX950" s="12"/>
      <c r="CY950" s="12"/>
      <c r="CZ950" s="12"/>
      <c r="DA950" s="12"/>
      <c r="DB950" s="12"/>
      <c r="DC950" s="12"/>
      <c r="DD950" s="12"/>
      <c r="DE950" s="12"/>
      <c r="DF950" s="12"/>
      <c r="DG950" s="12"/>
      <c r="DH950" s="12"/>
      <c r="DI950" s="12"/>
      <c r="DJ950" s="12"/>
      <c r="DK950" s="12"/>
      <c r="DL950" s="12"/>
      <c r="DM950" s="12"/>
      <c r="DN950" s="12"/>
      <c r="DO950" s="12"/>
      <c r="DP950" s="12"/>
      <c r="DQ950" s="12"/>
      <c r="DR950" s="12"/>
      <c r="DS950" s="12"/>
      <c r="DT950" s="12"/>
      <c r="DU950" s="12"/>
      <c r="DV950" s="12"/>
      <c r="DW950" s="12"/>
      <c r="DX950" s="12"/>
      <c r="DY950" s="12"/>
      <c r="DZ950" s="12"/>
      <c r="EA950" s="12"/>
      <c r="EB950" s="12"/>
      <c r="EC950" s="12"/>
      <c r="ED950" s="12"/>
      <c r="EE950" s="12"/>
      <c r="EF950" s="12"/>
      <c r="EG950" s="12"/>
      <c r="EH950" s="12"/>
      <c r="EI950" s="12"/>
      <c r="EJ950" s="12"/>
      <c r="EK950" s="12"/>
      <c r="EL950" s="12"/>
      <c r="EM950" s="12"/>
      <c r="EN950" s="12"/>
      <c r="EO950" s="12"/>
      <c r="EP950" s="12"/>
      <c r="EQ950" s="12"/>
      <c r="ER950" s="12"/>
      <c r="ES950" s="12"/>
      <c r="ET950" s="12"/>
      <c r="EU950" s="12"/>
      <c r="EV950" s="12"/>
      <c r="EW950" s="12"/>
      <c r="EX950" s="12"/>
      <c r="EY950" s="12"/>
      <c r="EZ950" s="12"/>
      <c r="FA950" s="12"/>
      <c r="FB950" s="12"/>
      <c r="FC950" s="12"/>
      <c r="FD950" s="12"/>
      <c r="FE950" s="12"/>
      <c r="FF950" s="12"/>
      <c r="FG950" s="12"/>
      <c r="FH950" s="12"/>
      <c r="FI950" s="12"/>
      <c r="FJ950" s="12"/>
      <c r="FK950" s="12"/>
      <c r="FL950" s="12"/>
      <c r="FM950" s="12"/>
      <c r="FN950" s="12"/>
      <c r="FO950" s="12"/>
      <c r="FP950" s="12"/>
      <c r="FQ950" s="12"/>
      <c r="FR950" s="12"/>
      <c r="FS950" s="12"/>
      <c r="FT950" s="12"/>
      <c r="FU950" s="12"/>
      <c r="FV950" s="12"/>
      <c r="FW950" s="12"/>
      <c r="FX950" s="12"/>
      <c r="FY950" s="12"/>
      <c r="FZ950" s="12"/>
      <c r="GA950" s="12"/>
      <c r="GB950" s="12"/>
      <c r="GC950" s="12"/>
      <c r="GD950" s="12"/>
      <c r="GE950" s="12"/>
      <c r="GF950" s="12"/>
      <c r="GG950" s="12"/>
      <c r="GH950" s="12"/>
      <c r="GI950" s="12"/>
      <c r="GJ950" s="12"/>
      <c r="GK950" s="12"/>
      <c r="GL950" s="12"/>
      <c r="GM950" s="12"/>
      <c r="GN950" s="12"/>
      <c r="GO950" s="12"/>
      <c r="GP950" s="12"/>
      <c r="GQ950" s="12"/>
      <c r="GR950" s="12"/>
      <c r="GS950" s="12"/>
      <c r="GT950" s="12"/>
      <c r="GU950" s="12"/>
      <c r="GV950" s="12"/>
      <c r="GW950" s="12"/>
      <c r="GX950" s="12"/>
      <c r="GY950" s="12"/>
      <c r="GZ950" s="12"/>
      <c r="HA950" s="12"/>
      <c r="HB950" s="12"/>
      <c r="HC950" s="12"/>
      <c r="HD950" s="12"/>
      <c r="HE950" s="12"/>
      <c r="HF950" s="12"/>
      <c r="HG950" s="12"/>
      <c r="HH950" s="12"/>
      <c r="HI950" s="12"/>
      <c r="HJ950" s="12"/>
      <c r="HK950" s="12"/>
      <c r="HL950" s="12"/>
      <c r="HM950" s="12"/>
      <c r="HN950" s="12"/>
      <c r="HO950" s="12"/>
      <c r="HT950" s="12"/>
      <c r="HU950" s="12"/>
      <c r="HW950" s="12"/>
      <c r="HX950" s="12"/>
      <c r="HY950" s="12"/>
      <c r="IB950" s="12"/>
      <c r="IC950" s="12"/>
      <c r="ID950" s="12"/>
      <c r="IE950" s="12"/>
      <c r="IF950" s="12"/>
      <c r="IG950" s="12"/>
      <c r="IH950" s="12"/>
      <c r="IJ950" s="12"/>
      <c r="IK950" s="12"/>
      <c r="IL950" s="12"/>
      <c r="IM950" s="12"/>
      <c r="IN950" s="12"/>
      <c r="IO950" s="12"/>
      <c r="IP950" s="12"/>
      <c r="IQ950" s="12"/>
      <c r="IR950" s="12"/>
      <c r="JL950" s="12"/>
      <c r="JM950" s="12"/>
      <c r="JN950" s="12"/>
      <c r="JO950" s="12"/>
      <c r="JQ950" s="12"/>
      <c r="JY950" s="12"/>
      <c r="JZ950" s="12"/>
      <c r="KA950" s="12"/>
      <c r="KB950" s="12"/>
      <c r="KC950" s="12"/>
      <c r="KD950" s="12"/>
      <c r="KE950" s="12"/>
      <c r="KF950" s="12"/>
      <c r="KM950" s="12"/>
      <c r="KN950" s="12"/>
      <c r="KO950" s="12"/>
      <c r="KP950" s="12"/>
      <c r="KQ950" s="12"/>
      <c r="KR950" s="12"/>
      <c r="KS950" s="12"/>
      <c r="KT950" s="12"/>
      <c r="KU950" s="12"/>
      <c r="KV950" s="12"/>
      <c r="KW950" s="12"/>
      <c r="KX950" s="12"/>
      <c r="KZ950" s="12"/>
      <c r="LA950" s="12"/>
      <c r="LB950" s="12"/>
      <c r="LC950" s="12"/>
      <c r="LD950" s="12"/>
      <c r="LE950" s="12"/>
      <c r="LF950" s="12"/>
      <c r="LG950" s="12"/>
      <c r="LH950" s="12"/>
      <c r="LI950" s="12"/>
      <c r="LJ950" s="12"/>
      <c r="LK950" s="12"/>
      <c r="LL950" s="12"/>
      <c r="LM950" s="12"/>
      <c r="LN950" s="12"/>
      <c r="LO950" s="12"/>
      <c r="LP950" s="12"/>
      <c r="LQ950" s="12"/>
      <c r="LR950" s="12"/>
      <c r="LS950" s="12"/>
      <c r="LT950" s="12"/>
      <c r="LU950" s="12"/>
      <c r="LV950" s="12"/>
      <c r="LW950" s="12"/>
      <c r="LX950" s="12"/>
      <c r="LY950" s="12"/>
      <c r="LZ950" s="12"/>
      <c r="MA950" s="12"/>
      <c r="MB950" s="12"/>
      <c r="MC950" s="12"/>
      <c r="MD950" s="12"/>
      <c r="ME950" s="12"/>
      <c r="MF950" s="12"/>
      <c r="MG950" s="12"/>
      <c r="MH950" s="12"/>
      <c r="MI950" s="12"/>
      <c r="MJ950" s="12"/>
      <c r="MK950" s="12"/>
      <c r="ML950" s="12"/>
      <c r="MM950" s="12"/>
      <c r="MN950" s="12"/>
      <c r="MO950" s="12"/>
      <c r="MP950" s="12"/>
      <c r="MR950" s="12"/>
      <c r="MU950" s="12"/>
    </row>
    <row r="951" spans="1:359" s="8" customFormat="1" ht="22.5" customHeight="1">
      <c r="A951" s="57"/>
      <c r="B951" s="58"/>
      <c r="C951" s="62"/>
      <c r="D951" s="201"/>
      <c r="E951" s="226"/>
      <c r="F951" s="59"/>
      <c r="G951" s="59"/>
      <c r="H951" s="79" t="s">
        <v>330</v>
      </c>
      <c r="I951" s="79" t="s">
        <v>16</v>
      </c>
      <c r="J951" s="82" t="s">
        <v>921</v>
      </c>
      <c r="K951" s="81" t="s">
        <v>505</v>
      </c>
      <c r="L951" s="66">
        <f t="shared" si="319"/>
        <v>0</v>
      </c>
      <c r="M951" s="66"/>
      <c r="N951" s="1" t="s">
        <v>369</v>
      </c>
      <c r="O951" s="316" t="s">
        <v>369</v>
      </c>
      <c r="P951" s="317">
        <v>1</v>
      </c>
      <c r="Q951" s="4" t="s">
        <v>369</v>
      </c>
      <c r="R951" s="37">
        <v>15</v>
      </c>
      <c r="S951" s="38">
        <f t="shared" si="320"/>
        <v>18.3</v>
      </c>
      <c r="T951" s="20"/>
      <c r="U951" s="10" t="s">
        <v>487</v>
      </c>
      <c r="V951" s="10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  <c r="BZ951" s="12"/>
      <c r="CA951" s="12"/>
      <c r="CB951" s="12"/>
      <c r="CC951" s="12"/>
      <c r="CD951" s="12"/>
      <c r="CE951" s="12"/>
      <c r="CF951" s="12"/>
      <c r="CG951" s="12"/>
      <c r="CH951" s="12"/>
      <c r="CI951" s="12"/>
      <c r="CJ951" s="12"/>
      <c r="CK951" s="12"/>
      <c r="CL951" s="12"/>
      <c r="CM951" s="12"/>
      <c r="CN951" s="12"/>
      <c r="CO951" s="12"/>
      <c r="CP951" s="12"/>
      <c r="CQ951" s="12"/>
      <c r="CR951" s="12"/>
      <c r="CS951" s="12"/>
      <c r="CT951" s="12"/>
      <c r="CU951" s="12"/>
      <c r="CV951" s="12"/>
      <c r="CW951" s="12"/>
      <c r="CX951" s="12"/>
      <c r="CY951" s="12"/>
      <c r="CZ951" s="12"/>
      <c r="DA951" s="12"/>
      <c r="DB951" s="12"/>
      <c r="DC951" s="12"/>
      <c r="DD951" s="12"/>
      <c r="DE951" s="12"/>
      <c r="DF951" s="12"/>
      <c r="DG951" s="12"/>
      <c r="DH951" s="12"/>
      <c r="DI951" s="12"/>
      <c r="DJ951" s="12"/>
      <c r="DK951" s="12"/>
      <c r="DL951" s="12"/>
      <c r="DM951" s="12"/>
      <c r="DN951" s="12"/>
      <c r="DO951" s="12"/>
      <c r="DP951" s="12"/>
      <c r="DQ951" s="12"/>
      <c r="DR951" s="12"/>
      <c r="DS951" s="12"/>
      <c r="DT951" s="12"/>
      <c r="DU951" s="12"/>
      <c r="DV951" s="12"/>
      <c r="DW951" s="12"/>
      <c r="DX951" s="12"/>
      <c r="DY951" s="12"/>
      <c r="DZ951" s="12"/>
      <c r="EA951" s="12"/>
      <c r="EB951" s="12"/>
      <c r="EC951" s="12"/>
      <c r="ED951" s="12"/>
      <c r="EE951" s="12"/>
      <c r="EF951" s="12"/>
      <c r="EG951" s="12"/>
      <c r="EH951" s="12"/>
      <c r="EI951" s="12"/>
      <c r="EJ951" s="12"/>
      <c r="EK951" s="12"/>
      <c r="EL951" s="12"/>
      <c r="EM951" s="12"/>
      <c r="EN951" s="12"/>
      <c r="EO951" s="12"/>
      <c r="EP951" s="12"/>
      <c r="EQ951" s="12"/>
      <c r="ER951" s="12"/>
      <c r="ES951" s="12"/>
      <c r="ET951" s="12"/>
      <c r="EU951" s="12"/>
      <c r="EV951" s="12"/>
      <c r="EW951" s="12"/>
      <c r="EX951" s="12"/>
      <c r="EY951" s="12"/>
      <c r="EZ951" s="12"/>
      <c r="FA951" s="12"/>
      <c r="FB951" s="12"/>
      <c r="FC951" s="12"/>
      <c r="FD951" s="12"/>
      <c r="FE951" s="12"/>
      <c r="FF951" s="12"/>
      <c r="FG951" s="12"/>
      <c r="FH951" s="12"/>
      <c r="FI951" s="12"/>
      <c r="FJ951" s="12"/>
      <c r="FK951" s="12"/>
      <c r="FL951" s="12"/>
      <c r="FM951" s="12"/>
      <c r="FN951" s="12"/>
      <c r="FO951" s="12"/>
      <c r="FP951" s="12"/>
      <c r="FQ951" s="12"/>
      <c r="FR951" s="12"/>
      <c r="FS951" s="12"/>
      <c r="FT951" s="12"/>
      <c r="FU951" s="12"/>
      <c r="FV951" s="12"/>
      <c r="FW951" s="12"/>
      <c r="FX951" s="12"/>
      <c r="FY951" s="12"/>
      <c r="FZ951" s="12"/>
      <c r="GA951" s="12"/>
      <c r="GB951" s="12"/>
      <c r="GC951" s="12"/>
      <c r="GD951" s="12"/>
      <c r="GE951" s="12"/>
      <c r="GF951" s="12"/>
      <c r="GG951" s="12"/>
      <c r="GH951" s="12"/>
      <c r="GI951" s="12"/>
      <c r="GJ951" s="12"/>
      <c r="GK951" s="12"/>
      <c r="GL951" s="12"/>
      <c r="GM951" s="12"/>
      <c r="GN951" s="12"/>
      <c r="GO951" s="12"/>
      <c r="GP951" s="12"/>
      <c r="GQ951" s="12"/>
      <c r="GR951" s="12"/>
      <c r="GS951" s="12"/>
      <c r="GT951" s="12"/>
      <c r="GU951" s="12"/>
      <c r="GV951" s="12"/>
      <c r="GW951" s="12"/>
      <c r="GX951" s="12"/>
      <c r="GY951" s="12"/>
      <c r="GZ951" s="12"/>
      <c r="HA951" s="12"/>
      <c r="HB951" s="12"/>
      <c r="HC951" s="12"/>
      <c r="HD951" s="12"/>
      <c r="HE951" s="12"/>
      <c r="HF951" s="12"/>
      <c r="HG951" s="12"/>
      <c r="HH951" s="12"/>
      <c r="HI951" s="12"/>
      <c r="HJ951" s="12"/>
      <c r="HK951" s="12"/>
      <c r="HL951" s="12"/>
      <c r="HM951" s="12"/>
      <c r="HN951" s="12"/>
      <c r="HO951" s="12"/>
      <c r="HT951" s="12"/>
      <c r="HU951" s="12"/>
      <c r="HW951" s="12"/>
      <c r="HX951" s="12"/>
      <c r="HY951" s="12"/>
      <c r="IB951" s="12"/>
      <c r="IC951" s="12"/>
      <c r="ID951" s="12"/>
      <c r="IE951" s="12"/>
      <c r="IF951" s="12"/>
      <c r="IG951" s="12"/>
      <c r="IH951" s="12"/>
      <c r="IJ951" s="12"/>
      <c r="IK951" s="12"/>
      <c r="IL951" s="12"/>
      <c r="IM951" s="12"/>
      <c r="IN951" s="12"/>
      <c r="IO951" s="12"/>
      <c r="IP951" s="12"/>
      <c r="IQ951" s="12"/>
      <c r="IR951" s="12"/>
      <c r="JL951" s="12"/>
      <c r="JN951" s="12"/>
      <c r="JO951" s="12"/>
      <c r="JT951" s="12"/>
      <c r="JU951" s="12"/>
      <c r="JV951" s="12"/>
      <c r="JW951" s="12"/>
      <c r="JX951" s="12"/>
      <c r="JY951" s="12"/>
      <c r="JZ951" s="12"/>
      <c r="KA951" s="12"/>
      <c r="KC951" s="12"/>
      <c r="KD951" s="12"/>
      <c r="KE951" s="12"/>
      <c r="KF951" s="12"/>
      <c r="KM951" s="12"/>
      <c r="KN951" s="12"/>
      <c r="KO951" s="12"/>
      <c r="KP951" s="12"/>
      <c r="KQ951" s="12"/>
      <c r="KR951" s="12"/>
      <c r="KS951" s="12"/>
      <c r="KT951" s="12"/>
      <c r="KU951" s="12"/>
      <c r="KV951" s="12"/>
      <c r="KW951" s="12"/>
      <c r="KX951" s="12"/>
      <c r="KZ951" s="12"/>
      <c r="LA951" s="12"/>
      <c r="LB951" s="12"/>
      <c r="LC951" s="12"/>
      <c r="LD951" s="12"/>
      <c r="LE951" s="12"/>
      <c r="LF951" s="12"/>
      <c r="LG951" s="12"/>
      <c r="LH951" s="12"/>
      <c r="LI951" s="12"/>
      <c r="LJ951" s="12"/>
      <c r="LK951" s="12"/>
      <c r="LL951" s="12"/>
      <c r="LM951" s="12"/>
      <c r="LN951" s="12"/>
      <c r="LO951" s="12"/>
      <c r="LP951" s="12"/>
      <c r="LQ951" s="12"/>
      <c r="LR951" s="12"/>
      <c r="LS951" s="12"/>
      <c r="LT951" s="12"/>
      <c r="LU951" s="12"/>
      <c r="LV951" s="12"/>
      <c r="LW951" s="12"/>
      <c r="LX951" s="12"/>
      <c r="LY951" s="12"/>
      <c r="LZ951" s="12"/>
      <c r="MA951" s="12"/>
      <c r="MB951" s="12"/>
      <c r="MC951" s="12"/>
      <c r="MD951" s="12"/>
      <c r="ME951" s="12"/>
      <c r="MF951" s="12"/>
      <c r="MG951" s="12"/>
      <c r="MH951" s="12"/>
      <c r="MI951" s="12"/>
      <c r="MJ951" s="12"/>
      <c r="MK951" s="12"/>
      <c r="ML951" s="12"/>
      <c r="MM951" s="12"/>
      <c r="MN951" s="12"/>
      <c r="MO951" s="12"/>
      <c r="MP951" s="12"/>
      <c r="MR951" s="12"/>
      <c r="MU951" s="12"/>
    </row>
    <row r="952" spans="1:359" ht="22.5" customHeight="1">
      <c r="A952" s="57"/>
      <c r="B952" s="58"/>
      <c r="C952" s="62"/>
      <c r="D952" s="201"/>
      <c r="E952" s="226"/>
      <c r="F952" s="59"/>
      <c r="G952" s="59"/>
      <c r="H952" s="79" t="s">
        <v>330</v>
      </c>
      <c r="I952" s="79" t="s">
        <v>16</v>
      </c>
      <c r="J952" s="82" t="s">
        <v>921</v>
      </c>
      <c r="K952" s="81" t="s">
        <v>504</v>
      </c>
      <c r="L952" s="66">
        <f t="shared" si="319"/>
        <v>0</v>
      </c>
      <c r="M952" s="66"/>
      <c r="N952" s="1" t="s">
        <v>369</v>
      </c>
      <c r="O952" s="316" t="s">
        <v>369</v>
      </c>
      <c r="P952" s="317">
        <v>1</v>
      </c>
      <c r="Q952" s="4" t="s">
        <v>369</v>
      </c>
      <c r="R952" s="37">
        <v>15</v>
      </c>
      <c r="S952" s="38">
        <f t="shared" si="320"/>
        <v>18.3</v>
      </c>
      <c r="T952" s="20"/>
      <c r="U952" s="10" t="s">
        <v>487</v>
      </c>
      <c r="V952" s="10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IB952" s="8"/>
      <c r="IC952" s="8"/>
      <c r="ID952" s="8"/>
      <c r="II952" s="8"/>
      <c r="IL952" s="8"/>
      <c r="IM952" s="8"/>
      <c r="IN952" s="8"/>
      <c r="IS952" s="8"/>
      <c r="IT952" s="8"/>
      <c r="IU952" s="8"/>
      <c r="IV952" s="8"/>
      <c r="IW952" s="8"/>
      <c r="IX952" s="8"/>
      <c r="IY952" s="8"/>
      <c r="IZ952" s="8"/>
      <c r="JA952" s="8"/>
      <c r="JB952" s="8"/>
      <c r="JC952" s="8"/>
      <c r="JD952" s="8"/>
      <c r="JE952" s="8"/>
      <c r="JF952" s="8"/>
      <c r="JG952" s="8"/>
      <c r="JH952" s="8"/>
      <c r="JI952" s="8"/>
      <c r="JJ952" s="8"/>
      <c r="JK952" s="8"/>
      <c r="JL952" s="8"/>
      <c r="JP952" s="8"/>
      <c r="JQ952" s="8"/>
      <c r="JR952" s="8"/>
      <c r="JS952" s="8"/>
      <c r="JT952" s="8"/>
      <c r="JU952" s="8"/>
      <c r="JV952" s="8"/>
      <c r="JW952" s="8"/>
      <c r="JX952" s="8"/>
      <c r="JZ952" s="8"/>
      <c r="KA952" s="8"/>
      <c r="KC952" s="8"/>
      <c r="KD952" s="8"/>
      <c r="KG952" s="8"/>
      <c r="KH952" s="8"/>
      <c r="KI952" s="8"/>
      <c r="KJ952" s="8"/>
      <c r="KK952" s="8"/>
      <c r="KL952" s="8"/>
      <c r="KU952" s="8"/>
      <c r="KV952" s="8"/>
      <c r="KW952" s="8"/>
      <c r="KX952" s="8"/>
      <c r="KY952" s="8"/>
      <c r="MQ952" s="8"/>
      <c r="MR952" s="7"/>
      <c r="MS952" s="8"/>
    </row>
    <row r="953" spans="1:359" s="8" customFormat="1" ht="22.5" customHeight="1">
      <c r="A953" s="57">
        <v>1</v>
      </c>
      <c r="B953" s="58">
        <v>15</v>
      </c>
      <c r="C953" s="62"/>
      <c r="D953" s="201">
        <f t="shared" ref="D953:D960" si="323">SUM((S953*A953)+B953+C953)</f>
        <v>26.59</v>
      </c>
      <c r="E953" s="225"/>
      <c r="F953" s="59" t="s">
        <v>805</v>
      </c>
      <c r="G953" s="59"/>
      <c r="H953" s="26" t="s">
        <v>330</v>
      </c>
      <c r="I953" s="26" t="s">
        <v>209</v>
      </c>
      <c r="J953" s="26" t="s">
        <v>608</v>
      </c>
      <c r="K953" s="26" t="s">
        <v>1163</v>
      </c>
      <c r="L953" s="66">
        <f t="shared" si="319"/>
        <v>26.59</v>
      </c>
      <c r="M953" s="66"/>
      <c r="N953" s="1" t="s">
        <v>369</v>
      </c>
      <c r="O953" s="316" t="s">
        <v>369</v>
      </c>
      <c r="P953" s="317">
        <v>3</v>
      </c>
      <c r="Q953" s="4" t="s">
        <v>369</v>
      </c>
      <c r="R953" s="37">
        <v>9.5</v>
      </c>
      <c r="S953" s="38">
        <f t="shared" si="320"/>
        <v>11.59</v>
      </c>
      <c r="T953" s="19"/>
      <c r="U953" s="10" t="s">
        <v>503</v>
      </c>
      <c r="V953" s="9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  <c r="BZ953" s="12"/>
      <c r="CA953" s="12"/>
      <c r="CB953" s="12"/>
      <c r="CC953" s="12"/>
      <c r="CD953" s="12"/>
      <c r="CE953" s="12"/>
      <c r="CF953" s="12"/>
      <c r="CG953" s="12"/>
      <c r="CH953" s="12"/>
      <c r="CI953" s="12"/>
      <c r="CJ953" s="12"/>
      <c r="CK953" s="12"/>
      <c r="CL953" s="12"/>
      <c r="CM953" s="12"/>
      <c r="CN953" s="12"/>
      <c r="CO953" s="12"/>
      <c r="CP953" s="12"/>
      <c r="CQ953" s="12"/>
      <c r="CR953" s="12"/>
      <c r="CS953" s="12"/>
      <c r="CT953" s="12"/>
      <c r="CU953" s="12"/>
      <c r="CV953" s="12"/>
      <c r="CW953" s="12"/>
      <c r="CX953" s="12"/>
      <c r="CY953" s="12"/>
      <c r="CZ953" s="12"/>
      <c r="DA953" s="12"/>
      <c r="DB953" s="12"/>
      <c r="DC953" s="12"/>
      <c r="DD953" s="12"/>
      <c r="DE953" s="12"/>
      <c r="DF953" s="12"/>
      <c r="DG953" s="12"/>
      <c r="DH953" s="12"/>
      <c r="DI953" s="12"/>
      <c r="DJ953" s="12"/>
      <c r="DK953" s="12"/>
      <c r="DL953" s="12"/>
      <c r="DM953" s="12"/>
      <c r="DN953" s="12"/>
      <c r="DO953" s="12"/>
      <c r="DP953" s="12"/>
      <c r="DQ953" s="12"/>
      <c r="DR953" s="12"/>
      <c r="DS953" s="12"/>
      <c r="DT953" s="12"/>
      <c r="DU953" s="12"/>
      <c r="DV953" s="12"/>
      <c r="DW953" s="12"/>
      <c r="DX953" s="12"/>
      <c r="DY953" s="12"/>
      <c r="DZ953" s="12"/>
      <c r="EA953" s="12"/>
      <c r="EB953" s="12"/>
      <c r="EC953" s="12"/>
      <c r="ED953" s="12"/>
      <c r="EE953" s="12"/>
      <c r="EF953" s="12"/>
      <c r="EG953" s="12"/>
      <c r="EH953" s="12"/>
      <c r="EI953" s="12"/>
      <c r="EJ953" s="12"/>
      <c r="EK953" s="12"/>
      <c r="EL953" s="12"/>
      <c r="EM953" s="12"/>
      <c r="EN953" s="12"/>
      <c r="EO953" s="12"/>
      <c r="EP953" s="12"/>
      <c r="EQ953" s="12"/>
      <c r="ER953" s="12"/>
      <c r="ES953" s="12"/>
      <c r="ET953" s="12"/>
      <c r="EU953" s="12"/>
      <c r="EV953" s="12"/>
      <c r="EW953" s="12"/>
      <c r="EX953" s="12"/>
      <c r="EY953" s="12"/>
      <c r="EZ953" s="12"/>
      <c r="FA953" s="12"/>
      <c r="FB953" s="12"/>
      <c r="FC953" s="12"/>
      <c r="FD953" s="12"/>
      <c r="FE953" s="12"/>
      <c r="FF953" s="12"/>
      <c r="FG953" s="12"/>
      <c r="FH953" s="12"/>
      <c r="FI953" s="12"/>
      <c r="FJ953" s="12"/>
      <c r="FK953" s="12"/>
      <c r="FL953" s="12"/>
      <c r="FM953" s="12"/>
      <c r="FN953" s="12"/>
      <c r="FO953" s="12"/>
      <c r="FP953" s="12"/>
      <c r="FQ953" s="12"/>
      <c r="FR953" s="12"/>
      <c r="FS953" s="12"/>
      <c r="FT953" s="12"/>
      <c r="FU953" s="12"/>
      <c r="FV953" s="12"/>
      <c r="FW953" s="12"/>
      <c r="FX953" s="12"/>
      <c r="FY953" s="12"/>
      <c r="FZ953" s="12"/>
      <c r="GA953" s="12"/>
      <c r="GB953" s="12"/>
      <c r="GC953" s="12"/>
      <c r="GD953" s="12"/>
      <c r="GE953" s="12"/>
      <c r="GF953" s="12"/>
      <c r="GG953" s="12"/>
      <c r="GH953" s="12"/>
      <c r="GI953" s="12"/>
      <c r="GJ953" s="12"/>
      <c r="GK953" s="12"/>
      <c r="GL953" s="12"/>
      <c r="GM953" s="12"/>
      <c r="GN953" s="12"/>
      <c r="GO953" s="12"/>
      <c r="GP953" s="12"/>
      <c r="GQ953" s="12"/>
      <c r="GR953" s="12"/>
      <c r="GS953" s="12"/>
      <c r="GT953" s="12"/>
      <c r="GU953" s="12"/>
      <c r="GV953" s="12"/>
      <c r="GW953" s="12"/>
      <c r="GX953" s="12"/>
      <c r="GY953" s="12"/>
      <c r="GZ953" s="12"/>
      <c r="HA953" s="12"/>
      <c r="HB953" s="12"/>
      <c r="HC953" s="12"/>
      <c r="HD953" s="12"/>
      <c r="HE953" s="12"/>
      <c r="HF953" s="12"/>
      <c r="HG953" s="12"/>
      <c r="HH953" s="12"/>
      <c r="HI953" s="12"/>
      <c r="HJ953" s="12"/>
      <c r="HK953" s="12"/>
      <c r="HL953" s="12"/>
      <c r="HM953" s="12"/>
      <c r="HN953" s="12"/>
      <c r="HO953" s="12"/>
      <c r="HP953" s="12"/>
      <c r="HQ953" s="12"/>
      <c r="HR953" s="12"/>
      <c r="HS953" s="12"/>
      <c r="HV953" s="12"/>
      <c r="HZ953" s="12"/>
      <c r="IA953" s="12"/>
      <c r="IG953" s="12"/>
      <c r="IJ953" s="12"/>
      <c r="IK953" s="12"/>
      <c r="IL953" s="12"/>
      <c r="IM953" s="12"/>
      <c r="IN953" s="12"/>
      <c r="IO953" s="12"/>
      <c r="IP953" s="12"/>
      <c r="IQ953" s="12"/>
      <c r="JB953" s="12"/>
      <c r="JC953" s="12"/>
      <c r="JD953" s="12"/>
      <c r="JE953" s="12"/>
      <c r="JK953" s="12"/>
      <c r="JM953" s="12"/>
      <c r="JN953" s="12"/>
      <c r="JO953" s="12"/>
      <c r="JP953" s="12"/>
      <c r="JQ953" s="12"/>
      <c r="JR953" s="12"/>
      <c r="JS953" s="12"/>
      <c r="JT953" s="12"/>
      <c r="JU953" s="12"/>
      <c r="JV953" s="12"/>
      <c r="JW953" s="12"/>
      <c r="JX953" s="12"/>
      <c r="JY953" s="12"/>
      <c r="JZ953" s="12"/>
      <c r="KA953" s="12"/>
      <c r="KB953" s="12"/>
      <c r="KC953" s="12"/>
      <c r="KD953" s="12"/>
      <c r="KE953" s="12"/>
      <c r="KF953" s="12"/>
      <c r="KM953" s="12"/>
      <c r="KN953" s="12"/>
      <c r="KO953" s="12"/>
      <c r="KP953" s="12"/>
      <c r="KQ953" s="12"/>
      <c r="KR953" s="12"/>
      <c r="KU953" s="12"/>
      <c r="KV953" s="12"/>
      <c r="KW953" s="12"/>
      <c r="KZ953" s="12"/>
      <c r="LA953" s="12"/>
      <c r="LB953" s="12"/>
      <c r="LC953" s="12"/>
      <c r="LD953" s="12"/>
      <c r="LE953" s="12"/>
      <c r="LF953" s="12"/>
      <c r="LG953" s="12"/>
      <c r="LH953" s="12"/>
      <c r="LI953" s="12"/>
      <c r="LJ953" s="12"/>
      <c r="LK953" s="12"/>
      <c r="LL953" s="12"/>
      <c r="LM953" s="12"/>
      <c r="LN953" s="12"/>
      <c r="LO953" s="12"/>
      <c r="LP953" s="12"/>
      <c r="LQ953" s="12"/>
      <c r="LR953" s="12"/>
      <c r="LS953" s="12"/>
      <c r="LT953" s="12"/>
      <c r="LU953" s="12"/>
      <c r="LV953" s="12"/>
      <c r="LW953" s="12"/>
      <c r="LX953" s="12"/>
      <c r="LY953" s="12"/>
      <c r="LZ953" s="12"/>
      <c r="MA953" s="12"/>
      <c r="MB953" s="12"/>
      <c r="MC953" s="12"/>
      <c r="MD953" s="12"/>
      <c r="ME953" s="12"/>
      <c r="MF953" s="12"/>
      <c r="MG953" s="12"/>
      <c r="MH953" s="12"/>
      <c r="MI953" s="12"/>
      <c r="MJ953" s="12"/>
      <c r="MK953" s="12"/>
      <c r="ML953" s="12"/>
      <c r="MM953" s="12"/>
      <c r="MN953" s="12"/>
      <c r="MO953" s="12"/>
      <c r="MP953" s="12"/>
    </row>
    <row r="954" spans="1:359" s="8" customFormat="1" ht="22.5" customHeight="1">
      <c r="A954" s="57">
        <v>1</v>
      </c>
      <c r="B954" s="58">
        <v>15</v>
      </c>
      <c r="C954" s="62"/>
      <c r="D954" s="201">
        <f t="shared" si="323"/>
        <v>24.759999999999998</v>
      </c>
      <c r="E954" s="226"/>
      <c r="F954" s="59" t="s">
        <v>805</v>
      </c>
      <c r="G954" s="59"/>
      <c r="H954" s="26" t="s">
        <v>330</v>
      </c>
      <c r="I954" s="26" t="s">
        <v>209</v>
      </c>
      <c r="J954" s="26" t="s">
        <v>608</v>
      </c>
      <c r="K954" s="26" t="s">
        <v>609</v>
      </c>
      <c r="L954" s="66">
        <f t="shared" si="319"/>
        <v>24.759999999999998</v>
      </c>
      <c r="M954" s="66"/>
      <c r="N954" s="1" t="s">
        <v>369</v>
      </c>
      <c r="O954" s="316" t="s">
        <v>369</v>
      </c>
      <c r="P954" s="317">
        <v>1</v>
      </c>
      <c r="Q954" s="4" t="s">
        <v>369</v>
      </c>
      <c r="R954" s="37">
        <v>8</v>
      </c>
      <c r="S954" s="38">
        <f t="shared" si="320"/>
        <v>9.76</v>
      </c>
      <c r="T954" s="19" t="s">
        <v>722</v>
      </c>
      <c r="U954" s="10" t="s">
        <v>503</v>
      </c>
      <c r="V954" s="9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2"/>
      <c r="CI954" s="12"/>
      <c r="CJ954" s="12"/>
      <c r="CK954" s="12"/>
      <c r="CL954" s="12"/>
      <c r="CM954" s="12"/>
      <c r="CN954" s="12"/>
      <c r="CO954" s="12"/>
      <c r="CP954" s="12"/>
      <c r="CQ954" s="12"/>
      <c r="CR954" s="12"/>
      <c r="CS954" s="12"/>
      <c r="CT954" s="12"/>
      <c r="CU954" s="12"/>
      <c r="CV954" s="12"/>
      <c r="CW954" s="12"/>
      <c r="CX954" s="12"/>
      <c r="CY954" s="12"/>
      <c r="CZ954" s="12"/>
      <c r="DA954" s="12"/>
      <c r="DB954" s="12"/>
      <c r="DC954" s="12"/>
      <c r="DD954" s="12"/>
      <c r="DE954" s="12"/>
      <c r="DF954" s="12"/>
      <c r="DG954" s="12"/>
      <c r="DH954" s="12"/>
      <c r="DI954" s="12"/>
      <c r="DJ954" s="12"/>
      <c r="DK954" s="12"/>
      <c r="DL954" s="12"/>
      <c r="DM954" s="12"/>
      <c r="DN954" s="12"/>
      <c r="DO954" s="12"/>
      <c r="DP954" s="12"/>
      <c r="DQ954" s="12"/>
      <c r="DR954" s="12"/>
      <c r="DS954" s="12"/>
      <c r="DT954" s="12"/>
      <c r="DU954" s="12"/>
      <c r="DV954" s="12"/>
      <c r="DW954" s="12"/>
      <c r="DX954" s="12"/>
      <c r="DY954" s="12"/>
      <c r="DZ954" s="12"/>
      <c r="EA954" s="12"/>
      <c r="EB954" s="12"/>
      <c r="EC954" s="12"/>
      <c r="ED954" s="12"/>
      <c r="EE954" s="12"/>
      <c r="EF954" s="12"/>
      <c r="EG954" s="12"/>
      <c r="EH954" s="12"/>
      <c r="EI954" s="12"/>
      <c r="EJ954" s="12"/>
      <c r="EK954" s="12"/>
      <c r="EL954" s="12"/>
      <c r="EM954" s="12"/>
      <c r="EN954" s="12"/>
      <c r="EO954" s="12"/>
      <c r="EP954" s="12"/>
      <c r="EQ954" s="12"/>
      <c r="ER954" s="12"/>
      <c r="ES954" s="12"/>
      <c r="ET954" s="12"/>
      <c r="EU954" s="12"/>
      <c r="EV954" s="12"/>
      <c r="EW954" s="12"/>
      <c r="EX954" s="12"/>
      <c r="EY954" s="12"/>
      <c r="EZ954" s="12"/>
      <c r="FA954" s="12"/>
      <c r="FB954" s="12"/>
      <c r="FC954" s="12"/>
      <c r="FD954" s="12"/>
      <c r="FE954" s="12"/>
      <c r="FF954" s="12"/>
      <c r="FG954" s="12"/>
      <c r="FH954" s="12"/>
      <c r="FI954" s="12"/>
      <c r="FJ954" s="12"/>
      <c r="FK954" s="12"/>
      <c r="FL954" s="12"/>
      <c r="FM954" s="12"/>
      <c r="FN954" s="12"/>
      <c r="FO954" s="12"/>
      <c r="FP954" s="12"/>
      <c r="FQ954" s="12"/>
      <c r="FR954" s="12"/>
      <c r="FS954" s="12"/>
      <c r="FT954" s="12"/>
      <c r="FU954" s="12"/>
      <c r="FV954" s="12"/>
      <c r="FW954" s="12"/>
      <c r="FX954" s="12"/>
      <c r="FY954" s="12"/>
      <c r="FZ954" s="12"/>
      <c r="GA954" s="12"/>
      <c r="GB954" s="12"/>
      <c r="GC954" s="12"/>
      <c r="GD954" s="12"/>
      <c r="GE954" s="12"/>
      <c r="GF954" s="12"/>
      <c r="GG954" s="12"/>
      <c r="GH954" s="12"/>
      <c r="GI954" s="12"/>
      <c r="GJ954" s="12"/>
      <c r="GK954" s="12"/>
      <c r="GL954" s="12"/>
      <c r="GM954" s="12"/>
      <c r="GN954" s="12"/>
      <c r="GO954" s="12"/>
      <c r="GP954" s="12"/>
      <c r="GQ954" s="12"/>
      <c r="GR954" s="12"/>
      <c r="GS954" s="12"/>
      <c r="GT954" s="12"/>
      <c r="GU954" s="12"/>
      <c r="GV954" s="12"/>
      <c r="GW954" s="12"/>
      <c r="GX954" s="12"/>
      <c r="GY954" s="12"/>
      <c r="GZ954" s="12"/>
      <c r="HA954" s="12"/>
      <c r="HB954" s="12"/>
      <c r="HC954" s="12"/>
      <c r="HD954" s="12"/>
      <c r="HE954" s="12"/>
      <c r="HF954" s="12"/>
      <c r="HG954" s="12"/>
      <c r="HH954" s="12"/>
      <c r="HI954" s="12"/>
      <c r="HJ954" s="12"/>
      <c r="HK954" s="12"/>
      <c r="HL954" s="12"/>
      <c r="HM954" s="12"/>
      <c r="HN954" s="12"/>
      <c r="HO954" s="12"/>
      <c r="HP954" s="12"/>
      <c r="HQ954" s="12"/>
      <c r="HR954" s="12"/>
      <c r="HS954" s="12"/>
      <c r="HV954" s="12"/>
      <c r="HZ954" s="12"/>
      <c r="IA954" s="12"/>
      <c r="IG954" s="12"/>
      <c r="IJ954" s="12"/>
      <c r="IK954" s="12"/>
      <c r="IL954" s="12"/>
      <c r="IM954" s="12"/>
      <c r="IN954" s="12"/>
      <c r="IO954" s="12"/>
      <c r="IP954" s="12"/>
      <c r="IQ954" s="12"/>
      <c r="JB954" s="12"/>
      <c r="JC954" s="12"/>
      <c r="JD954" s="12"/>
      <c r="JE954" s="12"/>
      <c r="JK954" s="12"/>
      <c r="JN954" s="12"/>
      <c r="JO954" s="12"/>
      <c r="JP954" s="12"/>
      <c r="JQ954" s="12"/>
      <c r="JR954" s="12"/>
      <c r="JS954" s="12"/>
      <c r="JY954" s="12"/>
      <c r="JZ954" s="12"/>
      <c r="KA954" s="12"/>
      <c r="KC954" s="12"/>
      <c r="KD954" s="12"/>
      <c r="KE954" s="12"/>
      <c r="KF954" s="12"/>
      <c r="KM954" s="12"/>
      <c r="KN954" s="12"/>
      <c r="KO954" s="12"/>
      <c r="KP954" s="12"/>
      <c r="KQ954" s="12"/>
      <c r="KR954" s="12"/>
      <c r="KS954" s="12"/>
      <c r="KT954" s="12"/>
      <c r="KU954" s="12"/>
      <c r="KV954" s="12"/>
      <c r="KW954" s="12"/>
      <c r="KX954" s="12"/>
      <c r="KZ954" s="12"/>
      <c r="LA954" s="12"/>
      <c r="LB954" s="12"/>
      <c r="LC954" s="12"/>
      <c r="LD954" s="12"/>
      <c r="LE954" s="12"/>
      <c r="LF954" s="12"/>
      <c r="LG954" s="12"/>
      <c r="LH954" s="12"/>
      <c r="LI954" s="12"/>
      <c r="LJ954" s="12"/>
      <c r="LK954" s="12"/>
      <c r="LL954" s="12"/>
      <c r="LM954" s="12"/>
      <c r="LN954" s="12"/>
      <c r="LO954" s="12"/>
      <c r="LP954" s="12"/>
      <c r="LQ954" s="12"/>
      <c r="LR954" s="12"/>
      <c r="LS954" s="12"/>
      <c r="LT954" s="12"/>
      <c r="LU954" s="12"/>
      <c r="LV954" s="12"/>
      <c r="LW954" s="12"/>
      <c r="LX954" s="12"/>
      <c r="LY954" s="12"/>
      <c r="LZ954" s="12"/>
      <c r="MA954" s="12"/>
      <c r="MB954" s="12"/>
      <c r="MC954" s="12"/>
      <c r="MD954" s="12"/>
      <c r="ME954" s="12"/>
      <c r="MF954" s="12"/>
      <c r="MG954" s="12"/>
      <c r="MH954" s="12"/>
      <c r="MI954" s="12"/>
      <c r="MJ954" s="12"/>
    </row>
    <row r="955" spans="1:359" s="8" customFormat="1" ht="22.5" customHeight="1">
      <c r="A955" s="57">
        <v>2.2000000000000002</v>
      </c>
      <c r="B955" s="58"/>
      <c r="C955" s="62">
        <v>7</v>
      </c>
      <c r="D955" s="201">
        <f t="shared" si="323"/>
        <v>39.208000000000006</v>
      </c>
      <c r="E955" s="226"/>
      <c r="F955" s="59" t="s">
        <v>806</v>
      </c>
      <c r="G955" s="59"/>
      <c r="H955" s="26" t="s">
        <v>330</v>
      </c>
      <c r="I955" s="26" t="s">
        <v>1123</v>
      </c>
      <c r="J955" s="26" t="s">
        <v>1124</v>
      </c>
      <c r="K955" s="26" t="s">
        <v>1125</v>
      </c>
      <c r="L955" s="66">
        <f t="shared" si="319"/>
        <v>39.208000000000006</v>
      </c>
      <c r="M955" s="66"/>
      <c r="N955" s="1" t="s">
        <v>369</v>
      </c>
      <c r="O955" s="316" t="s">
        <v>369</v>
      </c>
      <c r="P955" s="317" t="s">
        <v>369</v>
      </c>
      <c r="Q955" s="4">
        <v>3</v>
      </c>
      <c r="R955" s="37">
        <v>12</v>
      </c>
      <c r="S955" s="38">
        <f t="shared" si="320"/>
        <v>14.64</v>
      </c>
      <c r="T955" s="20"/>
      <c r="U955" s="10" t="s">
        <v>517</v>
      </c>
      <c r="V955" s="9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2"/>
      <c r="CI955" s="12"/>
      <c r="CJ955" s="12"/>
      <c r="CK955" s="12"/>
      <c r="CL955" s="12"/>
      <c r="CM955" s="12"/>
      <c r="CN955" s="12"/>
      <c r="CO955" s="12"/>
      <c r="CP955" s="12"/>
      <c r="CQ955" s="12"/>
      <c r="CR955" s="12"/>
      <c r="CS955" s="12"/>
      <c r="CT955" s="12"/>
      <c r="CU955" s="12"/>
      <c r="CV955" s="12"/>
      <c r="CW955" s="12"/>
      <c r="CX955" s="12"/>
      <c r="CY955" s="12"/>
      <c r="CZ955" s="12"/>
      <c r="DA955" s="12"/>
      <c r="DB955" s="12"/>
      <c r="DC955" s="12"/>
      <c r="DD955" s="12"/>
      <c r="DE955" s="12"/>
      <c r="DF955" s="12"/>
      <c r="DG955" s="12"/>
      <c r="DH955" s="12"/>
      <c r="DI955" s="12"/>
      <c r="DJ955" s="12"/>
      <c r="DK955" s="12"/>
      <c r="DL955" s="12"/>
      <c r="DM955" s="12"/>
      <c r="DN955" s="12"/>
      <c r="DO955" s="12"/>
      <c r="DP955" s="12"/>
      <c r="DQ955" s="12"/>
      <c r="DR955" s="12"/>
      <c r="DS955" s="12"/>
      <c r="DT955" s="12"/>
      <c r="DU955" s="12"/>
      <c r="DV955" s="12"/>
      <c r="DW955" s="12"/>
      <c r="DX955" s="12"/>
      <c r="DY955" s="12"/>
      <c r="DZ955" s="12"/>
      <c r="EA955" s="12"/>
      <c r="EB955" s="12"/>
      <c r="EC955" s="12"/>
      <c r="ED955" s="12"/>
      <c r="EE955" s="12"/>
      <c r="EF955" s="12"/>
      <c r="EG955" s="12"/>
      <c r="EH955" s="12"/>
      <c r="EI955" s="12"/>
      <c r="EJ955" s="12"/>
      <c r="EK955" s="12"/>
      <c r="EL955" s="12"/>
      <c r="EM955" s="12"/>
      <c r="EN955" s="12"/>
      <c r="EO955" s="12"/>
      <c r="EP955" s="12"/>
      <c r="EQ955" s="12"/>
      <c r="ER955" s="12"/>
      <c r="ES955" s="12"/>
      <c r="ET955" s="12"/>
      <c r="EU955" s="12"/>
      <c r="EV955" s="12"/>
      <c r="EW955" s="12"/>
      <c r="EX955" s="12"/>
      <c r="EY955" s="12"/>
      <c r="EZ955" s="12"/>
      <c r="FA955" s="12"/>
      <c r="FB955" s="12"/>
      <c r="FC955" s="12"/>
      <c r="FD955" s="12"/>
      <c r="FE955" s="12"/>
      <c r="FF955" s="12"/>
      <c r="FG955" s="12"/>
      <c r="FH955" s="12"/>
      <c r="FI955" s="12"/>
      <c r="FJ955" s="12"/>
      <c r="FK955" s="12"/>
      <c r="FL955" s="12"/>
      <c r="FM955" s="12"/>
      <c r="FN955" s="12"/>
      <c r="FO955" s="12"/>
      <c r="FP955" s="12"/>
      <c r="FQ955" s="12"/>
      <c r="FR955" s="12"/>
      <c r="FS955" s="12"/>
      <c r="FT955" s="12"/>
      <c r="FU955" s="12"/>
      <c r="FV955" s="12"/>
      <c r="FW955" s="12"/>
      <c r="FX955" s="12"/>
      <c r="FY955" s="12"/>
      <c r="FZ955" s="12"/>
      <c r="GA955" s="12"/>
      <c r="GB955" s="12"/>
      <c r="GC955" s="12"/>
      <c r="GD955" s="12"/>
      <c r="GE955" s="12"/>
      <c r="GF955" s="12"/>
      <c r="GG955" s="12"/>
      <c r="GH955" s="12"/>
      <c r="GI955" s="12"/>
      <c r="GJ955" s="12"/>
      <c r="GK955" s="12"/>
      <c r="GL955" s="12"/>
      <c r="GM955" s="12"/>
      <c r="GN955" s="12"/>
      <c r="GO955" s="12"/>
      <c r="GP955" s="12"/>
      <c r="GQ955" s="12"/>
      <c r="GR955" s="12"/>
      <c r="GS955" s="12"/>
      <c r="GT955" s="12"/>
      <c r="GU955" s="12"/>
      <c r="GV955" s="12"/>
      <c r="GW955" s="12"/>
      <c r="GX955" s="12"/>
      <c r="GY955" s="12"/>
      <c r="GZ955" s="12"/>
      <c r="HA955" s="12"/>
      <c r="HB955" s="12"/>
      <c r="HC955" s="12"/>
      <c r="HD955" s="12"/>
      <c r="HE955" s="12"/>
      <c r="HF955" s="12"/>
      <c r="HG955" s="12"/>
      <c r="HH955" s="12"/>
      <c r="HI955" s="12"/>
      <c r="HJ955" s="12"/>
      <c r="HK955" s="12"/>
      <c r="HL955" s="12"/>
      <c r="HM955" s="12"/>
      <c r="HN955" s="12"/>
      <c r="HQ955" s="7"/>
      <c r="HR955" s="7"/>
      <c r="HX955" s="12"/>
      <c r="HY955" s="12"/>
      <c r="HZ955" s="12"/>
      <c r="IA955" s="12"/>
      <c r="IB955" s="12"/>
      <c r="IC955" s="12"/>
      <c r="ID955" s="12"/>
      <c r="IE955" s="12"/>
      <c r="IG955" s="12"/>
      <c r="IH955" s="12"/>
      <c r="II955" s="12"/>
      <c r="IJ955" s="12"/>
      <c r="IQ955" s="12"/>
      <c r="IR955" s="12"/>
      <c r="IS955" s="12"/>
      <c r="IT955" s="12"/>
      <c r="IU955" s="12"/>
      <c r="IV955" s="12"/>
      <c r="IW955" s="12"/>
      <c r="IX955" s="12"/>
      <c r="IY955" s="12"/>
      <c r="IZ955" s="12"/>
      <c r="JB955" s="12"/>
      <c r="JC955" s="12"/>
      <c r="JD955" s="12"/>
      <c r="JE955" s="12"/>
      <c r="JK955" s="12"/>
      <c r="JL955" s="12"/>
      <c r="JM955" s="12"/>
      <c r="JN955" s="12"/>
      <c r="JO955" s="12"/>
      <c r="JP955" s="12"/>
      <c r="JR955" s="12"/>
      <c r="JS955" s="12"/>
      <c r="KB955" s="12"/>
      <c r="KC955" s="12"/>
      <c r="KD955" s="12"/>
      <c r="KE955" s="12"/>
      <c r="KF955" s="12"/>
      <c r="KH955" s="12"/>
      <c r="KI955" s="12"/>
      <c r="KJ955" s="12"/>
      <c r="KK955" s="12"/>
      <c r="KL955" s="12"/>
      <c r="KM955" s="12"/>
      <c r="KN955" s="12"/>
      <c r="KO955" s="12"/>
      <c r="KP955" s="12"/>
      <c r="KQ955" s="12"/>
      <c r="KR955" s="12"/>
      <c r="KS955" s="12"/>
      <c r="KT955" s="12"/>
      <c r="KX955" s="12"/>
      <c r="KZ955" s="12"/>
      <c r="LA955" s="12"/>
      <c r="LB955" s="12"/>
      <c r="LC955" s="12"/>
      <c r="LN955" s="12"/>
      <c r="LO955" s="12"/>
      <c r="LP955" s="12"/>
      <c r="LQ955" s="12"/>
      <c r="MG955" s="12"/>
      <c r="MU955" s="12"/>
    </row>
    <row r="956" spans="1:359" s="8" customFormat="1" ht="22.5" customHeight="1">
      <c r="A956" s="57">
        <v>1</v>
      </c>
      <c r="B956" s="58">
        <v>30</v>
      </c>
      <c r="C956" s="62"/>
      <c r="D956" s="201">
        <f t="shared" si="323"/>
        <v>95.001599999999996</v>
      </c>
      <c r="E956" s="225"/>
      <c r="F956" s="59" t="s">
        <v>833</v>
      </c>
      <c r="G956" s="59"/>
      <c r="H956" s="26" t="s">
        <v>330</v>
      </c>
      <c r="I956" s="26" t="s">
        <v>117</v>
      </c>
      <c r="J956" s="28" t="s">
        <v>597</v>
      </c>
      <c r="K956" s="26" t="s">
        <v>1395</v>
      </c>
      <c r="L956" s="66">
        <f t="shared" si="319"/>
        <v>95.001599999999996</v>
      </c>
      <c r="M956" s="66"/>
      <c r="N956" s="1" t="s">
        <v>369</v>
      </c>
      <c r="O956" s="316" t="s">
        <v>369</v>
      </c>
      <c r="P956" s="317">
        <v>1</v>
      </c>
      <c r="Q956" s="4" t="s">
        <v>369</v>
      </c>
      <c r="R956" s="37">
        <v>53.28</v>
      </c>
      <c r="S956" s="38">
        <f t="shared" si="320"/>
        <v>65.001599999999996</v>
      </c>
      <c r="T956" s="20"/>
      <c r="U956" s="10" t="s">
        <v>484</v>
      </c>
      <c r="V956" s="9"/>
      <c r="W956" s="12"/>
      <c r="HR956" s="12"/>
      <c r="HS956" s="12"/>
      <c r="HV956" s="12"/>
      <c r="IJ956" s="12"/>
      <c r="IK956" s="12"/>
      <c r="IL956" s="12"/>
      <c r="IM956" s="12"/>
      <c r="IN956" s="12"/>
      <c r="JF956" s="7"/>
      <c r="JG956" s="7"/>
      <c r="JH956" s="7"/>
      <c r="JI956" s="7"/>
      <c r="JJ956" s="7"/>
      <c r="JT956" s="12"/>
      <c r="JU956" s="12"/>
      <c r="JV956" s="12"/>
      <c r="JW956" s="12"/>
      <c r="JX956" s="12"/>
      <c r="JZ956" s="12"/>
      <c r="KA956" s="12"/>
      <c r="KB956" s="12"/>
      <c r="KC956" s="12"/>
      <c r="KD956" s="12"/>
      <c r="KS956" s="12"/>
      <c r="KT956" s="12"/>
      <c r="KU956" s="12"/>
      <c r="KV956" s="12"/>
      <c r="KW956" s="12"/>
      <c r="KX956" s="12"/>
      <c r="KY956" s="12"/>
      <c r="KZ956" s="12"/>
      <c r="LA956" s="12"/>
      <c r="LB956" s="12"/>
      <c r="LC956" s="12"/>
      <c r="LN956" s="12"/>
      <c r="LO956" s="12"/>
      <c r="LP956" s="12"/>
      <c r="LQ956" s="12"/>
      <c r="MG956" s="12"/>
      <c r="MH956" s="12"/>
      <c r="MI956" s="12"/>
      <c r="MJ956" s="12"/>
      <c r="MK956" s="12"/>
      <c r="ML956" s="12"/>
      <c r="MM956" s="12"/>
      <c r="MN956" s="12"/>
      <c r="MO956" s="12"/>
      <c r="MP956" s="12"/>
    </row>
    <row r="957" spans="1:359" s="8" customFormat="1" ht="22.5" customHeight="1">
      <c r="A957" s="57">
        <v>1</v>
      </c>
      <c r="B957" s="58">
        <v>30</v>
      </c>
      <c r="C957" s="62">
        <v>10</v>
      </c>
      <c r="D957" s="201">
        <f t="shared" si="323"/>
        <v>114.00519999999999</v>
      </c>
      <c r="E957" s="226"/>
      <c r="F957" s="59" t="s">
        <v>833</v>
      </c>
      <c r="G957" s="90"/>
      <c r="H957" s="26" t="s">
        <v>330</v>
      </c>
      <c r="I957" s="26" t="s">
        <v>117</v>
      </c>
      <c r="J957" s="28" t="s">
        <v>597</v>
      </c>
      <c r="K957" s="26" t="s">
        <v>1969</v>
      </c>
      <c r="L957" s="66">
        <f t="shared" si="319"/>
        <v>114.00519999999999</v>
      </c>
      <c r="M957" s="66"/>
      <c r="N957" s="1" t="s">
        <v>369</v>
      </c>
      <c r="O957" s="316" t="s">
        <v>369</v>
      </c>
      <c r="P957" s="317" t="s">
        <v>369</v>
      </c>
      <c r="Q957" s="4">
        <v>1</v>
      </c>
      <c r="R957" s="37">
        <v>60.66</v>
      </c>
      <c r="S957" s="38">
        <f t="shared" si="320"/>
        <v>74.005199999999988</v>
      </c>
      <c r="T957" s="25">
        <v>0.24</v>
      </c>
      <c r="U957" s="10" t="s">
        <v>631</v>
      </c>
      <c r="V957" s="9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  <c r="BZ957" s="12"/>
      <c r="CA957" s="12"/>
      <c r="CB957" s="12"/>
      <c r="CC957" s="12"/>
      <c r="CD957" s="12"/>
      <c r="CE957" s="12"/>
      <c r="CF957" s="12"/>
      <c r="CG957" s="12"/>
      <c r="CH957" s="12"/>
      <c r="CI957" s="12"/>
      <c r="CJ957" s="12"/>
      <c r="CK957" s="12"/>
      <c r="CL957" s="12"/>
      <c r="CM957" s="12"/>
      <c r="CN957" s="12"/>
      <c r="CO957" s="12"/>
      <c r="CP957" s="12"/>
      <c r="CQ957" s="12"/>
      <c r="CR957" s="12"/>
      <c r="CS957" s="12"/>
      <c r="CT957" s="12"/>
      <c r="CU957" s="12"/>
      <c r="CV957" s="12"/>
      <c r="CW957" s="12"/>
      <c r="CX957" s="12"/>
      <c r="CY957" s="12"/>
      <c r="CZ957" s="12"/>
      <c r="DA957" s="12"/>
      <c r="DB957" s="12"/>
      <c r="DC957" s="12"/>
      <c r="DD957" s="12"/>
      <c r="DE957" s="12"/>
      <c r="DF957" s="12"/>
      <c r="DG957" s="12"/>
      <c r="DH957" s="12"/>
      <c r="DI957" s="12"/>
      <c r="DJ957" s="12"/>
      <c r="DK957" s="12"/>
      <c r="DL957" s="12"/>
      <c r="DM957" s="12"/>
      <c r="DN957" s="12"/>
      <c r="DO957" s="12"/>
      <c r="DP957" s="12"/>
      <c r="DQ957" s="12"/>
      <c r="DR957" s="12"/>
      <c r="DS957" s="12"/>
      <c r="DT957" s="12"/>
      <c r="DU957" s="12"/>
      <c r="DV957" s="12"/>
      <c r="DW957" s="12"/>
      <c r="DX957" s="12"/>
      <c r="DY957" s="12"/>
      <c r="DZ957" s="12"/>
      <c r="EA957" s="12"/>
      <c r="EB957" s="12"/>
      <c r="EC957" s="12"/>
      <c r="ED957" s="12"/>
      <c r="EE957" s="12"/>
      <c r="EF957" s="12"/>
      <c r="EG957" s="12"/>
      <c r="EH957" s="12"/>
      <c r="EI957" s="12"/>
      <c r="EJ957" s="12"/>
      <c r="EK957" s="12"/>
      <c r="EL957" s="12"/>
      <c r="EM957" s="12"/>
      <c r="EN957" s="12"/>
      <c r="EO957" s="12"/>
      <c r="EP957" s="12"/>
      <c r="EQ957" s="12"/>
      <c r="ER957" s="12"/>
      <c r="ES957" s="12"/>
      <c r="ET957" s="12"/>
      <c r="EU957" s="12"/>
      <c r="EV957" s="12"/>
      <c r="EW957" s="12"/>
      <c r="EX957" s="12"/>
      <c r="EY957" s="12"/>
      <c r="EZ957" s="12"/>
      <c r="FA957" s="12"/>
      <c r="FB957" s="12"/>
      <c r="FC957" s="12"/>
      <c r="FD957" s="12"/>
      <c r="FE957" s="12"/>
      <c r="FF957" s="12"/>
      <c r="FG957" s="12"/>
      <c r="FH957" s="12"/>
      <c r="FI957" s="12"/>
      <c r="FJ957" s="12"/>
      <c r="FK957" s="12"/>
      <c r="FL957" s="12"/>
      <c r="FM957" s="12"/>
      <c r="FN957" s="12"/>
      <c r="FO957" s="12"/>
      <c r="FP957" s="12"/>
      <c r="FQ957" s="12"/>
      <c r="FR957" s="12"/>
      <c r="FS957" s="12"/>
      <c r="FT957" s="12"/>
      <c r="FU957" s="12"/>
      <c r="FV957" s="12"/>
      <c r="FW957" s="12"/>
      <c r="FX957" s="12"/>
      <c r="FY957" s="12"/>
      <c r="FZ957" s="12"/>
      <c r="GA957" s="12"/>
      <c r="GB957" s="12"/>
      <c r="GC957" s="12"/>
      <c r="GD957" s="12"/>
      <c r="GE957" s="12"/>
      <c r="GF957" s="12"/>
      <c r="GG957" s="12"/>
      <c r="GH957" s="12"/>
      <c r="GI957" s="12"/>
      <c r="GJ957" s="12"/>
      <c r="GK957" s="12"/>
      <c r="GL957" s="12"/>
      <c r="GM957" s="12"/>
      <c r="GN957" s="12"/>
      <c r="GO957" s="12"/>
      <c r="GP957" s="12"/>
      <c r="GQ957" s="12"/>
      <c r="GR957" s="12"/>
      <c r="GS957" s="12"/>
      <c r="GT957" s="12"/>
      <c r="GU957" s="12"/>
      <c r="GV957" s="12"/>
      <c r="GW957" s="12"/>
      <c r="GX957" s="12"/>
      <c r="GY957" s="12"/>
      <c r="GZ957" s="12"/>
      <c r="HA957" s="12"/>
      <c r="HB957" s="12"/>
      <c r="HC957" s="12"/>
      <c r="HD957" s="12"/>
      <c r="HE957" s="12"/>
      <c r="HF957" s="12"/>
      <c r="HG957" s="12"/>
      <c r="HH957" s="12"/>
      <c r="HI957" s="12"/>
      <c r="HJ957" s="12"/>
      <c r="HK957" s="12"/>
      <c r="HL957" s="12"/>
      <c r="HM957" s="12"/>
      <c r="HN957" s="12"/>
      <c r="HO957" s="12"/>
      <c r="HR957" s="12"/>
      <c r="HS957" s="12"/>
      <c r="HT957" s="12"/>
      <c r="HU957" s="12"/>
      <c r="HV957" s="12"/>
      <c r="HW957" s="12"/>
      <c r="HX957" s="12"/>
      <c r="HY957" s="12"/>
      <c r="HZ957" s="12"/>
      <c r="IA957" s="12"/>
      <c r="IE957" s="12"/>
      <c r="IF957" s="12"/>
      <c r="IG957" s="12"/>
      <c r="IH957" s="12"/>
      <c r="IJ957" s="12"/>
      <c r="IK957" s="12"/>
      <c r="IL957" s="12"/>
      <c r="IM957" s="12"/>
      <c r="IN957" s="12"/>
      <c r="IO957" s="12"/>
      <c r="IP957" s="12"/>
      <c r="IQ957" s="12"/>
      <c r="IR957" s="12"/>
      <c r="JB957" s="12"/>
      <c r="JC957" s="12"/>
      <c r="JD957" s="12"/>
      <c r="JE957" s="12"/>
      <c r="JF957" s="12"/>
      <c r="JG957" s="12"/>
      <c r="JH957" s="12"/>
      <c r="JI957" s="12"/>
      <c r="JJ957" s="12"/>
      <c r="JK957" s="12"/>
      <c r="JL957" s="12"/>
      <c r="JM957" s="7"/>
      <c r="JN957" s="12"/>
      <c r="JO957" s="7"/>
      <c r="JP957" s="12"/>
      <c r="JQ957" s="7"/>
      <c r="JR957" s="12"/>
      <c r="JS957" s="12"/>
      <c r="JT957" s="12"/>
      <c r="JU957" s="12"/>
      <c r="JV957" s="12"/>
      <c r="JW957" s="12"/>
      <c r="JX957" s="12"/>
      <c r="JY957" s="12"/>
      <c r="JZ957" s="12"/>
      <c r="KA957" s="12"/>
      <c r="KB957" s="12"/>
      <c r="KC957" s="12"/>
      <c r="KD957" s="12"/>
      <c r="KE957" s="12"/>
      <c r="KF957" s="12"/>
      <c r="KH957"/>
      <c r="KI957"/>
      <c r="KJ957"/>
      <c r="KK957"/>
      <c r="KL957"/>
      <c r="KM957" s="12"/>
      <c r="KN957" s="12"/>
      <c r="KO957" s="12"/>
      <c r="KP957" s="12"/>
      <c r="KQ957" s="12"/>
      <c r="KR957" s="12"/>
      <c r="KS957" s="12"/>
      <c r="KT957" s="12"/>
      <c r="KZ957" s="12"/>
      <c r="LA957" s="12"/>
      <c r="LB957" s="12"/>
      <c r="LC957" s="12"/>
      <c r="LN957" s="12"/>
      <c r="LO957" s="12"/>
      <c r="LP957" s="12"/>
      <c r="LQ957" s="12"/>
      <c r="MG957" s="12"/>
      <c r="MH957" s="12"/>
      <c r="MI957" s="12"/>
      <c r="MJ957" s="12"/>
      <c r="MK957" s="12"/>
      <c r="ML957" s="12"/>
      <c r="MM957" s="12"/>
      <c r="MN957" s="12"/>
      <c r="MO957" s="12"/>
      <c r="MP957" s="12"/>
      <c r="MR957" s="12"/>
    </row>
    <row r="958" spans="1:359" s="8" customFormat="1" ht="22.5" customHeight="1">
      <c r="A958" s="57">
        <v>2</v>
      </c>
      <c r="B958" s="58"/>
      <c r="C958" s="62">
        <v>5</v>
      </c>
      <c r="D958" s="201">
        <f t="shared" si="323"/>
        <v>66</v>
      </c>
      <c r="E958" s="225"/>
      <c r="F958" s="59" t="s">
        <v>808</v>
      </c>
      <c r="G958" s="59"/>
      <c r="H958" s="26" t="s">
        <v>330</v>
      </c>
      <c r="I958" s="26" t="s">
        <v>201</v>
      </c>
      <c r="J958" s="28" t="s">
        <v>1085</v>
      </c>
      <c r="K958" s="28" t="s">
        <v>1542</v>
      </c>
      <c r="L958" s="66">
        <f t="shared" si="319"/>
        <v>66</v>
      </c>
      <c r="M958" s="66"/>
      <c r="N958" s="1" t="s">
        <v>369</v>
      </c>
      <c r="O958" s="316" t="s">
        <v>369</v>
      </c>
      <c r="P958" s="317">
        <v>10</v>
      </c>
      <c r="Q958" s="4" t="s">
        <v>369</v>
      </c>
      <c r="R958" s="37">
        <v>25</v>
      </c>
      <c r="S958" s="38">
        <f t="shared" si="320"/>
        <v>30.5</v>
      </c>
      <c r="T958" s="25">
        <v>0.05</v>
      </c>
      <c r="U958" s="10" t="s">
        <v>1541</v>
      </c>
      <c r="V958" s="10" t="s">
        <v>1540</v>
      </c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  <c r="CK958" s="12"/>
      <c r="CL958" s="12"/>
      <c r="CM958" s="12"/>
      <c r="CN958" s="12"/>
      <c r="CO958" s="12"/>
      <c r="CP958" s="12"/>
      <c r="CQ958" s="12"/>
      <c r="CR958" s="12"/>
      <c r="CS958" s="12"/>
      <c r="CT958" s="12"/>
      <c r="CU958" s="12"/>
      <c r="CV958" s="12"/>
      <c r="CW958" s="12"/>
      <c r="CX958" s="12"/>
      <c r="CY958" s="12"/>
      <c r="CZ958" s="12"/>
      <c r="DA958" s="12"/>
      <c r="DB958" s="12"/>
      <c r="DC958" s="12"/>
      <c r="DD958" s="12"/>
      <c r="DE958" s="12"/>
      <c r="DF958" s="12"/>
      <c r="DG958" s="12"/>
      <c r="DH958" s="12"/>
      <c r="DI958" s="12"/>
      <c r="DJ958" s="12"/>
      <c r="DK958" s="12"/>
      <c r="DL958" s="12"/>
      <c r="DM958" s="12"/>
      <c r="DN958" s="12"/>
      <c r="DO958" s="12"/>
      <c r="DP958" s="12"/>
      <c r="DQ958" s="12"/>
      <c r="DR958" s="12"/>
      <c r="DS958" s="12"/>
      <c r="DT958" s="12"/>
      <c r="DU958" s="12"/>
      <c r="DV958" s="12"/>
      <c r="DW958" s="12"/>
      <c r="DX958" s="12"/>
      <c r="DY958" s="12"/>
      <c r="DZ958" s="12"/>
      <c r="EA958" s="12"/>
      <c r="EB958" s="12"/>
      <c r="EC958" s="12"/>
      <c r="ED958" s="12"/>
      <c r="EE958" s="12"/>
      <c r="EF958" s="12"/>
      <c r="EG958" s="12"/>
      <c r="EH958" s="12"/>
      <c r="EI958" s="12"/>
      <c r="EJ958" s="12"/>
      <c r="EK958" s="12"/>
      <c r="EL958" s="12"/>
      <c r="EM958" s="12"/>
      <c r="EN958" s="12"/>
      <c r="EO958" s="12"/>
      <c r="EP958" s="12"/>
      <c r="EQ958" s="12"/>
      <c r="ER958" s="12"/>
      <c r="ES958" s="12"/>
      <c r="ET958" s="12"/>
      <c r="EU958" s="12"/>
      <c r="EV958" s="12"/>
      <c r="EW958" s="12"/>
      <c r="EX958" s="12"/>
      <c r="EY958" s="12"/>
      <c r="EZ958" s="12"/>
      <c r="FA958" s="12"/>
      <c r="FB958" s="12"/>
      <c r="FC958" s="12"/>
      <c r="FD958" s="12"/>
      <c r="FE958" s="12"/>
      <c r="FF958" s="12"/>
      <c r="FG958" s="12"/>
      <c r="FH958" s="12"/>
      <c r="FI958" s="12"/>
      <c r="FJ958" s="12"/>
      <c r="FK958" s="12"/>
      <c r="FL958" s="12"/>
      <c r="FM958" s="12"/>
      <c r="FN958" s="12"/>
      <c r="FO958" s="12"/>
      <c r="FP958" s="12"/>
      <c r="FQ958" s="12"/>
      <c r="FR958" s="12"/>
      <c r="FS958" s="12"/>
      <c r="FT958" s="12"/>
      <c r="FU958" s="12"/>
      <c r="FV958" s="12"/>
      <c r="FW958" s="12"/>
      <c r="FX958" s="12"/>
      <c r="FY958" s="12"/>
      <c r="FZ958" s="12"/>
      <c r="GA958" s="12"/>
      <c r="GB958" s="12"/>
      <c r="GC958" s="12"/>
      <c r="GD958" s="12"/>
      <c r="GE958" s="12"/>
      <c r="GF958" s="12"/>
      <c r="GG958" s="12"/>
      <c r="GH958" s="12"/>
      <c r="GI958" s="12"/>
      <c r="GJ958" s="12"/>
      <c r="GK958" s="12"/>
      <c r="GL958" s="12"/>
      <c r="GM958" s="12"/>
      <c r="GN958" s="12"/>
      <c r="GO958" s="12"/>
      <c r="GP958" s="12"/>
      <c r="GQ958" s="12"/>
      <c r="GR958" s="12"/>
      <c r="GS958" s="12"/>
      <c r="GT958" s="12"/>
      <c r="GU958" s="12"/>
      <c r="GV958" s="12"/>
      <c r="GW958" s="12"/>
      <c r="GX958" s="12"/>
      <c r="GY958" s="12"/>
      <c r="GZ958" s="12"/>
      <c r="HA958" s="12"/>
      <c r="HB958" s="12"/>
      <c r="HC958" s="12"/>
      <c r="HD958" s="12"/>
      <c r="HE958" s="12"/>
      <c r="HF958" s="12"/>
      <c r="HG958" s="12"/>
      <c r="HH958" s="12"/>
      <c r="HI958" s="12"/>
      <c r="HJ958" s="12"/>
      <c r="HK958" s="12"/>
      <c r="HL958" s="12"/>
      <c r="HM958" s="12"/>
      <c r="HN958" s="12"/>
      <c r="HO958" s="12"/>
      <c r="HR958" s="12"/>
      <c r="HS958" s="12"/>
      <c r="HT958" s="12"/>
      <c r="HU958" s="12"/>
      <c r="HV958" s="12"/>
      <c r="HW958" s="12"/>
      <c r="HX958" s="12"/>
      <c r="IE958" s="7"/>
      <c r="IF958" s="7"/>
      <c r="IG958" s="12"/>
      <c r="IH958" s="7"/>
      <c r="IL958" s="12"/>
      <c r="IM958" s="12"/>
      <c r="IN958" s="12"/>
      <c r="IO958" s="12"/>
      <c r="IP958" s="12"/>
      <c r="IQ958" s="12"/>
      <c r="JB958" s="12"/>
      <c r="JC958" s="12"/>
      <c r="JD958" s="12"/>
      <c r="JE958" s="12"/>
      <c r="JK958" s="12"/>
      <c r="JP958" s="12"/>
      <c r="JR958" s="12"/>
      <c r="JS958" s="12"/>
      <c r="JT958" s="7"/>
      <c r="JU958" s="7"/>
      <c r="JV958" s="7"/>
      <c r="JW958" s="7"/>
      <c r="JX958" s="7"/>
      <c r="JY958" s="12"/>
      <c r="JZ958" s="12"/>
      <c r="KA958" s="12"/>
      <c r="KB958" s="12"/>
      <c r="KC958" s="12"/>
      <c r="KD958" s="12"/>
      <c r="KS958" s="12"/>
      <c r="KT958" s="12"/>
      <c r="KU958" s="12"/>
      <c r="KV958" s="12"/>
      <c r="KW958" s="12"/>
      <c r="KX958" s="12"/>
      <c r="MH958" s="12"/>
      <c r="MI958" s="12"/>
      <c r="MJ958" s="12"/>
      <c r="MK958" s="12"/>
      <c r="ML958" s="12"/>
      <c r="MM958" s="12"/>
      <c r="MN958" s="12"/>
      <c r="MO958" s="12"/>
      <c r="MP958" s="12"/>
    </row>
    <row r="959" spans="1:359" ht="22.5" customHeight="1">
      <c r="A959" s="57">
        <v>1</v>
      </c>
      <c r="B959" s="58">
        <v>20</v>
      </c>
      <c r="C959" s="62">
        <v>5</v>
      </c>
      <c r="D959" s="201">
        <f t="shared" si="323"/>
        <v>71.238</v>
      </c>
      <c r="E959" s="226"/>
      <c r="F959" s="59" t="s">
        <v>821</v>
      </c>
      <c r="G959" s="59"/>
      <c r="H959" s="26" t="s">
        <v>330</v>
      </c>
      <c r="I959" s="26" t="s">
        <v>201</v>
      </c>
      <c r="J959" s="28" t="s">
        <v>1085</v>
      </c>
      <c r="K959" s="28" t="s">
        <v>1086</v>
      </c>
      <c r="L959" s="66">
        <f t="shared" si="319"/>
        <v>71.238</v>
      </c>
      <c r="M959" s="66"/>
      <c r="N959" s="1" t="s">
        <v>369</v>
      </c>
      <c r="O959" s="316" t="s">
        <v>369</v>
      </c>
      <c r="P959" s="317">
        <v>1</v>
      </c>
      <c r="Q959" s="4" t="s">
        <v>369</v>
      </c>
      <c r="R959" s="37">
        <v>37.9</v>
      </c>
      <c r="S959" s="38">
        <f t="shared" si="320"/>
        <v>46.238</v>
      </c>
      <c r="T959" s="19"/>
      <c r="U959" s="10" t="s">
        <v>485</v>
      </c>
      <c r="V959" s="11"/>
      <c r="W959" s="8"/>
      <c r="HP959" s="8"/>
      <c r="HQ959" s="8"/>
      <c r="HY959" s="8"/>
      <c r="HZ959" s="8"/>
      <c r="IA959" s="8"/>
      <c r="IB959" s="8"/>
      <c r="IC959" s="8"/>
      <c r="ID959" s="8"/>
      <c r="IE959" s="7"/>
      <c r="IF959" s="7"/>
      <c r="IH959" s="7"/>
      <c r="II959" s="8"/>
      <c r="IJ959" s="8"/>
      <c r="IK959" s="8"/>
      <c r="IR959" s="8"/>
      <c r="IS959" s="8"/>
      <c r="IT959" s="8"/>
      <c r="IU959" s="8"/>
      <c r="IV959" s="8"/>
      <c r="IW959" s="8"/>
      <c r="IX959" s="8"/>
      <c r="IY959" s="8"/>
      <c r="IZ959" s="8"/>
      <c r="JA959" s="8"/>
      <c r="JF959" s="8"/>
      <c r="JG959" s="8"/>
      <c r="JH959" s="8"/>
      <c r="JI959" s="8"/>
      <c r="JJ959" s="8"/>
      <c r="JL959" s="8"/>
      <c r="JM959" s="8"/>
      <c r="JN959" s="8"/>
      <c r="JO959" s="8"/>
      <c r="JQ959" s="8"/>
      <c r="JT959" s="7"/>
      <c r="JU959" s="7"/>
      <c r="JV959" s="7"/>
      <c r="JW959" s="7"/>
      <c r="JX959" s="7"/>
      <c r="KG959" s="8"/>
      <c r="KS959"/>
      <c r="KT959"/>
      <c r="KU959" s="8"/>
      <c r="KV959" s="8"/>
      <c r="KW959" s="8"/>
      <c r="KY959" s="8"/>
      <c r="MQ959" s="8"/>
      <c r="MS959" s="8"/>
      <c r="MU959" s="8"/>
    </row>
    <row r="960" spans="1:359" s="8" customFormat="1" ht="22.5" customHeight="1">
      <c r="A960" s="57">
        <v>2.2000000000000002</v>
      </c>
      <c r="B960" s="58"/>
      <c r="C960" s="62">
        <v>4</v>
      </c>
      <c r="D960" s="201">
        <f t="shared" si="323"/>
        <v>34.866</v>
      </c>
      <c r="E960" s="226"/>
      <c r="F960" s="59" t="s">
        <v>806</v>
      </c>
      <c r="G960" s="59"/>
      <c r="H960" s="26" t="s">
        <v>330</v>
      </c>
      <c r="I960" s="26" t="s">
        <v>210</v>
      </c>
      <c r="J960" s="26" t="s">
        <v>922</v>
      </c>
      <c r="K960" s="26" t="s">
        <v>1075</v>
      </c>
      <c r="L960" s="66">
        <f t="shared" si="319"/>
        <v>34.866</v>
      </c>
      <c r="M960" s="66"/>
      <c r="N960" s="1" t="s">
        <v>369</v>
      </c>
      <c r="O960" s="316" t="s">
        <v>369</v>
      </c>
      <c r="P960" s="317">
        <v>3</v>
      </c>
      <c r="Q960" s="4" t="s">
        <v>369</v>
      </c>
      <c r="R960" s="37">
        <v>11.5</v>
      </c>
      <c r="S960" s="38">
        <f t="shared" si="320"/>
        <v>14.03</v>
      </c>
      <c r="T960" s="20"/>
      <c r="U960" s="10" t="s">
        <v>629</v>
      </c>
      <c r="V960" s="9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  <c r="BZ960" s="12"/>
      <c r="CA960" s="12"/>
      <c r="CB960" s="12"/>
      <c r="CC960" s="12"/>
      <c r="CD960" s="12"/>
      <c r="CE960" s="12"/>
      <c r="CF960" s="12"/>
      <c r="CG960" s="12"/>
      <c r="CH960" s="12"/>
      <c r="CI960" s="12"/>
      <c r="CJ960" s="12"/>
      <c r="CK960" s="12"/>
      <c r="CL960" s="12"/>
      <c r="CM960" s="12"/>
      <c r="CN960" s="12"/>
      <c r="CO960" s="12"/>
      <c r="CP960" s="12"/>
      <c r="CQ960" s="12"/>
      <c r="CR960" s="12"/>
      <c r="CS960" s="12"/>
      <c r="CT960" s="12"/>
      <c r="CU960" s="12"/>
      <c r="CV960" s="12"/>
      <c r="CW960" s="12"/>
      <c r="CX960" s="12"/>
      <c r="CY960" s="12"/>
      <c r="CZ960" s="12"/>
      <c r="DA960" s="12"/>
      <c r="DB960" s="12"/>
      <c r="DC960" s="12"/>
      <c r="DD960" s="12"/>
      <c r="DE960" s="12"/>
      <c r="DF960" s="12"/>
      <c r="DG960" s="12"/>
      <c r="DH960" s="12"/>
      <c r="DI960" s="12"/>
      <c r="DJ960" s="12"/>
      <c r="DK960" s="12"/>
      <c r="DL960" s="12"/>
      <c r="DM960" s="12"/>
      <c r="DN960" s="12"/>
      <c r="DO960" s="12"/>
      <c r="DP960" s="12"/>
      <c r="DQ960" s="12"/>
      <c r="DR960" s="12"/>
      <c r="DS960" s="12"/>
      <c r="DT960" s="12"/>
      <c r="DU960" s="12"/>
      <c r="DV960" s="12"/>
      <c r="DW960" s="12"/>
      <c r="DX960" s="12"/>
      <c r="DY960" s="12"/>
      <c r="DZ960" s="12"/>
      <c r="EA960" s="12"/>
      <c r="EB960" s="12"/>
      <c r="EC960" s="12"/>
      <c r="ED960" s="12"/>
      <c r="EE960" s="12"/>
      <c r="EF960" s="12"/>
      <c r="EG960" s="12"/>
      <c r="EH960" s="12"/>
      <c r="EI960" s="12"/>
      <c r="EJ960" s="12"/>
      <c r="EK960" s="12"/>
      <c r="EL960" s="12"/>
      <c r="EM960" s="12"/>
      <c r="EN960" s="12"/>
      <c r="EO960" s="12"/>
      <c r="EP960" s="12"/>
      <c r="EQ960" s="12"/>
      <c r="ER960" s="12"/>
      <c r="ES960" s="12"/>
      <c r="ET960" s="12"/>
      <c r="EU960" s="12"/>
      <c r="EV960" s="12"/>
      <c r="EW960" s="12"/>
      <c r="EX960" s="12"/>
      <c r="EY960" s="12"/>
      <c r="EZ960" s="12"/>
      <c r="FA960" s="12"/>
      <c r="FB960" s="12"/>
      <c r="FC960" s="12"/>
      <c r="FD960" s="12"/>
      <c r="FE960" s="12"/>
      <c r="FF960" s="12"/>
      <c r="FG960" s="12"/>
      <c r="FH960" s="12"/>
      <c r="FI960" s="12"/>
      <c r="FJ960" s="12"/>
      <c r="FK960" s="12"/>
      <c r="FL960" s="12"/>
      <c r="FM960" s="12"/>
      <c r="FN960" s="12"/>
      <c r="FO960" s="12"/>
      <c r="FP960" s="12"/>
      <c r="FQ960" s="12"/>
      <c r="FR960" s="12"/>
      <c r="FS960" s="12"/>
      <c r="FT960" s="12"/>
      <c r="FU960" s="12"/>
      <c r="FV960" s="12"/>
      <c r="FW960" s="12"/>
      <c r="FX960" s="12"/>
      <c r="FY960" s="12"/>
      <c r="FZ960" s="12"/>
      <c r="GA960" s="12"/>
      <c r="GB960" s="12"/>
      <c r="GC960" s="12"/>
      <c r="GD960" s="12"/>
      <c r="GE960" s="12"/>
      <c r="GF960" s="12"/>
      <c r="GG960" s="12"/>
      <c r="GH960" s="12"/>
      <c r="GI960" s="12"/>
      <c r="GJ960" s="12"/>
      <c r="GK960" s="12"/>
      <c r="GL960" s="12"/>
      <c r="GM960" s="12"/>
      <c r="GN960" s="12"/>
      <c r="GO960" s="12"/>
      <c r="GP960" s="12"/>
      <c r="GQ960" s="12"/>
      <c r="GR960" s="12"/>
      <c r="GS960" s="12"/>
      <c r="GT960" s="12"/>
      <c r="GU960" s="12"/>
      <c r="GV960" s="12"/>
      <c r="GW960" s="12"/>
      <c r="GX960" s="12"/>
      <c r="GY960" s="12"/>
      <c r="GZ960" s="12"/>
      <c r="HA960" s="12"/>
      <c r="HB960" s="12"/>
      <c r="HC960" s="12"/>
      <c r="HD960" s="12"/>
      <c r="HE960" s="12"/>
      <c r="HF960" s="12"/>
      <c r="HG960" s="12"/>
      <c r="HH960" s="12"/>
      <c r="HI960" s="12"/>
      <c r="HJ960" s="12"/>
      <c r="HK960" s="12"/>
      <c r="HL960" s="12"/>
      <c r="HM960" s="12"/>
      <c r="HN960" s="12"/>
      <c r="HO960" s="12"/>
      <c r="HP960" s="7"/>
      <c r="HQ960" s="7"/>
      <c r="HT960" s="12"/>
      <c r="HU960" s="12"/>
      <c r="HW960" s="12"/>
      <c r="HX960" s="12"/>
      <c r="HZ960" s="12"/>
      <c r="IA960" s="12"/>
      <c r="IE960" s="12"/>
      <c r="IF960" s="12"/>
      <c r="IH960" s="12"/>
      <c r="IJ960" s="12"/>
      <c r="IK960" s="12"/>
      <c r="IO960" s="12"/>
      <c r="IP960" s="12"/>
      <c r="IQ960" s="12"/>
      <c r="IR960" s="12"/>
      <c r="JB960" s="12"/>
      <c r="JC960" s="12"/>
      <c r="JD960" s="12"/>
      <c r="JE960" s="12"/>
      <c r="JF960" s="12"/>
      <c r="JG960" s="12"/>
      <c r="JH960" s="12"/>
      <c r="JI960" s="12"/>
      <c r="JJ960" s="12"/>
      <c r="JK960" s="12"/>
      <c r="JL960" s="12"/>
      <c r="JN960" s="12"/>
      <c r="JP960" s="12"/>
      <c r="JR960" s="12"/>
      <c r="JS960" s="12"/>
      <c r="JT960" s="12"/>
      <c r="JU960" s="12"/>
      <c r="JV960" s="12"/>
      <c r="JW960" s="12"/>
      <c r="JX960" s="12"/>
      <c r="JY960" s="12"/>
      <c r="JZ960" s="12"/>
      <c r="KA960" s="12"/>
      <c r="KB960" s="12"/>
      <c r="KC960" s="12"/>
      <c r="KD960" s="12"/>
      <c r="KE960" s="12"/>
      <c r="KF960" s="12"/>
      <c r="KM960" s="12"/>
      <c r="KN960" s="12"/>
      <c r="KO960" s="12"/>
      <c r="KP960" s="12"/>
      <c r="KQ960" s="12"/>
      <c r="KR960" s="12"/>
      <c r="KS960" s="12"/>
      <c r="KT960" s="12"/>
      <c r="KX960" s="12"/>
      <c r="KZ960" s="12"/>
      <c r="LA960" s="12"/>
      <c r="LB960" s="12"/>
      <c r="LC960" s="12"/>
      <c r="MH960" s="12"/>
      <c r="MI960" s="12"/>
      <c r="MJ960" s="12"/>
      <c r="MK960" s="12"/>
      <c r="ML960" s="12"/>
      <c r="MM960" s="12"/>
      <c r="MN960" s="12"/>
      <c r="MO960" s="12"/>
      <c r="MP960" s="12"/>
      <c r="MU960"/>
    </row>
    <row r="961" spans="1:359" s="8" customFormat="1" ht="22.5" customHeight="1">
      <c r="A961" s="57">
        <v>2</v>
      </c>
      <c r="B961" s="58"/>
      <c r="C961" s="62"/>
      <c r="D961" s="201">
        <f>SUM((R961*A961)+B961+C961)+((2020-2009)*3)</f>
        <v>78</v>
      </c>
      <c r="E961" s="225"/>
      <c r="F961" s="198" t="s">
        <v>808</v>
      </c>
      <c r="G961" s="90" t="s">
        <v>2382</v>
      </c>
      <c r="H961" s="83" t="s">
        <v>330</v>
      </c>
      <c r="I961" s="83" t="s">
        <v>210</v>
      </c>
      <c r="J961" s="83" t="s">
        <v>922</v>
      </c>
      <c r="K961" s="83" t="s">
        <v>1080</v>
      </c>
      <c r="L961" s="66">
        <f t="shared" si="319"/>
        <v>78</v>
      </c>
      <c r="M961" s="66"/>
      <c r="N961" s="1" t="s">
        <v>369</v>
      </c>
      <c r="O961" s="316" t="s">
        <v>369</v>
      </c>
      <c r="P961" s="317">
        <v>1</v>
      </c>
      <c r="Q961" s="4" t="s">
        <v>369</v>
      </c>
      <c r="R961" s="37">
        <v>22.5</v>
      </c>
      <c r="S961" s="38">
        <f t="shared" si="320"/>
        <v>27.45</v>
      </c>
      <c r="T961" s="20"/>
      <c r="U961" s="10" t="s">
        <v>629</v>
      </c>
      <c r="V961" s="9"/>
      <c r="W961" s="12"/>
      <c r="HY961" s="12"/>
      <c r="HZ961" s="12"/>
      <c r="IA961" s="12"/>
      <c r="IB961" s="12"/>
      <c r="IC961" s="12"/>
      <c r="ID961" s="12"/>
      <c r="IE961" s="12"/>
      <c r="IF961" s="12"/>
      <c r="IG961" s="12"/>
      <c r="IH961" s="12"/>
      <c r="II961" s="12"/>
      <c r="IJ961" s="12"/>
      <c r="IK961" s="12"/>
      <c r="IL961" s="12"/>
      <c r="IM961" s="12"/>
      <c r="IN961" s="12"/>
      <c r="IO961" s="12"/>
      <c r="IP961" s="12"/>
      <c r="IQ961" s="12"/>
      <c r="IS961" s="12"/>
      <c r="IT961" s="12"/>
      <c r="IU961" s="12"/>
      <c r="IV961" s="12"/>
      <c r="IW961" s="12"/>
      <c r="IX961" s="12"/>
      <c r="IY961" s="12"/>
      <c r="IZ961" s="12"/>
      <c r="JA961" s="12"/>
      <c r="JB961" s="12"/>
      <c r="JC961" s="12"/>
      <c r="JD961" s="12"/>
      <c r="JE961" s="12"/>
      <c r="JF961" s="12"/>
      <c r="JG961" s="12"/>
      <c r="JH961" s="12"/>
      <c r="JI961" s="12"/>
      <c r="JJ961" s="12"/>
      <c r="JK961" s="12"/>
      <c r="JL961" s="12"/>
      <c r="JP961" s="12"/>
      <c r="JR961" s="12"/>
      <c r="JS961" s="12"/>
      <c r="JT961" s="12"/>
      <c r="JU961" s="12"/>
      <c r="JV961" s="12"/>
      <c r="JW961" s="12"/>
      <c r="JX961" s="12"/>
      <c r="JY961" s="12"/>
      <c r="KE961" s="12"/>
      <c r="KF961" s="12"/>
      <c r="KG961" s="12"/>
      <c r="KM961" s="12"/>
      <c r="KN961" s="12"/>
      <c r="KO961" s="12"/>
      <c r="KP961" s="12"/>
      <c r="KQ961" s="12"/>
      <c r="KR961" s="12"/>
      <c r="KS961"/>
      <c r="KT961"/>
      <c r="KX961" s="12"/>
      <c r="KY961" s="12"/>
      <c r="KZ961" s="12"/>
      <c r="LA961" s="12"/>
      <c r="LB961" s="12"/>
      <c r="LC961" s="12"/>
      <c r="LD961" s="12"/>
      <c r="LE961" s="12"/>
      <c r="LF961" s="12"/>
      <c r="LG961" s="12"/>
      <c r="LH961" s="12"/>
      <c r="LI961" s="12"/>
      <c r="LJ961" s="12"/>
      <c r="LK961" s="12"/>
      <c r="LL961" s="12"/>
      <c r="LM961" s="12"/>
      <c r="LN961" s="12"/>
      <c r="LO961" s="12"/>
      <c r="LP961" s="12"/>
      <c r="LQ961" s="12"/>
      <c r="LR961" s="12"/>
      <c r="LS961" s="12"/>
      <c r="LT961" s="12"/>
      <c r="LU961" s="12"/>
      <c r="LV961" s="12"/>
      <c r="LW961" s="12"/>
      <c r="LX961" s="12"/>
      <c r="LY961" s="12"/>
      <c r="LZ961" s="12"/>
      <c r="MA961" s="12"/>
      <c r="MB961" s="12"/>
      <c r="MC961" s="12"/>
      <c r="MD961" s="12"/>
      <c r="ME961" s="12"/>
      <c r="MF961" s="12"/>
      <c r="MG961" s="12"/>
      <c r="MH961" s="12"/>
      <c r="MI961" s="12"/>
      <c r="MJ961" s="12"/>
      <c r="MS961" s="12"/>
    </row>
    <row r="962" spans="1:359" s="8" customFormat="1" ht="22.5" customHeight="1">
      <c r="A962" s="57">
        <v>2</v>
      </c>
      <c r="B962" s="58"/>
      <c r="C962" s="62">
        <v>-13</v>
      </c>
      <c r="D962" s="201">
        <f>SUM((R962*A962)+B962+C962)+((2020-2007)*3)</f>
        <v>71</v>
      </c>
      <c r="E962" s="226"/>
      <c r="F962" s="198" t="s">
        <v>808</v>
      </c>
      <c r="G962" s="90" t="s">
        <v>1462</v>
      </c>
      <c r="H962" s="83" t="s">
        <v>330</v>
      </c>
      <c r="I962" s="83" t="s">
        <v>210</v>
      </c>
      <c r="J962" s="83" t="s">
        <v>922</v>
      </c>
      <c r="K962" s="83" t="s">
        <v>1082</v>
      </c>
      <c r="L962" s="66">
        <f t="shared" si="319"/>
        <v>71</v>
      </c>
      <c r="M962" s="66"/>
      <c r="N962" s="1" t="s">
        <v>369</v>
      </c>
      <c r="O962" s="316" t="s">
        <v>369</v>
      </c>
      <c r="P962" s="317">
        <v>1</v>
      </c>
      <c r="Q962" s="4" t="s">
        <v>369</v>
      </c>
      <c r="R962" s="37">
        <v>22.5</v>
      </c>
      <c r="S962" s="38">
        <f t="shared" si="320"/>
        <v>27.45</v>
      </c>
      <c r="T962" s="20"/>
      <c r="U962" s="10" t="s">
        <v>629</v>
      </c>
      <c r="V962" s="9"/>
      <c r="W962" s="12"/>
      <c r="IE962" s="12"/>
      <c r="IF962" s="12"/>
      <c r="IG962" s="12"/>
      <c r="IL962" s="12"/>
      <c r="IM962" s="12"/>
      <c r="IN962" s="12"/>
      <c r="IR962" s="12"/>
      <c r="JB962" s="12"/>
      <c r="JC962" s="12"/>
      <c r="JD962" s="12"/>
      <c r="JE962" s="12"/>
      <c r="JF962" s="12"/>
      <c r="JG962" s="12"/>
      <c r="JH962" s="12"/>
      <c r="JI962" s="12"/>
      <c r="JJ962" s="12"/>
      <c r="JK962" s="12"/>
      <c r="JM962" s="12"/>
      <c r="JN962" s="12"/>
      <c r="JO962" s="12"/>
      <c r="JP962" s="12"/>
      <c r="JR962" s="12"/>
      <c r="JS962" s="12"/>
      <c r="JY962" s="12"/>
      <c r="KE962" s="12"/>
      <c r="KF962" s="12"/>
      <c r="KM962" s="12"/>
      <c r="KN962" s="12"/>
      <c r="KO962" s="12"/>
      <c r="KP962" s="12"/>
      <c r="KQ962" s="12"/>
      <c r="KR962" s="12"/>
      <c r="KS962" s="12"/>
      <c r="KT962" s="12"/>
      <c r="KU962" s="12"/>
      <c r="KV962" s="12"/>
      <c r="KW962" s="12"/>
      <c r="KY962" s="12"/>
      <c r="KZ962" s="12"/>
      <c r="LA962" s="12"/>
      <c r="LB962" s="12"/>
      <c r="LC962" s="12"/>
      <c r="LD962" s="12"/>
      <c r="LE962" s="12"/>
      <c r="LF962" s="12"/>
      <c r="LG962" s="12"/>
      <c r="LH962" s="12"/>
      <c r="LI962" s="12"/>
      <c r="LJ962" s="12"/>
      <c r="LK962" s="12"/>
      <c r="LL962" s="12"/>
      <c r="LM962" s="12"/>
      <c r="LN962" s="12"/>
      <c r="LO962" s="12"/>
      <c r="LP962" s="12"/>
      <c r="LQ962" s="12"/>
      <c r="LR962" s="12"/>
      <c r="LS962" s="12"/>
      <c r="LT962" s="12"/>
      <c r="LU962" s="12"/>
      <c r="LV962" s="12"/>
      <c r="LW962" s="12"/>
      <c r="LX962" s="12"/>
      <c r="LY962" s="12"/>
      <c r="LZ962" s="12"/>
      <c r="MA962" s="12"/>
      <c r="MB962" s="12"/>
      <c r="MC962" s="12"/>
      <c r="MD962" s="12"/>
      <c r="ME962" s="12"/>
      <c r="MF962" s="12"/>
      <c r="MG962" s="12"/>
      <c r="MH962" s="12"/>
      <c r="MI962" s="12"/>
      <c r="MJ962" s="12"/>
      <c r="MK962" s="12"/>
      <c r="ML962" s="12"/>
      <c r="MM962" s="12"/>
      <c r="MN962" s="12"/>
      <c r="MO962" s="12"/>
      <c r="MP962" s="12"/>
      <c r="MS962" s="12"/>
    </row>
    <row r="963" spans="1:359" s="8" customFormat="1" ht="22.5" customHeight="1">
      <c r="A963" s="57">
        <v>2.2000000000000002</v>
      </c>
      <c r="B963" s="58"/>
      <c r="C963" s="62"/>
      <c r="D963" s="201">
        <f>SUM((R963*A963)+B963+C963)+((2020-2017)*3)</f>
        <v>34.299999999999997</v>
      </c>
      <c r="E963" s="226"/>
      <c r="F963" s="198" t="s">
        <v>806</v>
      </c>
      <c r="G963" s="90" t="s">
        <v>2383</v>
      </c>
      <c r="H963" s="87" t="s">
        <v>330</v>
      </c>
      <c r="I963" s="87" t="s">
        <v>210</v>
      </c>
      <c r="J963" s="87" t="s">
        <v>922</v>
      </c>
      <c r="K963" s="87" t="s">
        <v>1075</v>
      </c>
      <c r="L963" s="66">
        <f t="shared" si="319"/>
        <v>34.299999999999997</v>
      </c>
      <c r="M963" s="66"/>
      <c r="N963" s="1" t="s">
        <v>369</v>
      </c>
      <c r="O963" s="316" t="s">
        <v>369</v>
      </c>
      <c r="P963" s="317">
        <v>2</v>
      </c>
      <c r="Q963" s="4" t="s">
        <v>369</v>
      </c>
      <c r="R963" s="37">
        <v>11.5</v>
      </c>
      <c r="S963" s="38">
        <f t="shared" si="320"/>
        <v>14.03</v>
      </c>
      <c r="T963" s="20"/>
      <c r="U963" s="10" t="s">
        <v>629</v>
      </c>
      <c r="V963" s="9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  <c r="BT963" s="12"/>
      <c r="BU963" s="12"/>
      <c r="BV963" s="12"/>
      <c r="BW963" s="12"/>
      <c r="BX963" s="12"/>
      <c r="BY963" s="12"/>
      <c r="BZ963" s="12"/>
      <c r="CA963" s="12"/>
      <c r="CB963" s="12"/>
      <c r="CC963" s="12"/>
      <c r="CD963" s="12"/>
      <c r="CE963" s="12"/>
      <c r="CF963" s="12"/>
      <c r="CG963" s="12"/>
      <c r="CH963" s="12"/>
      <c r="CI963" s="12"/>
      <c r="CJ963" s="12"/>
      <c r="CK963" s="12"/>
      <c r="CL963" s="12"/>
      <c r="CM963" s="12"/>
      <c r="CN963" s="12"/>
      <c r="CO963" s="12"/>
      <c r="CP963" s="12"/>
      <c r="CQ963" s="12"/>
      <c r="CR963" s="12"/>
      <c r="CS963" s="12"/>
      <c r="CT963" s="12"/>
      <c r="CU963" s="12"/>
      <c r="CV963" s="12"/>
      <c r="CW963" s="12"/>
      <c r="CX963" s="12"/>
      <c r="CY963" s="12"/>
      <c r="CZ963" s="12"/>
      <c r="DA963" s="12"/>
      <c r="DB963" s="12"/>
      <c r="DC963" s="12"/>
      <c r="DD963" s="12"/>
      <c r="DE963" s="12"/>
      <c r="DF963" s="12"/>
      <c r="DG963" s="12"/>
      <c r="DH963" s="12"/>
      <c r="DI963" s="12"/>
      <c r="DJ963" s="12"/>
      <c r="DK963" s="12"/>
      <c r="DL963" s="12"/>
      <c r="DM963" s="12"/>
      <c r="DN963" s="12"/>
      <c r="DO963" s="12"/>
      <c r="DP963" s="12"/>
      <c r="DQ963" s="12"/>
      <c r="DR963" s="12"/>
      <c r="DS963" s="12"/>
      <c r="DT963" s="12"/>
      <c r="DU963" s="12"/>
      <c r="DV963" s="12"/>
      <c r="DW963" s="12"/>
      <c r="DX963" s="12"/>
      <c r="DY963" s="12"/>
      <c r="DZ963" s="12"/>
      <c r="EA963" s="12"/>
      <c r="EB963" s="12"/>
      <c r="EC963" s="12"/>
      <c r="ED963" s="12"/>
      <c r="EE963" s="12"/>
      <c r="EF963" s="12"/>
      <c r="EG963" s="12"/>
      <c r="EH963" s="12"/>
      <c r="EI963" s="12"/>
      <c r="EJ963" s="12"/>
      <c r="EK963" s="12"/>
      <c r="EL963" s="12"/>
      <c r="EM963" s="12"/>
      <c r="EN963" s="12"/>
      <c r="EO963" s="12"/>
      <c r="EP963" s="12"/>
      <c r="EQ963" s="12"/>
      <c r="ER963" s="12"/>
      <c r="ES963" s="12"/>
      <c r="ET963" s="12"/>
      <c r="EU963" s="12"/>
      <c r="EV963" s="12"/>
      <c r="EW963" s="12"/>
      <c r="EX963" s="12"/>
      <c r="EY963" s="12"/>
      <c r="EZ963" s="12"/>
      <c r="FA963" s="12"/>
      <c r="FB963" s="12"/>
      <c r="FC963" s="12"/>
      <c r="FD963" s="12"/>
      <c r="FE963" s="12"/>
      <c r="FF963" s="12"/>
      <c r="FG963" s="12"/>
      <c r="FH963" s="12"/>
      <c r="FI963" s="12"/>
      <c r="FJ963" s="12"/>
      <c r="FK963" s="12"/>
      <c r="FL963" s="12"/>
      <c r="FM963" s="12"/>
      <c r="FN963" s="12"/>
      <c r="FO963" s="12"/>
      <c r="FP963" s="12"/>
      <c r="FQ963" s="12"/>
      <c r="FR963" s="12"/>
      <c r="FS963" s="12"/>
      <c r="FT963" s="12"/>
      <c r="FU963" s="12"/>
      <c r="FV963" s="12"/>
      <c r="FW963" s="12"/>
      <c r="FX963" s="12"/>
      <c r="FY963" s="12"/>
      <c r="FZ963" s="12"/>
      <c r="GA963" s="12"/>
      <c r="GB963" s="12"/>
      <c r="GC963" s="12"/>
      <c r="GD963" s="12"/>
      <c r="GE963" s="12"/>
      <c r="GF963" s="12"/>
      <c r="GG963" s="12"/>
      <c r="GH963" s="12"/>
      <c r="GI963" s="12"/>
      <c r="GJ963" s="12"/>
      <c r="GK963" s="12"/>
      <c r="GL963" s="12"/>
      <c r="GM963" s="12"/>
      <c r="GN963" s="12"/>
      <c r="GO963" s="12"/>
      <c r="GP963" s="12"/>
      <c r="GQ963" s="12"/>
      <c r="GR963" s="12"/>
      <c r="GS963" s="12"/>
      <c r="GT963" s="12"/>
      <c r="GU963" s="12"/>
      <c r="GV963" s="12"/>
      <c r="GW963" s="12"/>
      <c r="GX963" s="12"/>
      <c r="GY963" s="12"/>
      <c r="GZ963" s="12"/>
      <c r="HA963" s="12"/>
      <c r="HB963" s="12"/>
      <c r="HC963" s="12"/>
      <c r="HD963" s="12"/>
      <c r="HE963" s="12"/>
      <c r="HF963" s="12"/>
      <c r="HG963" s="12"/>
      <c r="HH963" s="12"/>
      <c r="HI963" s="12"/>
      <c r="HJ963" s="12"/>
      <c r="HK963" s="12"/>
      <c r="HL963" s="12"/>
      <c r="HM963" s="12"/>
      <c r="HN963" s="12"/>
      <c r="HO963" s="12"/>
      <c r="HP963" s="7"/>
      <c r="HQ963" s="7"/>
      <c r="HY963" s="12"/>
      <c r="HZ963" s="12"/>
      <c r="IA963" s="12"/>
      <c r="IB963" s="12"/>
      <c r="IC963" s="12"/>
      <c r="ID963" s="12"/>
      <c r="IE963" s="12"/>
      <c r="IF963" s="12"/>
      <c r="IG963" s="12"/>
      <c r="IH963" s="12"/>
      <c r="II963" s="12"/>
      <c r="IJ963" s="12"/>
      <c r="IK963" s="12"/>
      <c r="IL963" s="12"/>
      <c r="IM963" s="12"/>
      <c r="IN963" s="12"/>
      <c r="IO963" s="12"/>
      <c r="IP963" s="12"/>
      <c r="IQ963" s="12"/>
      <c r="IR963" s="12"/>
      <c r="IS963" s="12"/>
      <c r="IT963" s="12"/>
      <c r="IU963" s="12"/>
      <c r="IV963" s="12"/>
      <c r="IW963" s="12"/>
      <c r="IX963" s="12"/>
      <c r="IY963" s="12"/>
      <c r="IZ963" s="12"/>
      <c r="JA963" s="12"/>
      <c r="JO963" s="12"/>
      <c r="JZ963" s="7"/>
      <c r="KA963" s="7"/>
      <c r="KE963" s="12"/>
      <c r="KF963" s="12"/>
      <c r="KM963" s="12"/>
      <c r="KN963" s="12"/>
      <c r="KO963" s="12"/>
      <c r="KP963" s="12"/>
      <c r="KQ963" s="12"/>
      <c r="KR963" s="12"/>
      <c r="KY963" s="12"/>
      <c r="KZ963" s="12"/>
      <c r="LA963" s="12"/>
      <c r="LB963" s="12"/>
      <c r="LC963" s="12"/>
      <c r="LD963" s="12"/>
      <c r="LE963" s="12"/>
      <c r="LF963" s="12"/>
      <c r="LG963" s="12"/>
      <c r="LH963" s="12"/>
      <c r="LI963" s="12"/>
      <c r="LJ963" s="12"/>
      <c r="LK963" s="12"/>
      <c r="LL963" s="12"/>
      <c r="LM963" s="12"/>
      <c r="LR963" s="12"/>
      <c r="LS963" s="12"/>
      <c r="LT963" s="12"/>
      <c r="LU963" s="12"/>
      <c r="LV963" s="12"/>
      <c r="LW963" s="12"/>
      <c r="LX963" s="12"/>
      <c r="LY963" s="12"/>
      <c r="LZ963" s="12"/>
      <c r="MA963" s="12"/>
      <c r="MB963" s="12"/>
      <c r="MC963" s="12"/>
      <c r="MD963" s="12"/>
      <c r="ME963" s="12"/>
      <c r="MF963" s="12"/>
      <c r="MH963" s="12"/>
      <c r="MI963" s="12"/>
      <c r="MJ963" s="12"/>
      <c r="MQ963" s="12"/>
      <c r="MR963" s="12"/>
      <c r="MS963" s="12"/>
    </row>
    <row r="964" spans="1:359" s="8" customFormat="1" ht="22.5" customHeight="1">
      <c r="A964" s="57">
        <v>2.2000000000000002</v>
      </c>
      <c r="B964" s="58"/>
      <c r="C964" s="62"/>
      <c r="D964" s="201">
        <f>SUM((R964*A964)+B964+C964)+((2020-2015)*3)</f>
        <v>40.299999999999997</v>
      </c>
      <c r="E964" s="225"/>
      <c r="F964" s="198" t="s">
        <v>806</v>
      </c>
      <c r="G964" s="90" t="s">
        <v>2383</v>
      </c>
      <c r="H964" s="87" t="s">
        <v>330</v>
      </c>
      <c r="I964" s="87" t="s">
        <v>210</v>
      </c>
      <c r="J964" s="87" t="s">
        <v>922</v>
      </c>
      <c r="K964" s="87" t="s">
        <v>633</v>
      </c>
      <c r="L964" s="66">
        <f t="shared" si="319"/>
        <v>40.299999999999997</v>
      </c>
      <c r="M964" s="66"/>
      <c r="N964" s="1" t="s">
        <v>369</v>
      </c>
      <c r="O964" s="316" t="s">
        <v>369</v>
      </c>
      <c r="P964" s="317">
        <v>2</v>
      </c>
      <c r="Q964" s="4" t="s">
        <v>369</v>
      </c>
      <c r="R964" s="37">
        <v>11.5</v>
      </c>
      <c r="S964" s="38">
        <f t="shared" si="320"/>
        <v>14.03</v>
      </c>
      <c r="T964" s="20" t="s">
        <v>489</v>
      </c>
      <c r="U964" s="10" t="s">
        <v>629</v>
      </c>
      <c r="V964" s="9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  <c r="BT964" s="12"/>
      <c r="BU964" s="12"/>
      <c r="BV964" s="12"/>
      <c r="BW964" s="12"/>
      <c r="BX964" s="12"/>
      <c r="BY964" s="12"/>
      <c r="BZ964" s="12"/>
      <c r="CA964" s="12"/>
      <c r="CB964" s="12"/>
      <c r="CC964" s="12"/>
      <c r="CD964" s="12"/>
      <c r="CE964" s="12"/>
      <c r="CF964" s="12"/>
      <c r="CG964" s="12"/>
      <c r="CH964" s="12"/>
      <c r="CI964" s="12"/>
      <c r="CJ964" s="12"/>
      <c r="CK964" s="12"/>
      <c r="CL964" s="12"/>
      <c r="CM964" s="12"/>
      <c r="CN964" s="12"/>
      <c r="CO964" s="12"/>
      <c r="CP964" s="12"/>
      <c r="CQ964" s="12"/>
      <c r="CR964" s="12"/>
      <c r="CS964" s="12"/>
      <c r="CT964" s="12"/>
      <c r="CU964" s="12"/>
      <c r="CV964" s="12"/>
      <c r="CW964" s="12"/>
      <c r="CX964" s="12"/>
      <c r="CY964" s="12"/>
      <c r="CZ964" s="12"/>
      <c r="DA964" s="12"/>
      <c r="DB964" s="12"/>
      <c r="DC964" s="12"/>
      <c r="DD964" s="12"/>
      <c r="DE964" s="12"/>
      <c r="DF964" s="12"/>
      <c r="DG964" s="12"/>
      <c r="DH964" s="12"/>
      <c r="DI964" s="12"/>
      <c r="DJ964" s="12"/>
      <c r="DK964" s="12"/>
      <c r="DL964" s="12"/>
      <c r="DM964" s="12"/>
      <c r="DN964" s="12"/>
      <c r="DO964" s="12"/>
      <c r="DP964" s="12"/>
      <c r="DQ964" s="12"/>
      <c r="DR964" s="12"/>
      <c r="DS964" s="12"/>
      <c r="DT964" s="12"/>
      <c r="DU964" s="12"/>
      <c r="DV964" s="12"/>
      <c r="DW964" s="12"/>
      <c r="DX964" s="12"/>
      <c r="DY964" s="12"/>
      <c r="DZ964" s="12"/>
      <c r="EA964" s="12"/>
      <c r="EB964" s="12"/>
      <c r="EC964" s="12"/>
      <c r="ED964" s="12"/>
      <c r="EE964" s="12"/>
      <c r="EF964" s="12"/>
      <c r="EG964" s="12"/>
      <c r="EH964" s="12"/>
      <c r="EI964" s="12"/>
      <c r="EJ964" s="12"/>
      <c r="EK964" s="12"/>
      <c r="EL964" s="12"/>
      <c r="EM964" s="12"/>
      <c r="EN964" s="12"/>
      <c r="EO964" s="12"/>
      <c r="EP964" s="12"/>
      <c r="EQ964" s="12"/>
      <c r="ER964" s="12"/>
      <c r="ES964" s="12"/>
      <c r="ET964" s="12"/>
      <c r="EU964" s="12"/>
      <c r="EV964" s="12"/>
      <c r="EW964" s="12"/>
      <c r="EX964" s="12"/>
      <c r="EY964" s="12"/>
      <c r="EZ964" s="12"/>
      <c r="FA964" s="12"/>
      <c r="FB964" s="12"/>
      <c r="FC964" s="12"/>
      <c r="FD964" s="12"/>
      <c r="FE964" s="12"/>
      <c r="FF964" s="12"/>
      <c r="FG964" s="12"/>
      <c r="FH964" s="12"/>
      <c r="FI964" s="12"/>
      <c r="FJ964" s="12"/>
      <c r="FK964" s="12"/>
      <c r="FL964" s="12"/>
      <c r="FM964" s="12"/>
      <c r="FN964" s="12"/>
      <c r="FO964" s="12"/>
      <c r="FP964" s="12"/>
      <c r="FQ964" s="12"/>
      <c r="FR964" s="12"/>
      <c r="FS964" s="12"/>
      <c r="FT964" s="12"/>
      <c r="FU964" s="12"/>
      <c r="FV964" s="12"/>
      <c r="FW964" s="12"/>
      <c r="FX964" s="12"/>
      <c r="FY964" s="12"/>
      <c r="FZ964" s="12"/>
      <c r="GA964" s="12"/>
      <c r="GB964" s="12"/>
      <c r="GC964" s="12"/>
      <c r="GD964" s="12"/>
      <c r="GE964" s="12"/>
      <c r="GF964" s="12"/>
      <c r="GG964" s="12"/>
      <c r="GH964" s="12"/>
      <c r="GI964" s="12"/>
      <c r="GJ964" s="12"/>
      <c r="GK964" s="12"/>
      <c r="GL964" s="12"/>
      <c r="GM964" s="12"/>
      <c r="GN964" s="12"/>
      <c r="GO964" s="12"/>
      <c r="GP964" s="12"/>
      <c r="GQ964" s="12"/>
      <c r="GR964" s="12"/>
      <c r="GS964" s="12"/>
      <c r="GT964" s="12"/>
      <c r="GU964" s="12"/>
      <c r="GV964" s="12"/>
      <c r="GW964" s="12"/>
      <c r="GX964" s="12"/>
      <c r="GY964" s="12"/>
      <c r="GZ964" s="12"/>
      <c r="HA964" s="12"/>
      <c r="HB964" s="12"/>
      <c r="HC964" s="12"/>
      <c r="HD964" s="12"/>
      <c r="HE964" s="12"/>
      <c r="HF964" s="12"/>
      <c r="HG964" s="12"/>
      <c r="HH964" s="12"/>
      <c r="HI964" s="12"/>
      <c r="HJ964" s="12"/>
      <c r="HK964" s="12"/>
      <c r="HL964" s="12"/>
      <c r="HM964" s="12"/>
      <c r="HN964" s="12"/>
      <c r="HO964" s="12"/>
      <c r="HP964" s="12"/>
      <c r="HQ964" s="12"/>
      <c r="HT964" s="12"/>
      <c r="HU964" s="12"/>
      <c r="HW964" s="12"/>
      <c r="HX964" s="12"/>
      <c r="II964" s="12"/>
      <c r="IJ964" s="12"/>
      <c r="IK964" s="12"/>
      <c r="IR964" s="12"/>
      <c r="IS964" s="12"/>
      <c r="IT964" s="12"/>
      <c r="IU964" s="12"/>
      <c r="IV964" s="12"/>
      <c r="IW964" s="12"/>
      <c r="IX964" s="12"/>
      <c r="IY964" s="12"/>
      <c r="IZ964" s="12"/>
      <c r="JA964" s="12"/>
      <c r="JL964" s="12"/>
      <c r="JT964" s="12"/>
      <c r="JU964" s="12"/>
      <c r="JV964" s="12"/>
      <c r="JW964" s="12"/>
      <c r="JX964" s="12"/>
      <c r="JZ964" s="7"/>
      <c r="KA964" s="7"/>
      <c r="KE964" s="12"/>
      <c r="KF964" s="12"/>
      <c r="KM964" s="12"/>
      <c r="KN964" s="12"/>
      <c r="KO964" s="12"/>
      <c r="KP964" s="12"/>
      <c r="KQ964" s="12"/>
      <c r="KR964" s="12"/>
      <c r="KS964" s="12"/>
      <c r="KT964" s="12"/>
      <c r="KX964" s="12"/>
      <c r="KY964" s="12"/>
      <c r="MK964" s="12"/>
      <c r="ML964" s="12"/>
      <c r="MM964" s="12"/>
      <c r="MN964" s="12"/>
      <c r="MO964" s="12"/>
      <c r="MP964" s="12"/>
      <c r="MQ964" s="12"/>
    </row>
    <row r="965" spans="1:359" s="8" customFormat="1" ht="22.5" customHeight="1">
      <c r="A965" s="57">
        <v>2</v>
      </c>
      <c r="B965" s="58"/>
      <c r="C965" s="62"/>
      <c r="D965" s="201">
        <f>SUM((R965*A965)+B965+C965)+((2020-2011)*3)</f>
        <v>72</v>
      </c>
      <c r="E965" s="226"/>
      <c r="F965" s="198" t="s">
        <v>808</v>
      </c>
      <c r="G965" s="90" t="s">
        <v>2383</v>
      </c>
      <c r="H965" s="87" t="s">
        <v>330</v>
      </c>
      <c r="I965" s="87" t="s">
        <v>210</v>
      </c>
      <c r="J965" s="87" t="s">
        <v>922</v>
      </c>
      <c r="K965" s="87" t="s">
        <v>1078</v>
      </c>
      <c r="L965" s="66">
        <f t="shared" si="319"/>
        <v>72</v>
      </c>
      <c r="M965" s="66"/>
      <c r="N965" s="1" t="s">
        <v>369</v>
      </c>
      <c r="O965" s="316" t="s">
        <v>369</v>
      </c>
      <c r="P965" s="317">
        <v>2</v>
      </c>
      <c r="Q965" s="4" t="s">
        <v>369</v>
      </c>
      <c r="R965" s="37">
        <v>22.5</v>
      </c>
      <c r="S965" s="38">
        <f t="shared" si="320"/>
        <v>27.45</v>
      </c>
      <c r="T965" s="20"/>
      <c r="U965" s="10" t="s">
        <v>629</v>
      </c>
      <c r="V965" s="9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  <c r="BZ965" s="12"/>
      <c r="CA965" s="12"/>
      <c r="CB965" s="12"/>
      <c r="CC965" s="12"/>
      <c r="CD965" s="12"/>
      <c r="CE965" s="12"/>
      <c r="CF965" s="12"/>
      <c r="CG965" s="12"/>
      <c r="CH965" s="12"/>
      <c r="CI965" s="12"/>
      <c r="CJ965" s="12"/>
      <c r="CK965" s="12"/>
      <c r="CL965" s="12"/>
      <c r="CM965" s="12"/>
      <c r="CN965" s="12"/>
      <c r="CO965" s="12"/>
      <c r="CP965" s="12"/>
      <c r="CQ965" s="12"/>
      <c r="CR965" s="12"/>
      <c r="CS965" s="12"/>
      <c r="CT965" s="12"/>
      <c r="CU965" s="12"/>
      <c r="CV965" s="12"/>
      <c r="CW965" s="12"/>
      <c r="CX965" s="12"/>
      <c r="CY965" s="12"/>
      <c r="CZ965" s="12"/>
      <c r="DA965" s="12"/>
      <c r="DB965" s="12"/>
      <c r="DC965" s="12"/>
      <c r="DD965" s="12"/>
      <c r="DE965" s="12"/>
      <c r="DF965" s="12"/>
      <c r="DG965" s="12"/>
      <c r="DH965" s="12"/>
      <c r="DI965" s="12"/>
      <c r="DJ965" s="12"/>
      <c r="DK965" s="12"/>
      <c r="DL965" s="12"/>
      <c r="DM965" s="12"/>
      <c r="DN965" s="12"/>
      <c r="DO965" s="12"/>
      <c r="DP965" s="12"/>
      <c r="DQ965" s="12"/>
      <c r="DR965" s="12"/>
      <c r="DS965" s="12"/>
      <c r="DT965" s="12"/>
      <c r="DU965" s="12"/>
      <c r="DV965" s="12"/>
      <c r="DW965" s="12"/>
      <c r="DX965" s="12"/>
      <c r="DY965" s="12"/>
      <c r="DZ965" s="12"/>
      <c r="EA965" s="12"/>
      <c r="EB965" s="12"/>
      <c r="EC965" s="12"/>
      <c r="ED965" s="12"/>
      <c r="EE965" s="12"/>
      <c r="EF965" s="12"/>
      <c r="EG965" s="12"/>
      <c r="EH965" s="12"/>
      <c r="EI965" s="12"/>
      <c r="EJ965" s="12"/>
      <c r="EK965" s="12"/>
      <c r="EL965" s="12"/>
      <c r="EM965" s="12"/>
      <c r="EN965" s="12"/>
      <c r="EO965" s="12"/>
      <c r="EP965" s="12"/>
      <c r="EQ965" s="12"/>
      <c r="ER965" s="12"/>
      <c r="ES965" s="12"/>
      <c r="ET965" s="12"/>
      <c r="EU965" s="12"/>
      <c r="EV965" s="12"/>
      <c r="EW965" s="12"/>
      <c r="EX965" s="12"/>
      <c r="EY965" s="12"/>
      <c r="EZ965" s="12"/>
      <c r="FA965" s="12"/>
      <c r="FB965" s="12"/>
      <c r="FC965" s="12"/>
      <c r="FD965" s="12"/>
      <c r="FE965" s="12"/>
      <c r="FF965" s="12"/>
      <c r="FG965" s="12"/>
      <c r="FH965" s="12"/>
      <c r="FI965" s="12"/>
      <c r="FJ965" s="12"/>
      <c r="FK965" s="12"/>
      <c r="FL965" s="12"/>
      <c r="FM965" s="12"/>
      <c r="FN965" s="12"/>
      <c r="FO965" s="12"/>
      <c r="FP965" s="12"/>
      <c r="FQ965" s="12"/>
      <c r="FR965" s="12"/>
      <c r="FS965" s="12"/>
      <c r="FT965" s="12"/>
      <c r="FU965" s="12"/>
      <c r="FV965" s="12"/>
      <c r="FW965" s="12"/>
      <c r="FX965" s="12"/>
      <c r="FY965" s="12"/>
      <c r="FZ965" s="12"/>
      <c r="GA965" s="12"/>
      <c r="GB965" s="12"/>
      <c r="GC965" s="12"/>
      <c r="GD965" s="12"/>
      <c r="GE965" s="12"/>
      <c r="GF965" s="12"/>
      <c r="GG965" s="12"/>
      <c r="GH965" s="12"/>
      <c r="GI965" s="12"/>
      <c r="GJ965" s="12"/>
      <c r="GK965" s="12"/>
      <c r="GL965" s="12"/>
      <c r="GM965" s="12"/>
      <c r="GN965" s="12"/>
      <c r="GO965" s="12"/>
      <c r="GP965" s="12"/>
      <c r="GQ965" s="12"/>
      <c r="GR965" s="12"/>
      <c r="GS965" s="12"/>
      <c r="GT965" s="12"/>
      <c r="GU965" s="12"/>
      <c r="GV965" s="12"/>
      <c r="GW965" s="12"/>
      <c r="GX965" s="12"/>
      <c r="GY965" s="12"/>
      <c r="GZ965" s="12"/>
      <c r="HA965" s="12"/>
      <c r="HB965" s="12"/>
      <c r="HC965" s="12"/>
      <c r="HD965" s="12"/>
      <c r="HE965" s="12"/>
      <c r="HF965" s="12"/>
      <c r="HG965" s="12"/>
      <c r="HH965" s="12"/>
      <c r="HI965" s="12"/>
      <c r="HJ965" s="12"/>
      <c r="HK965" s="12"/>
      <c r="HL965" s="12"/>
      <c r="HM965" s="12"/>
      <c r="HN965" s="12"/>
      <c r="HO965" s="12"/>
      <c r="HT965" s="12"/>
      <c r="HU965" s="12"/>
      <c r="HW965" s="12"/>
      <c r="HX965" s="12"/>
      <c r="HY965" s="12"/>
      <c r="IE965" s="12"/>
      <c r="IF965" s="12"/>
      <c r="IG965" s="12"/>
      <c r="IH965" s="12"/>
      <c r="IO965" s="12"/>
      <c r="IP965" s="12"/>
      <c r="IQ965" s="12"/>
      <c r="IS965" s="12"/>
      <c r="IT965" s="12"/>
      <c r="IU965" s="12"/>
      <c r="IV965" s="12"/>
      <c r="IW965" s="12"/>
      <c r="IX965" s="12"/>
      <c r="IY965" s="12"/>
      <c r="IZ965" s="12"/>
      <c r="JA965" s="12"/>
      <c r="JB965" s="12"/>
      <c r="JC965" s="12"/>
      <c r="JD965" s="12"/>
      <c r="JE965" s="12"/>
      <c r="JF965" s="12"/>
      <c r="JG965" s="12"/>
      <c r="JH965" s="12"/>
      <c r="JI965" s="12"/>
      <c r="JJ965" s="12"/>
      <c r="JK965" s="12"/>
      <c r="JL965" s="12"/>
      <c r="JP965" s="12"/>
      <c r="JR965" s="12"/>
      <c r="JS965" s="12"/>
      <c r="JT965" s="12"/>
      <c r="JU965" s="12"/>
      <c r="JV965" s="12"/>
      <c r="JW965" s="12"/>
      <c r="JX965" s="12"/>
      <c r="JY965" s="12"/>
      <c r="KE965" s="12"/>
      <c r="KF965" s="12"/>
      <c r="KH965" s="12"/>
      <c r="KI965" s="12"/>
      <c r="KJ965" s="12"/>
      <c r="KK965" s="12"/>
      <c r="KL965" s="12"/>
      <c r="KM965" s="12"/>
      <c r="KN965" s="12"/>
      <c r="KO965" s="12"/>
      <c r="KP965" s="12"/>
      <c r="KQ965" s="12"/>
      <c r="KR965" s="12"/>
      <c r="KU965" s="12"/>
      <c r="KV965" s="12"/>
      <c r="KW965" s="12"/>
      <c r="KX965" s="12"/>
      <c r="KY965" s="12"/>
      <c r="KZ965" s="12"/>
      <c r="LA965" s="12"/>
      <c r="LB965" s="12"/>
      <c r="LC965" s="12"/>
      <c r="LD965" s="12"/>
      <c r="LE965" s="12"/>
      <c r="LF965" s="12"/>
      <c r="LG965" s="12"/>
      <c r="LH965" s="12"/>
      <c r="LI965" s="12"/>
      <c r="LJ965" s="12"/>
      <c r="LK965" s="12"/>
      <c r="LL965" s="12"/>
      <c r="LM965" s="12"/>
      <c r="LR965" s="12"/>
      <c r="LS965" s="12"/>
      <c r="LT965" s="12"/>
      <c r="LU965" s="12"/>
      <c r="LV965" s="12"/>
      <c r="LW965" s="12"/>
      <c r="LX965" s="12"/>
      <c r="LY965" s="12"/>
      <c r="LZ965" s="12"/>
      <c r="MA965" s="12"/>
      <c r="MB965" s="12"/>
      <c r="MC965" s="12"/>
      <c r="MD965" s="12"/>
      <c r="ME965" s="12"/>
      <c r="MF965" s="12"/>
      <c r="MK965" s="12"/>
      <c r="ML965" s="12"/>
      <c r="MM965" s="12"/>
      <c r="MN965" s="12"/>
      <c r="MO965" s="12"/>
      <c r="MP965" s="12"/>
      <c r="MQ965" s="12"/>
      <c r="MS965" s="12"/>
    </row>
    <row r="966" spans="1:359" s="8" customFormat="1" ht="22.5" customHeight="1">
      <c r="A966" s="57">
        <v>2</v>
      </c>
      <c r="B966" s="58"/>
      <c r="C966" s="62"/>
      <c r="D966" s="201">
        <f>SUM((R966*A966)+B966+C966)+((2020-2010)*3)</f>
        <v>75</v>
      </c>
      <c r="E966" s="226"/>
      <c r="F966" s="198" t="s">
        <v>808</v>
      </c>
      <c r="G966" s="90" t="s">
        <v>2383</v>
      </c>
      <c r="H966" s="87" t="s">
        <v>330</v>
      </c>
      <c r="I966" s="87" t="s">
        <v>210</v>
      </c>
      <c r="J966" s="87" t="s">
        <v>922</v>
      </c>
      <c r="K966" s="87" t="s">
        <v>1079</v>
      </c>
      <c r="L966" s="66">
        <f t="shared" si="319"/>
        <v>75</v>
      </c>
      <c r="M966" s="66"/>
      <c r="N966" s="1" t="s">
        <v>369</v>
      </c>
      <c r="O966" s="316" t="s">
        <v>369</v>
      </c>
      <c r="P966" s="317">
        <v>2</v>
      </c>
      <c r="Q966" s="4" t="s">
        <v>369</v>
      </c>
      <c r="R966" s="37">
        <v>22.5</v>
      </c>
      <c r="S966" s="38">
        <f t="shared" si="320"/>
        <v>27.45</v>
      </c>
      <c r="T966" s="20"/>
      <c r="U966" s="10" t="s">
        <v>629</v>
      </c>
      <c r="V966" s="9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  <c r="BZ966" s="12"/>
      <c r="CA966" s="12"/>
      <c r="CB966" s="12"/>
      <c r="CC966" s="12"/>
      <c r="CD966" s="12"/>
      <c r="CE966" s="12"/>
      <c r="CF966" s="12"/>
      <c r="CG966" s="12"/>
      <c r="CH966" s="12"/>
      <c r="CI966" s="12"/>
      <c r="CJ966" s="12"/>
      <c r="CK966" s="12"/>
      <c r="CL966" s="12"/>
      <c r="CM966" s="12"/>
      <c r="CN966" s="12"/>
      <c r="CO966" s="12"/>
      <c r="CP966" s="12"/>
      <c r="CQ966" s="12"/>
      <c r="CR966" s="12"/>
      <c r="CS966" s="12"/>
      <c r="CT966" s="12"/>
      <c r="CU966" s="12"/>
      <c r="CV966" s="12"/>
      <c r="CW966" s="12"/>
      <c r="CX966" s="12"/>
      <c r="CY966" s="12"/>
      <c r="CZ966" s="12"/>
      <c r="DA966" s="12"/>
      <c r="DB966" s="12"/>
      <c r="DC966" s="12"/>
      <c r="DD966" s="12"/>
      <c r="DE966" s="12"/>
      <c r="DF966" s="12"/>
      <c r="DG966" s="12"/>
      <c r="DH966" s="12"/>
      <c r="DI966" s="12"/>
      <c r="DJ966" s="12"/>
      <c r="DK966" s="12"/>
      <c r="DL966" s="12"/>
      <c r="DM966" s="12"/>
      <c r="DN966" s="12"/>
      <c r="DO966" s="12"/>
      <c r="DP966" s="12"/>
      <c r="DQ966" s="12"/>
      <c r="DR966" s="12"/>
      <c r="DS966" s="12"/>
      <c r="DT966" s="12"/>
      <c r="DU966" s="12"/>
      <c r="DV966" s="12"/>
      <c r="DW966" s="12"/>
      <c r="DX966" s="12"/>
      <c r="DY966" s="12"/>
      <c r="DZ966" s="12"/>
      <c r="EA966" s="12"/>
      <c r="EB966" s="12"/>
      <c r="EC966" s="12"/>
      <c r="ED966" s="12"/>
      <c r="EE966" s="12"/>
      <c r="EF966" s="12"/>
      <c r="EG966" s="12"/>
      <c r="EH966" s="12"/>
      <c r="EI966" s="12"/>
      <c r="EJ966" s="12"/>
      <c r="EK966" s="12"/>
      <c r="EL966" s="12"/>
      <c r="EM966" s="12"/>
      <c r="EN966" s="12"/>
      <c r="EO966" s="12"/>
      <c r="EP966" s="12"/>
      <c r="EQ966" s="12"/>
      <c r="ER966" s="12"/>
      <c r="ES966" s="12"/>
      <c r="ET966" s="12"/>
      <c r="EU966" s="12"/>
      <c r="EV966" s="12"/>
      <c r="EW966" s="12"/>
      <c r="EX966" s="12"/>
      <c r="EY966" s="12"/>
      <c r="EZ966" s="12"/>
      <c r="FA966" s="12"/>
      <c r="FB966" s="12"/>
      <c r="FC966" s="12"/>
      <c r="FD966" s="12"/>
      <c r="FE966" s="12"/>
      <c r="FF966" s="12"/>
      <c r="FG966" s="12"/>
      <c r="FH966" s="12"/>
      <c r="FI966" s="12"/>
      <c r="FJ966" s="12"/>
      <c r="FK966" s="12"/>
      <c r="FL966" s="12"/>
      <c r="FM966" s="12"/>
      <c r="FN966" s="12"/>
      <c r="FO966" s="12"/>
      <c r="FP966" s="12"/>
      <c r="FQ966" s="12"/>
      <c r="FR966" s="12"/>
      <c r="FS966" s="12"/>
      <c r="FT966" s="12"/>
      <c r="FU966" s="12"/>
      <c r="FV966" s="12"/>
      <c r="FW966" s="12"/>
      <c r="FX966" s="12"/>
      <c r="FY966" s="12"/>
      <c r="FZ966" s="12"/>
      <c r="GA966" s="12"/>
      <c r="GB966" s="12"/>
      <c r="GC966" s="12"/>
      <c r="GD966" s="12"/>
      <c r="GE966" s="12"/>
      <c r="GF966" s="12"/>
      <c r="GG966" s="12"/>
      <c r="GH966" s="12"/>
      <c r="GI966" s="12"/>
      <c r="GJ966" s="12"/>
      <c r="GK966" s="12"/>
      <c r="GL966" s="12"/>
      <c r="GM966" s="12"/>
      <c r="GN966" s="12"/>
      <c r="GO966" s="12"/>
      <c r="GP966" s="12"/>
      <c r="GQ966" s="12"/>
      <c r="GR966" s="12"/>
      <c r="GS966" s="12"/>
      <c r="GT966" s="12"/>
      <c r="GU966" s="12"/>
      <c r="GV966" s="12"/>
      <c r="GW966" s="12"/>
      <c r="GX966" s="12"/>
      <c r="GY966" s="12"/>
      <c r="GZ966" s="12"/>
      <c r="HA966" s="12"/>
      <c r="HB966" s="12"/>
      <c r="HC966" s="12"/>
      <c r="HD966" s="12"/>
      <c r="HE966" s="12"/>
      <c r="HF966" s="12"/>
      <c r="HG966" s="12"/>
      <c r="HH966" s="12"/>
      <c r="HI966" s="12"/>
      <c r="HJ966" s="12"/>
      <c r="HK966" s="12"/>
      <c r="HL966" s="12"/>
      <c r="HM966" s="12"/>
      <c r="HN966" s="12"/>
      <c r="HO966" s="12"/>
      <c r="HP966" s="12"/>
      <c r="HQ966" s="12"/>
      <c r="HR966" s="12"/>
      <c r="HS966" s="12"/>
      <c r="HT966" s="12"/>
      <c r="HU966" s="12"/>
      <c r="HV966" s="12"/>
      <c r="HW966" s="12"/>
      <c r="HX966" s="12"/>
      <c r="HY966" s="12"/>
      <c r="IB966" s="12"/>
      <c r="IC966" s="12"/>
      <c r="ID966" s="12"/>
      <c r="IG966" s="12"/>
      <c r="IJ966" s="12"/>
      <c r="IK966" s="12"/>
      <c r="IL966" s="12"/>
      <c r="IM966" s="12"/>
      <c r="IN966" s="12"/>
      <c r="IO966" s="12"/>
      <c r="IP966" s="12"/>
      <c r="IQ966" s="12"/>
      <c r="IR966" s="12"/>
      <c r="IS966" s="12"/>
      <c r="IT966" s="12"/>
      <c r="IU966" s="12"/>
      <c r="IV966" s="12"/>
      <c r="IW966" s="12"/>
      <c r="IX966" s="12"/>
      <c r="IY966" s="12"/>
      <c r="IZ966" s="12"/>
      <c r="JA966" s="12"/>
      <c r="JF966" s="12"/>
      <c r="JG966" s="12"/>
      <c r="JH966" s="12"/>
      <c r="JI966" s="12"/>
      <c r="JJ966" s="12"/>
      <c r="JL966" s="12"/>
      <c r="JT966" s="12"/>
      <c r="JU966" s="12"/>
      <c r="JV966" s="12"/>
      <c r="JW966" s="12"/>
      <c r="JX966" s="12"/>
      <c r="KB966" s="12"/>
      <c r="KC966" s="12"/>
      <c r="KD966" s="12"/>
      <c r="KE966" s="12"/>
      <c r="KF966" s="12"/>
      <c r="KM966" s="12"/>
      <c r="KN966" s="12"/>
      <c r="KO966" s="12"/>
      <c r="KP966" s="12"/>
      <c r="KQ966" s="12"/>
      <c r="KR966" s="12"/>
      <c r="KS966" s="12"/>
      <c r="KT966" s="12"/>
      <c r="KZ966" s="12"/>
      <c r="LA966" s="12"/>
      <c r="LB966" s="12"/>
      <c r="LC966" s="12"/>
      <c r="MK966" s="12"/>
      <c r="ML966" s="12"/>
      <c r="MM966" s="12"/>
      <c r="MN966" s="12"/>
      <c r="MO966" s="12"/>
      <c r="MP966" s="12"/>
      <c r="MS966" s="12"/>
    </row>
    <row r="967" spans="1:359" s="8" customFormat="1" ht="22.5" customHeight="1">
      <c r="A967" s="57">
        <v>2</v>
      </c>
      <c r="B967" s="58"/>
      <c r="C967" s="62"/>
      <c r="D967" s="201">
        <f>SUM((R967*A967)+B967+C967)+((2020-2009)*3)</f>
        <v>78</v>
      </c>
      <c r="E967" s="225"/>
      <c r="F967" s="198" t="s">
        <v>808</v>
      </c>
      <c r="G967" s="90" t="s">
        <v>2383</v>
      </c>
      <c r="H967" s="87" t="s">
        <v>330</v>
      </c>
      <c r="I967" s="87" t="s">
        <v>210</v>
      </c>
      <c r="J967" s="87" t="s">
        <v>922</v>
      </c>
      <c r="K967" s="87" t="s">
        <v>1080</v>
      </c>
      <c r="L967" s="66">
        <f t="shared" si="319"/>
        <v>78</v>
      </c>
      <c r="M967" s="66"/>
      <c r="N967" s="1" t="s">
        <v>369</v>
      </c>
      <c r="O967" s="316" t="s">
        <v>369</v>
      </c>
      <c r="P967" s="317">
        <v>2</v>
      </c>
      <c r="Q967" s="4" t="s">
        <v>369</v>
      </c>
      <c r="R967" s="37">
        <v>22.5</v>
      </c>
      <c r="S967" s="38">
        <f t="shared" si="320"/>
        <v>27.45</v>
      </c>
      <c r="T967" s="20"/>
      <c r="U967" s="10" t="s">
        <v>629</v>
      </c>
      <c r="V967" s="9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2"/>
      <c r="BY967" s="12"/>
      <c r="BZ967" s="12"/>
      <c r="CA967" s="12"/>
      <c r="CB967" s="12"/>
      <c r="CC967" s="12"/>
      <c r="CD967" s="12"/>
      <c r="CE967" s="12"/>
      <c r="CF967" s="12"/>
      <c r="CG967" s="12"/>
      <c r="CH967" s="12"/>
      <c r="CI967" s="12"/>
      <c r="CJ967" s="12"/>
      <c r="CK967" s="12"/>
      <c r="CL967" s="12"/>
      <c r="CM967" s="12"/>
      <c r="CN967" s="12"/>
      <c r="CO967" s="12"/>
      <c r="CP967" s="12"/>
      <c r="CQ967" s="12"/>
      <c r="CR967" s="12"/>
      <c r="CS967" s="12"/>
      <c r="CT967" s="12"/>
      <c r="CU967" s="12"/>
      <c r="CV967" s="12"/>
      <c r="CW967" s="12"/>
      <c r="CX967" s="12"/>
      <c r="CY967" s="12"/>
      <c r="CZ967" s="12"/>
      <c r="DA967" s="12"/>
      <c r="DB967" s="12"/>
      <c r="DC967" s="12"/>
      <c r="DD967" s="12"/>
      <c r="DE967" s="12"/>
      <c r="DF967" s="12"/>
      <c r="DG967" s="12"/>
      <c r="DH967" s="12"/>
      <c r="DI967" s="12"/>
      <c r="DJ967" s="12"/>
      <c r="DK967" s="12"/>
      <c r="DL967" s="12"/>
      <c r="DM967" s="12"/>
      <c r="DN967" s="12"/>
      <c r="DO967" s="12"/>
      <c r="DP967" s="12"/>
      <c r="DQ967" s="12"/>
      <c r="DR967" s="12"/>
      <c r="DS967" s="12"/>
      <c r="DT967" s="12"/>
      <c r="DU967" s="12"/>
      <c r="DV967" s="12"/>
      <c r="DW967" s="12"/>
      <c r="DX967" s="12"/>
      <c r="DY967" s="12"/>
      <c r="DZ967" s="12"/>
      <c r="EA967" s="12"/>
      <c r="EB967" s="12"/>
      <c r="EC967" s="12"/>
      <c r="ED967" s="12"/>
      <c r="EE967" s="12"/>
      <c r="EF967" s="12"/>
      <c r="EG967" s="12"/>
      <c r="EH967" s="12"/>
      <c r="EI967" s="12"/>
      <c r="EJ967" s="12"/>
      <c r="EK967" s="12"/>
      <c r="EL967" s="12"/>
      <c r="EM967" s="12"/>
      <c r="EN967" s="12"/>
      <c r="EO967" s="12"/>
      <c r="EP967" s="12"/>
      <c r="EQ967" s="12"/>
      <c r="ER967" s="12"/>
      <c r="ES967" s="12"/>
      <c r="ET967" s="12"/>
      <c r="EU967" s="12"/>
      <c r="EV967" s="12"/>
      <c r="EW967" s="12"/>
      <c r="EX967" s="12"/>
      <c r="EY967" s="12"/>
      <c r="EZ967" s="12"/>
      <c r="FA967" s="12"/>
      <c r="FB967" s="12"/>
      <c r="FC967" s="12"/>
      <c r="FD967" s="12"/>
      <c r="FE967" s="12"/>
      <c r="FF967" s="12"/>
      <c r="FG967" s="12"/>
      <c r="FH967" s="12"/>
      <c r="FI967" s="12"/>
      <c r="FJ967" s="12"/>
      <c r="FK967" s="12"/>
      <c r="FL967" s="12"/>
      <c r="FM967" s="12"/>
      <c r="FN967" s="12"/>
      <c r="FO967" s="12"/>
      <c r="FP967" s="12"/>
      <c r="FQ967" s="12"/>
      <c r="FR967" s="12"/>
      <c r="FS967" s="12"/>
      <c r="FT967" s="12"/>
      <c r="FU967" s="12"/>
      <c r="FV967" s="12"/>
      <c r="FW967" s="12"/>
      <c r="FX967" s="12"/>
      <c r="FY967" s="12"/>
      <c r="FZ967" s="12"/>
      <c r="GA967" s="12"/>
      <c r="GB967" s="12"/>
      <c r="GC967" s="12"/>
      <c r="GD967" s="12"/>
      <c r="GE967" s="12"/>
      <c r="GF967" s="12"/>
      <c r="GG967" s="12"/>
      <c r="GH967" s="12"/>
      <c r="GI967" s="12"/>
      <c r="GJ967" s="12"/>
      <c r="GK967" s="12"/>
      <c r="GL967" s="12"/>
      <c r="GM967" s="12"/>
      <c r="GN967" s="12"/>
      <c r="GO967" s="12"/>
      <c r="GP967" s="12"/>
      <c r="GQ967" s="12"/>
      <c r="GR967" s="12"/>
      <c r="GS967" s="12"/>
      <c r="GT967" s="12"/>
      <c r="GU967" s="12"/>
      <c r="GV967" s="12"/>
      <c r="GW967" s="12"/>
      <c r="GX967" s="12"/>
      <c r="GY967" s="12"/>
      <c r="GZ967" s="12"/>
      <c r="HA967" s="12"/>
      <c r="HB967" s="12"/>
      <c r="HC967" s="12"/>
      <c r="HD967" s="12"/>
      <c r="HE967" s="12"/>
      <c r="HF967" s="12"/>
      <c r="HG967" s="12"/>
      <c r="HH967" s="12"/>
      <c r="HI967" s="12"/>
      <c r="HJ967" s="12"/>
      <c r="HK967" s="12"/>
      <c r="HL967" s="12"/>
      <c r="HM967" s="12"/>
      <c r="HN967" s="12"/>
      <c r="HO967" s="12"/>
      <c r="HP967" s="12"/>
      <c r="HQ967" s="12"/>
      <c r="HR967" s="12"/>
      <c r="HS967" s="12"/>
      <c r="HT967" s="12"/>
      <c r="HU967" s="12"/>
      <c r="HV967" s="12"/>
      <c r="HW967" s="12"/>
      <c r="HX967" s="12"/>
      <c r="HY967" s="12"/>
      <c r="HZ967" s="7"/>
      <c r="IA967" s="7"/>
      <c r="IB967" s="12"/>
      <c r="IC967" s="12"/>
      <c r="ID967" s="12"/>
      <c r="II967" s="12"/>
      <c r="IJ967" s="12"/>
      <c r="IK967" s="12"/>
      <c r="IR967" s="12"/>
      <c r="IS967" s="12"/>
      <c r="IT967" s="12"/>
      <c r="IU967" s="12"/>
      <c r="IV967" s="12"/>
      <c r="IW967" s="12"/>
      <c r="IX967" s="12"/>
      <c r="IY967" s="12"/>
      <c r="IZ967" s="12"/>
      <c r="JA967" s="12"/>
      <c r="JB967" s="12"/>
      <c r="JC967" s="12"/>
      <c r="JD967" s="12"/>
      <c r="JE967" s="12"/>
      <c r="JF967" s="12"/>
      <c r="JG967" s="12"/>
      <c r="JH967" s="12"/>
      <c r="JI967" s="12"/>
      <c r="JJ967" s="12"/>
      <c r="JK967" s="12"/>
      <c r="JL967" s="12"/>
      <c r="JN967" s="12"/>
      <c r="JP967" s="12"/>
      <c r="JR967" s="12"/>
      <c r="JS967" s="12"/>
      <c r="JT967" s="12"/>
      <c r="JU967" s="12"/>
      <c r="JV967" s="12"/>
      <c r="JW967" s="12"/>
      <c r="JX967" s="12"/>
      <c r="JY967" s="12"/>
      <c r="KB967" s="12"/>
      <c r="KC967" s="12"/>
      <c r="KD967" s="12"/>
      <c r="KE967" s="12"/>
      <c r="KF967" s="12"/>
      <c r="KM967" s="12"/>
      <c r="KN967" s="12"/>
      <c r="KO967" s="12"/>
      <c r="KP967" s="12"/>
      <c r="KQ967" s="12"/>
      <c r="KR967" s="12"/>
      <c r="KS967" s="12"/>
      <c r="KT967" s="12"/>
      <c r="KY967" s="12"/>
      <c r="KZ967" s="12"/>
      <c r="LA967" s="12"/>
      <c r="LB967" s="12"/>
      <c r="LC967" s="12"/>
      <c r="LD967" s="12"/>
      <c r="LE967" s="12"/>
      <c r="LF967" s="12"/>
      <c r="LG967" s="12"/>
      <c r="LH967" s="12"/>
      <c r="LI967" s="12"/>
      <c r="LJ967" s="12"/>
      <c r="LK967" s="12"/>
      <c r="LL967" s="12"/>
      <c r="LM967" s="12"/>
      <c r="LR967" s="12"/>
      <c r="LS967" s="12"/>
      <c r="LT967" s="12"/>
      <c r="LU967" s="12"/>
      <c r="LV967" s="12"/>
      <c r="LW967" s="12"/>
      <c r="LX967" s="12"/>
      <c r="LY967" s="12"/>
      <c r="LZ967" s="12"/>
      <c r="MA967" s="12"/>
      <c r="MB967" s="12"/>
      <c r="MC967" s="12"/>
      <c r="MD967" s="12"/>
      <c r="ME967" s="12"/>
      <c r="MF967" s="12"/>
      <c r="MQ967" s="12"/>
      <c r="MS967" s="12"/>
    </row>
    <row r="968" spans="1:359" s="8" customFormat="1" ht="22.5" customHeight="1">
      <c r="A968" s="57">
        <v>2</v>
      </c>
      <c r="B968" s="58"/>
      <c r="C968" s="62"/>
      <c r="D968" s="201">
        <f>SUM((R968*A968)+B968+C968)+((2020-2008)*3)</f>
        <v>81</v>
      </c>
      <c r="E968" s="226"/>
      <c r="F968" s="198" t="s">
        <v>808</v>
      </c>
      <c r="G968" s="90" t="s">
        <v>2383</v>
      </c>
      <c r="H968" s="87" t="s">
        <v>330</v>
      </c>
      <c r="I968" s="87" t="s">
        <v>210</v>
      </c>
      <c r="J968" s="87" t="s">
        <v>922</v>
      </c>
      <c r="K968" s="87" t="s">
        <v>1081</v>
      </c>
      <c r="L968" s="66">
        <f t="shared" ref="L968:L997" si="324">SUM(D968)</f>
        <v>81</v>
      </c>
      <c r="M968" s="66"/>
      <c r="N968" s="1" t="s">
        <v>369</v>
      </c>
      <c r="O968" s="316" t="s">
        <v>369</v>
      </c>
      <c r="P968" s="317">
        <v>2</v>
      </c>
      <c r="Q968" s="4" t="s">
        <v>369</v>
      </c>
      <c r="R968" s="37">
        <v>22.5</v>
      </c>
      <c r="S968" s="38">
        <f t="shared" ref="S968:S997" si="325">SUM(R968*1.22)</f>
        <v>27.45</v>
      </c>
      <c r="T968" s="20"/>
      <c r="U968" s="10" t="s">
        <v>629</v>
      </c>
      <c r="V968" s="9"/>
      <c r="W968" s="12"/>
      <c r="HY968" s="12"/>
      <c r="HZ968" s="12"/>
      <c r="IA968" s="12"/>
      <c r="IB968" s="12"/>
      <c r="IC968" s="12"/>
      <c r="ID968" s="12"/>
      <c r="IE968" s="12"/>
      <c r="IF968" s="12"/>
      <c r="IG968" s="12"/>
      <c r="IH968" s="12"/>
      <c r="II968" s="12"/>
      <c r="IJ968" s="12"/>
      <c r="IK968" s="12"/>
      <c r="IL968" s="12"/>
      <c r="IM968" s="12"/>
      <c r="IN968" s="12"/>
      <c r="IO968" s="12"/>
      <c r="IP968" s="12"/>
      <c r="IQ968" s="12"/>
      <c r="IS968" s="12"/>
      <c r="IT968" s="12"/>
      <c r="IU968" s="12"/>
      <c r="IV968" s="12"/>
      <c r="IW968" s="12"/>
      <c r="IX968" s="12"/>
      <c r="IY968" s="12"/>
      <c r="IZ968" s="12"/>
      <c r="JA968" s="12"/>
      <c r="JB968" s="12"/>
      <c r="JC968" s="12"/>
      <c r="JD968" s="12"/>
      <c r="JE968" s="12"/>
      <c r="JF968" s="12"/>
      <c r="JG968" s="12"/>
      <c r="JH968" s="12"/>
      <c r="JI968" s="12"/>
      <c r="JJ968" s="12"/>
      <c r="JK968" s="12"/>
      <c r="JL968" s="12"/>
      <c r="JP968" s="12"/>
      <c r="JR968" s="12"/>
      <c r="JS968" s="12"/>
      <c r="JT968" s="12"/>
      <c r="JU968" s="12"/>
      <c r="JV968" s="12"/>
      <c r="JW968" s="12"/>
      <c r="JX968" s="12"/>
      <c r="JY968" s="12"/>
      <c r="KE968" s="12"/>
      <c r="KF968" s="12"/>
      <c r="KG968" s="12"/>
      <c r="KM968" s="12"/>
      <c r="KN968" s="12"/>
      <c r="KO968" s="12"/>
      <c r="KP968" s="12"/>
      <c r="KQ968" s="12"/>
      <c r="KR968" s="12"/>
      <c r="KY968" s="12"/>
      <c r="KZ968" s="12"/>
      <c r="LA968" s="12"/>
      <c r="LB968" s="12"/>
      <c r="LC968" s="12"/>
      <c r="LD968" s="12"/>
      <c r="LE968" s="12"/>
      <c r="LF968" s="12"/>
      <c r="LG968" s="12"/>
      <c r="LH968" s="12"/>
      <c r="LI968" s="12"/>
      <c r="LJ968" s="12"/>
      <c r="LK968" s="12"/>
      <c r="LL968" s="12"/>
      <c r="LM968" s="12"/>
      <c r="LR968" s="12"/>
      <c r="LS968" s="12"/>
      <c r="LT968" s="12"/>
      <c r="LU968" s="12"/>
      <c r="LV968" s="12"/>
      <c r="LW968" s="12"/>
      <c r="LX968" s="12"/>
      <c r="LY968" s="12"/>
      <c r="LZ968" s="12"/>
      <c r="MA968" s="12"/>
      <c r="MB968" s="12"/>
      <c r="MC968" s="12"/>
      <c r="MD968" s="12"/>
      <c r="ME968" s="12"/>
      <c r="MF968" s="12"/>
      <c r="MK968" s="12"/>
      <c r="ML968" s="12"/>
      <c r="MM968" s="12"/>
      <c r="MN968" s="12"/>
      <c r="MO968" s="12"/>
      <c r="MP968" s="12"/>
      <c r="MQ968" s="12"/>
      <c r="MS968" s="12"/>
    </row>
    <row r="969" spans="1:359" s="8" customFormat="1" ht="22.5" customHeight="1">
      <c r="A969" s="57">
        <v>2</v>
      </c>
      <c r="B969" s="58"/>
      <c r="C969" s="62">
        <v>-13</v>
      </c>
      <c r="D969" s="201">
        <f>SUM((R969*A969)+B969+C969)+((2020-2007)*3)</f>
        <v>71</v>
      </c>
      <c r="E969" s="226"/>
      <c r="F969" s="198" t="s">
        <v>808</v>
      </c>
      <c r="G969" s="90" t="s">
        <v>2383</v>
      </c>
      <c r="H969" s="87" t="s">
        <v>330</v>
      </c>
      <c r="I969" s="87" t="s">
        <v>210</v>
      </c>
      <c r="J969" s="87" t="s">
        <v>922</v>
      </c>
      <c r="K969" s="87" t="s">
        <v>1082</v>
      </c>
      <c r="L969" s="66">
        <f t="shared" si="324"/>
        <v>71</v>
      </c>
      <c r="M969" s="66"/>
      <c r="N969" s="1" t="s">
        <v>369</v>
      </c>
      <c r="O969" s="316" t="s">
        <v>369</v>
      </c>
      <c r="P969" s="317">
        <v>2</v>
      </c>
      <c r="Q969" s="4" t="s">
        <v>369</v>
      </c>
      <c r="R969" s="37">
        <v>22.5</v>
      </c>
      <c r="S969" s="38">
        <f t="shared" si="325"/>
        <v>27.45</v>
      </c>
      <c r="T969" s="20"/>
      <c r="U969" s="10" t="s">
        <v>629</v>
      </c>
      <c r="V969" s="9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  <c r="BT969" s="12"/>
      <c r="BU969" s="12"/>
      <c r="BV969" s="12"/>
      <c r="BW969" s="12"/>
      <c r="BX969" s="12"/>
      <c r="BY969" s="12"/>
      <c r="BZ969" s="12"/>
      <c r="CA969" s="12"/>
      <c r="CB969" s="12"/>
      <c r="CC969" s="12"/>
      <c r="CD969" s="12"/>
      <c r="CE969" s="12"/>
      <c r="CF969" s="12"/>
      <c r="CG969" s="12"/>
      <c r="CH969" s="12"/>
      <c r="CI969" s="12"/>
      <c r="CJ969" s="12"/>
      <c r="CK969" s="12"/>
      <c r="CL969" s="12"/>
      <c r="CM969" s="12"/>
      <c r="CN969" s="12"/>
      <c r="CO969" s="12"/>
      <c r="CP969" s="12"/>
      <c r="CQ969" s="12"/>
      <c r="CR969" s="12"/>
      <c r="CS969" s="12"/>
      <c r="CT969" s="12"/>
      <c r="CU969" s="12"/>
      <c r="CV969" s="12"/>
      <c r="CW969" s="12"/>
      <c r="CX969" s="12"/>
      <c r="CY969" s="12"/>
      <c r="CZ969" s="12"/>
      <c r="DA969" s="12"/>
      <c r="DB969" s="12"/>
      <c r="DC969" s="12"/>
      <c r="DD969" s="12"/>
      <c r="DE969" s="12"/>
      <c r="DF969" s="12"/>
      <c r="DG969" s="12"/>
      <c r="DH969" s="12"/>
      <c r="DI969" s="12"/>
      <c r="DJ969" s="12"/>
      <c r="DK969" s="12"/>
      <c r="DL969" s="12"/>
      <c r="DM969" s="12"/>
      <c r="DN969" s="12"/>
      <c r="DO969" s="12"/>
      <c r="DP969" s="12"/>
      <c r="DQ969" s="12"/>
      <c r="DR969" s="12"/>
      <c r="DS969" s="12"/>
      <c r="DT969" s="12"/>
      <c r="DU969" s="12"/>
      <c r="DV969" s="12"/>
      <c r="DW969" s="12"/>
      <c r="DX969" s="12"/>
      <c r="DY969" s="12"/>
      <c r="DZ969" s="12"/>
      <c r="EA969" s="12"/>
      <c r="EB969" s="12"/>
      <c r="EC969" s="12"/>
      <c r="ED969" s="12"/>
      <c r="EE969" s="12"/>
      <c r="EF969" s="12"/>
      <c r="EG969" s="12"/>
      <c r="EH969" s="12"/>
      <c r="EI969" s="12"/>
      <c r="EJ969" s="12"/>
      <c r="EK969" s="12"/>
      <c r="EL969" s="12"/>
      <c r="EM969" s="12"/>
      <c r="EN969" s="12"/>
      <c r="EO969" s="12"/>
      <c r="EP969" s="12"/>
      <c r="EQ969" s="12"/>
      <c r="ER969" s="12"/>
      <c r="ES969" s="12"/>
      <c r="ET969" s="12"/>
      <c r="EU969" s="12"/>
      <c r="EV969" s="12"/>
      <c r="EW969" s="12"/>
      <c r="EX969" s="12"/>
      <c r="EY969" s="12"/>
      <c r="EZ969" s="12"/>
      <c r="FA969" s="12"/>
      <c r="FB969" s="12"/>
      <c r="FC969" s="12"/>
      <c r="FD969" s="12"/>
      <c r="FE969" s="12"/>
      <c r="FF969" s="12"/>
      <c r="FG969" s="12"/>
      <c r="FH969" s="12"/>
      <c r="FI969" s="12"/>
      <c r="FJ969" s="12"/>
      <c r="FK969" s="12"/>
      <c r="FL969" s="12"/>
      <c r="FM969" s="12"/>
      <c r="FN969" s="12"/>
      <c r="FO969" s="12"/>
      <c r="FP969" s="12"/>
      <c r="FQ969" s="12"/>
      <c r="FR969" s="12"/>
      <c r="FS969" s="12"/>
      <c r="FT969" s="12"/>
      <c r="FU969" s="12"/>
      <c r="FV969" s="12"/>
      <c r="FW969" s="12"/>
      <c r="FX969" s="12"/>
      <c r="FY969" s="12"/>
      <c r="FZ969" s="12"/>
      <c r="GA969" s="12"/>
      <c r="GB969" s="12"/>
      <c r="GC969" s="12"/>
      <c r="GD969" s="12"/>
      <c r="GE969" s="12"/>
      <c r="GF969" s="12"/>
      <c r="GG969" s="12"/>
      <c r="GH969" s="12"/>
      <c r="GI969" s="12"/>
      <c r="GJ969" s="12"/>
      <c r="GK969" s="12"/>
      <c r="GL969" s="12"/>
      <c r="GM969" s="12"/>
      <c r="GN969" s="12"/>
      <c r="GO969" s="12"/>
      <c r="GP969" s="12"/>
      <c r="GQ969" s="12"/>
      <c r="GR969" s="12"/>
      <c r="GS969" s="12"/>
      <c r="GT969" s="12"/>
      <c r="GU969" s="12"/>
      <c r="GV969" s="12"/>
      <c r="GW969" s="12"/>
      <c r="GX969" s="12"/>
      <c r="GY969" s="12"/>
      <c r="GZ969" s="12"/>
      <c r="HA969" s="12"/>
      <c r="HB969" s="12"/>
      <c r="HC969" s="12"/>
      <c r="HD969" s="12"/>
      <c r="HE969" s="12"/>
      <c r="HF969" s="12"/>
      <c r="HG969" s="12"/>
      <c r="HH969" s="12"/>
      <c r="HI969" s="12"/>
      <c r="HJ969" s="12"/>
      <c r="HK969" s="12"/>
      <c r="HL969" s="12"/>
      <c r="HM969" s="12"/>
      <c r="HN969" s="12"/>
      <c r="HO969" s="12"/>
      <c r="HP969" s="12"/>
      <c r="HQ969" s="12"/>
      <c r="HT969" s="12"/>
      <c r="HU969" s="12"/>
      <c r="HW969" s="12"/>
      <c r="HX969" s="12"/>
      <c r="IE969" s="12"/>
      <c r="IF969" s="12"/>
      <c r="IG969" s="12"/>
      <c r="IH969" s="12"/>
      <c r="IO969" s="12"/>
      <c r="IP969" s="12"/>
      <c r="IQ969" s="12"/>
      <c r="JB969" s="12"/>
      <c r="JC969" s="12"/>
      <c r="JD969" s="12"/>
      <c r="JE969" s="12"/>
      <c r="JF969" s="12"/>
      <c r="JG969" s="12"/>
      <c r="JH969" s="12"/>
      <c r="JI969" s="12"/>
      <c r="JJ969" s="12"/>
      <c r="JK969" s="12"/>
      <c r="JL969" s="12"/>
      <c r="JN969" s="12"/>
      <c r="JP969" s="12"/>
      <c r="JR969" s="12"/>
      <c r="JS969" s="12"/>
      <c r="JT969" s="12"/>
      <c r="JU969" s="12"/>
      <c r="JV969" s="12"/>
      <c r="JW969" s="12"/>
      <c r="JX969" s="12"/>
      <c r="JY969" s="12"/>
      <c r="JZ969" s="12"/>
      <c r="KA969" s="12"/>
      <c r="KE969" s="12"/>
      <c r="KF969" s="12"/>
      <c r="KH969" s="12"/>
      <c r="KI969" s="12"/>
      <c r="KJ969" s="12"/>
      <c r="KK969" s="12"/>
      <c r="KL969" s="12"/>
      <c r="KM969" s="12"/>
      <c r="KN969" s="12"/>
      <c r="KO969" s="12"/>
      <c r="KP969" s="12"/>
      <c r="KQ969" s="12"/>
      <c r="KR969" s="12"/>
      <c r="KY969" s="12"/>
      <c r="KZ969" s="12"/>
      <c r="LA969" s="12"/>
      <c r="LB969" s="12"/>
      <c r="LC969" s="12"/>
      <c r="LD969" s="12"/>
      <c r="LE969" s="12"/>
      <c r="LF969" s="12"/>
      <c r="LG969" s="12"/>
      <c r="LH969" s="12"/>
      <c r="LI969" s="12"/>
      <c r="LJ969" s="12"/>
      <c r="LK969" s="12"/>
      <c r="LL969" s="12"/>
      <c r="LM969" s="12"/>
      <c r="LR969" s="12"/>
      <c r="LS969" s="12"/>
      <c r="LT969" s="12"/>
      <c r="LU969" s="12"/>
      <c r="LV969" s="12"/>
      <c r="LW969" s="12"/>
      <c r="LX969" s="12"/>
      <c r="LY969" s="12"/>
      <c r="LZ969" s="12"/>
      <c r="MA969" s="12"/>
      <c r="MB969" s="12"/>
      <c r="MC969" s="12"/>
      <c r="MD969" s="12"/>
      <c r="ME969" s="12"/>
      <c r="MF969" s="12"/>
      <c r="MH969" s="12"/>
      <c r="MI969" s="12"/>
      <c r="MJ969" s="12"/>
      <c r="MK969" s="12"/>
      <c r="ML969" s="12"/>
      <c r="MM969" s="12"/>
      <c r="MN969" s="12"/>
      <c r="MO969" s="12"/>
      <c r="MP969" s="12"/>
      <c r="MQ969" s="12"/>
    </row>
    <row r="970" spans="1:359" s="8" customFormat="1" ht="22.5" customHeight="1">
      <c r="A970" s="57">
        <v>2</v>
      </c>
      <c r="B970" s="58"/>
      <c r="C970" s="62"/>
      <c r="D970" s="201">
        <f>SUM((R970*A970)+B970+C970)+((2020-2006)*3)</f>
        <v>87</v>
      </c>
      <c r="E970" s="226"/>
      <c r="F970" s="198" t="s">
        <v>808</v>
      </c>
      <c r="G970" s="90" t="s">
        <v>2383</v>
      </c>
      <c r="H970" s="87" t="s">
        <v>330</v>
      </c>
      <c r="I970" s="87" t="s">
        <v>210</v>
      </c>
      <c r="J970" s="87" t="s">
        <v>922</v>
      </c>
      <c r="K970" s="87" t="s">
        <v>1083</v>
      </c>
      <c r="L970" s="66">
        <f t="shared" si="324"/>
        <v>87</v>
      </c>
      <c r="M970" s="66"/>
      <c r="N970" s="1" t="s">
        <v>369</v>
      </c>
      <c r="O970" s="316" t="s">
        <v>369</v>
      </c>
      <c r="P970" s="317">
        <v>2</v>
      </c>
      <c r="Q970" s="4" t="s">
        <v>369</v>
      </c>
      <c r="R970" s="37">
        <v>22.5</v>
      </c>
      <c r="S970" s="38">
        <f t="shared" si="325"/>
        <v>27.45</v>
      </c>
      <c r="T970" s="20"/>
      <c r="U970" s="10" t="s">
        <v>629</v>
      </c>
      <c r="V970" s="9"/>
      <c r="W970" s="12"/>
      <c r="IB970" s="12"/>
      <c r="IC970" s="12"/>
      <c r="ID970" s="12"/>
      <c r="II970" s="12"/>
      <c r="IJ970" s="12"/>
      <c r="IK970" s="12"/>
      <c r="IS970" s="12"/>
      <c r="IT970" s="12"/>
      <c r="IU970" s="12"/>
      <c r="IV970" s="12"/>
      <c r="IW970" s="12"/>
      <c r="IX970" s="12"/>
      <c r="IY970" s="12"/>
      <c r="IZ970" s="12"/>
      <c r="JA970" s="12"/>
      <c r="JB970" s="12"/>
      <c r="JC970" s="12"/>
      <c r="JD970" s="12"/>
      <c r="JE970" s="12"/>
      <c r="JK970" s="12"/>
      <c r="JL970" s="12"/>
      <c r="JP970" s="12"/>
      <c r="JR970" s="12"/>
      <c r="JS970" s="12"/>
      <c r="JT970" s="12"/>
      <c r="JU970" s="12"/>
      <c r="JV970" s="12"/>
      <c r="JW970" s="12"/>
      <c r="JX970" s="12"/>
      <c r="JY970" s="12"/>
      <c r="KE970" s="12"/>
      <c r="KF970" s="12"/>
      <c r="KM970" s="12"/>
      <c r="KN970" s="12"/>
      <c r="KO970" s="12"/>
      <c r="KP970" s="12"/>
      <c r="KQ970" s="12"/>
      <c r="KR970" s="12"/>
      <c r="KS970" s="12"/>
      <c r="KT970" s="12"/>
      <c r="KU970" s="12"/>
      <c r="KV970" s="12"/>
      <c r="KW970" s="12"/>
      <c r="KX970" s="12"/>
      <c r="KY970" s="12"/>
      <c r="KZ970" s="12"/>
      <c r="LA970" s="12"/>
      <c r="LB970" s="12"/>
      <c r="LC970" s="12"/>
      <c r="LD970" s="12"/>
      <c r="LE970" s="12"/>
      <c r="LF970" s="12"/>
      <c r="LG970" s="12"/>
      <c r="LH970" s="12"/>
      <c r="LI970" s="12"/>
      <c r="LJ970" s="12"/>
      <c r="LK970" s="12"/>
      <c r="LL970" s="12"/>
      <c r="LM970" s="12"/>
      <c r="LR970" s="12"/>
      <c r="LS970" s="12"/>
      <c r="LT970" s="12"/>
      <c r="LU970" s="12"/>
      <c r="LV970" s="12"/>
      <c r="LW970" s="12"/>
      <c r="LX970" s="12"/>
      <c r="LY970" s="12"/>
      <c r="LZ970" s="12"/>
      <c r="MA970" s="12"/>
      <c r="MB970" s="12"/>
      <c r="MC970" s="12"/>
      <c r="MD970" s="12"/>
      <c r="ME970" s="12"/>
      <c r="MF970" s="12"/>
      <c r="MH970" s="12"/>
      <c r="MI970" s="12"/>
      <c r="MJ970" s="12"/>
      <c r="MK970" s="12"/>
      <c r="ML970" s="12"/>
      <c r="MM970" s="12"/>
      <c r="MN970" s="12"/>
      <c r="MO970" s="12"/>
      <c r="MP970" s="12"/>
      <c r="MQ970" s="12"/>
    </row>
    <row r="971" spans="1:359" s="8" customFormat="1" ht="22.5" customHeight="1">
      <c r="A971" s="57">
        <v>2</v>
      </c>
      <c r="B971" s="58"/>
      <c r="C971" s="62"/>
      <c r="D971" s="201">
        <f>SUM((R971*A971)+B971+C971)+((2020-2003)*3)</f>
        <v>96</v>
      </c>
      <c r="E971" s="226"/>
      <c r="F971" s="198" t="s">
        <v>808</v>
      </c>
      <c r="G971" s="90" t="s">
        <v>2383</v>
      </c>
      <c r="H971" s="87" t="s">
        <v>330</v>
      </c>
      <c r="I971" s="87" t="s">
        <v>210</v>
      </c>
      <c r="J971" s="87" t="s">
        <v>922</v>
      </c>
      <c r="K971" s="87" t="s">
        <v>1077</v>
      </c>
      <c r="L971" s="66">
        <f t="shared" si="324"/>
        <v>96</v>
      </c>
      <c r="M971" s="66"/>
      <c r="N971" s="1" t="s">
        <v>369</v>
      </c>
      <c r="O971" s="316" t="s">
        <v>369</v>
      </c>
      <c r="P971" s="317">
        <v>2</v>
      </c>
      <c r="Q971" s="4" t="s">
        <v>369</v>
      </c>
      <c r="R971" s="37">
        <v>22.5</v>
      </c>
      <c r="S971" s="38">
        <f t="shared" si="325"/>
        <v>27.45</v>
      </c>
      <c r="T971" s="20"/>
      <c r="U971" s="10" t="s">
        <v>629</v>
      </c>
      <c r="V971" s="9"/>
      <c r="W971" s="12"/>
      <c r="HP971" s="12"/>
      <c r="HQ971" s="12"/>
      <c r="HR971" s="12"/>
      <c r="HS971" s="12"/>
      <c r="HV971" s="12"/>
      <c r="HY971" s="12"/>
      <c r="HZ971" s="12"/>
      <c r="IA971" s="12"/>
      <c r="IB971" s="12"/>
      <c r="IC971" s="12"/>
      <c r="ID971" s="12"/>
      <c r="IG971" s="12"/>
      <c r="IJ971" s="12"/>
      <c r="IK971" s="12"/>
      <c r="IL971" s="12"/>
      <c r="IM971" s="12"/>
      <c r="IN971" s="12"/>
      <c r="IO971" s="12"/>
      <c r="IP971" s="12"/>
      <c r="IQ971" s="12"/>
      <c r="IS971" s="12"/>
      <c r="IT971" s="12"/>
      <c r="IU971" s="12"/>
      <c r="IV971" s="12"/>
      <c r="IW971" s="12"/>
      <c r="IX971" s="12"/>
      <c r="IY971" s="12"/>
      <c r="IZ971" s="12"/>
      <c r="JA971" s="12"/>
      <c r="JB971" s="12"/>
      <c r="JC971" s="12"/>
      <c r="JD971" s="12"/>
      <c r="JE971" s="12"/>
      <c r="JF971" s="12"/>
      <c r="JG971" s="12"/>
      <c r="JH971" s="12"/>
      <c r="JI971" s="12"/>
      <c r="JJ971" s="12"/>
      <c r="JK971" s="12"/>
      <c r="JL971" s="12"/>
      <c r="JM971" s="12"/>
      <c r="JN971" s="12"/>
      <c r="JP971" s="12"/>
      <c r="JQ971" s="12"/>
      <c r="JR971" s="12"/>
      <c r="JS971" s="12"/>
      <c r="JY971" s="12"/>
      <c r="KE971" s="12"/>
      <c r="KF971" s="12"/>
      <c r="KM971" s="12"/>
      <c r="KN971" s="12"/>
      <c r="KO971" s="12"/>
      <c r="KP971" s="12"/>
      <c r="KQ971" s="12"/>
      <c r="KR971" s="12"/>
      <c r="KS971" s="12"/>
      <c r="KT971" s="12"/>
      <c r="KY971" s="12"/>
      <c r="LD971" s="12"/>
      <c r="LE971" s="12"/>
      <c r="LF971" s="12"/>
      <c r="LG971" s="12"/>
      <c r="LH971" s="12"/>
      <c r="LI971" s="12"/>
      <c r="LJ971" s="12"/>
      <c r="LK971" s="12"/>
      <c r="LL971" s="12"/>
      <c r="LM971" s="12"/>
      <c r="LR971" s="12"/>
      <c r="LS971" s="12"/>
      <c r="LT971" s="12"/>
      <c r="LU971" s="12"/>
      <c r="LV971" s="12"/>
      <c r="LW971" s="12"/>
      <c r="LX971" s="12"/>
      <c r="LY971" s="12"/>
      <c r="LZ971" s="12"/>
      <c r="MA971" s="12"/>
      <c r="MB971" s="12"/>
      <c r="MC971" s="12"/>
      <c r="MD971" s="12"/>
      <c r="ME971" s="12"/>
      <c r="MF971" s="12"/>
      <c r="MK971" s="12"/>
      <c r="ML971" s="12"/>
      <c r="MM971" s="12"/>
      <c r="MN971" s="12"/>
      <c r="MO971" s="12"/>
      <c r="MP971" s="12"/>
      <c r="MS971" s="12"/>
    </row>
    <row r="972" spans="1:359" s="8" customFormat="1" ht="22.5" customHeight="1">
      <c r="A972" s="57">
        <v>2</v>
      </c>
      <c r="B972" s="58"/>
      <c r="C972" s="62">
        <v>-10</v>
      </c>
      <c r="D972" s="201">
        <f>SUM((R972*A972)+B972+C972)+((2020-2001)*3)</f>
        <v>92</v>
      </c>
      <c r="E972" s="225"/>
      <c r="F972" s="198" t="s">
        <v>808</v>
      </c>
      <c r="G972" s="90" t="s">
        <v>2383</v>
      </c>
      <c r="H972" s="87" t="s">
        <v>330</v>
      </c>
      <c r="I972" s="87" t="s">
        <v>210</v>
      </c>
      <c r="J972" s="87" t="s">
        <v>922</v>
      </c>
      <c r="K972" s="87" t="s">
        <v>1076</v>
      </c>
      <c r="L972" s="66">
        <f t="shared" si="324"/>
        <v>92</v>
      </c>
      <c r="M972" s="66"/>
      <c r="N972" s="1" t="s">
        <v>369</v>
      </c>
      <c r="O972" s="316" t="s">
        <v>369</v>
      </c>
      <c r="P972" s="317">
        <v>2</v>
      </c>
      <c r="Q972" s="4" t="s">
        <v>369</v>
      </c>
      <c r="R972" s="37">
        <v>22.5</v>
      </c>
      <c r="S972" s="38">
        <f t="shared" si="325"/>
        <v>27.45</v>
      </c>
      <c r="T972" s="20"/>
      <c r="U972" s="10" t="s">
        <v>629</v>
      </c>
      <c r="V972" s="9"/>
      <c r="W972" s="12"/>
      <c r="HY972" s="12"/>
      <c r="HZ972" s="12"/>
      <c r="IA972" s="12"/>
      <c r="IB972" s="12"/>
      <c r="IC972" s="12"/>
      <c r="ID972" s="12"/>
      <c r="IE972" s="12"/>
      <c r="IF972" s="12"/>
      <c r="IG972" s="12"/>
      <c r="IH972" s="12"/>
      <c r="II972" s="12"/>
      <c r="IJ972" s="12"/>
      <c r="IK972" s="12"/>
      <c r="IL972" s="12"/>
      <c r="IM972" s="12"/>
      <c r="IN972" s="12"/>
      <c r="IO972" s="12"/>
      <c r="IP972" s="12"/>
      <c r="IQ972" s="12"/>
      <c r="IS972" s="12"/>
      <c r="IT972" s="12"/>
      <c r="IU972" s="12"/>
      <c r="IV972" s="12"/>
      <c r="IW972" s="12"/>
      <c r="IX972" s="12"/>
      <c r="IY972" s="12"/>
      <c r="IZ972" s="12"/>
      <c r="JA972" s="12"/>
      <c r="JB972" s="12"/>
      <c r="JC972" s="12"/>
      <c r="JD972" s="12"/>
      <c r="JE972" s="12"/>
      <c r="JK972" s="12"/>
      <c r="JM972" s="12"/>
      <c r="JO972" s="12"/>
      <c r="JP972" s="12"/>
      <c r="JQ972" s="12"/>
      <c r="JR972" s="12"/>
      <c r="JS972" s="12"/>
      <c r="JT972" s="12"/>
      <c r="JU972" s="12"/>
      <c r="JV972" s="12"/>
      <c r="JW972" s="12"/>
      <c r="JX972" s="12"/>
      <c r="JY972" s="12"/>
      <c r="KE972" s="12"/>
      <c r="KF972" s="12"/>
      <c r="KG972" s="12"/>
      <c r="KM972" s="12"/>
      <c r="KN972" s="12"/>
      <c r="KO972" s="12"/>
      <c r="KP972" s="12"/>
      <c r="KQ972" s="12"/>
      <c r="KR972" s="12"/>
      <c r="KS972" s="12"/>
      <c r="KT972" s="12"/>
      <c r="KU972" s="12"/>
      <c r="KV972" s="12"/>
      <c r="KW972" s="12"/>
      <c r="KX972" s="12"/>
      <c r="KZ972" s="12"/>
      <c r="LA972" s="12"/>
      <c r="LB972" s="12"/>
      <c r="LC972" s="12"/>
      <c r="LD972" s="12"/>
      <c r="LE972" s="12"/>
      <c r="LF972" s="12"/>
      <c r="LG972" s="12"/>
      <c r="LH972" s="12"/>
      <c r="LI972" s="12"/>
      <c r="LJ972" s="12"/>
      <c r="LK972" s="12"/>
      <c r="LL972" s="12"/>
      <c r="LM972" s="12"/>
      <c r="LR972" s="12"/>
      <c r="LS972" s="12"/>
      <c r="LT972" s="12"/>
      <c r="LU972" s="12"/>
      <c r="LV972" s="12"/>
      <c r="LW972" s="12"/>
      <c r="LX972" s="12"/>
      <c r="LY972" s="12"/>
      <c r="LZ972" s="12"/>
      <c r="MA972" s="12"/>
      <c r="MB972" s="12"/>
      <c r="MC972" s="12"/>
      <c r="MD972" s="12"/>
      <c r="ME972" s="12"/>
      <c r="MF972" s="12"/>
      <c r="MH972" s="12"/>
      <c r="MI972" s="12"/>
      <c r="MJ972" s="12"/>
      <c r="MK972" s="12"/>
      <c r="ML972" s="12"/>
      <c r="MM972" s="12"/>
      <c r="MN972" s="12"/>
      <c r="MO972" s="12"/>
      <c r="MP972" s="12"/>
      <c r="MS972" s="12"/>
    </row>
    <row r="973" spans="1:359" ht="22.5" customHeight="1">
      <c r="A973" s="57">
        <v>1.9</v>
      </c>
      <c r="B973" s="58"/>
      <c r="C973" s="62"/>
      <c r="D973" s="201">
        <f>SUM((S973*A973)+B973+C973)+((2020-2015)*3)</f>
        <v>86.858000000000004</v>
      </c>
      <c r="E973" s="226"/>
      <c r="F973" s="198" t="s">
        <v>809</v>
      </c>
      <c r="G973" s="90" t="s">
        <v>1463</v>
      </c>
      <c r="H973" s="83" t="s">
        <v>330</v>
      </c>
      <c r="I973" s="83" t="s">
        <v>211</v>
      </c>
      <c r="J973" s="83" t="s">
        <v>924</v>
      </c>
      <c r="K973" s="83" t="s">
        <v>598</v>
      </c>
      <c r="L973" s="66">
        <f t="shared" si="324"/>
        <v>86.858000000000004</v>
      </c>
      <c r="M973" s="66"/>
      <c r="N973" s="1" t="s">
        <v>369</v>
      </c>
      <c r="O973" s="316" t="s">
        <v>369</v>
      </c>
      <c r="P973" s="317">
        <v>2</v>
      </c>
      <c r="Q973" s="4" t="s">
        <v>369</v>
      </c>
      <c r="R973" s="37">
        <v>31</v>
      </c>
      <c r="S973" s="38">
        <f t="shared" si="325"/>
        <v>37.82</v>
      </c>
      <c r="T973" s="20"/>
      <c r="U973" s="10" t="s">
        <v>626</v>
      </c>
      <c r="V973" s="9"/>
      <c r="HP973" s="7"/>
      <c r="HQ973" s="7"/>
      <c r="HT973" s="8"/>
      <c r="HU973" s="8"/>
      <c r="HW973" s="8"/>
      <c r="HX973" s="8"/>
      <c r="HY973" s="8"/>
      <c r="HZ973" s="8"/>
      <c r="IA973" s="8"/>
      <c r="IE973" s="8"/>
      <c r="IF973" s="8"/>
      <c r="IG973" s="8"/>
      <c r="IH973" s="8"/>
      <c r="IJ973" s="8"/>
      <c r="IK973" s="8"/>
      <c r="IL973" s="8"/>
      <c r="IM973" s="8"/>
      <c r="IN973" s="8"/>
      <c r="IO973" s="8"/>
      <c r="IP973" s="8"/>
      <c r="IQ973" s="8"/>
      <c r="IS973" s="8"/>
      <c r="IT973" s="8"/>
      <c r="IU973" s="8"/>
      <c r="IV973" s="8"/>
      <c r="IW973" s="8"/>
      <c r="IX973" s="8"/>
      <c r="IY973" s="8"/>
      <c r="IZ973" s="8"/>
      <c r="JA973" s="8"/>
      <c r="JF973" s="8"/>
      <c r="JG973" s="8"/>
      <c r="JH973" s="8"/>
      <c r="JI973" s="8"/>
      <c r="JJ973" s="8"/>
      <c r="JO973" s="8"/>
      <c r="JT973" s="8"/>
      <c r="JU973" s="8"/>
      <c r="JV973" s="8"/>
      <c r="JW973" s="8"/>
      <c r="JX973" s="8"/>
      <c r="JZ973" s="8"/>
      <c r="KA973" s="8"/>
      <c r="KG973" s="8"/>
      <c r="KH973" s="8"/>
      <c r="KI973" s="8"/>
      <c r="KJ973" s="8"/>
      <c r="KK973" s="8"/>
      <c r="KL973" s="8"/>
      <c r="KS973" s="7"/>
      <c r="KT973" s="7"/>
      <c r="KX973" s="8"/>
      <c r="KY973" s="8"/>
      <c r="LN973" s="8"/>
      <c r="LO973" s="8"/>
      <c r="LP973" s="8"/>
      <c r="LQ973" s="8"/>
      <c r="MG973" s="8"/>
      <c r="MQ973" s="8"/>
      <c r="MR973" s="8"/>
      <c r="MU973" s="8"/>
    </row>
    <row r="974" spans="1:359" s="7" customFormat="1" ht="22.5" customHeight="1">
      <c r="A974" s="57">
        <v>2</v>
      </c>
      <c r="B974" s="58"/>
      <c r="C974" s="62"/>
      <c r="D974" s="201">
        <f>SUM((S974*A974)+B974+C974)</f>
        <v>53.68</v>
      </c>
      <c r="E974" s="225"/>
      <c r="F974" s="59" t="s">
        <v>808</v>
      </c>
      <c r="G974" s="59"/>
      <c r="H974" s="26" t="s">
        <v>330</v>
      </c>
      <c r="I974" s="26" t="s">
        <v>40</v>
      </c>
      <c r="J974" s="26" t="s">
        <v>922</v>
      </c>
      <c r="K974" s="26" t="s">
        <v>739</v>
      </c>
      <c r="L974" s="66">
        <f t="shared" si="324"/>
        <v>53.68</v>
      </c>
      <c r="M974" s="66"/>
      <c r="N974" s="1" t="s">
        <v>369</v>
      </c>
      <c r="O974" s="316" t="s">
        <v>369</v>
      </c>
      <c r="P974" s="317">
        <v>3</v>
      </c>
      <c r="Q974" s="4" t="s">
        <v>369</v>
      </c>
      <c r="R974" s="37">
        <v>22</v>
      </c>
      <c r="S974" s="38">
        <f t="shared" si="325"/>
        <v>26.84</v>
      </c>
      <c r="T974" s="20"/>
      <c r="U974" s="10" t="s">
        <v>738</v>
      </c>
      <c r="V974" s="9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  <c r="BZ974" s="12"/>
      <c r="CA974" s="12"/>
      <c r="CB974" s="12"/>
      <c r="CC974" s="12"/>
      <c r="CD974" s="12"/>
      <c r="CE974" s="12"/>
      <c r="CF974" s="12"/>
      <c r="CG974" s="12"/>
      <c r="CH974" s="12"/>
      <c r="CI974" s="12"/>
      <c r="CJ974" s="12"/>
      <c r="CK974" s="12"/>
      <c r="CL974" s="12"/>
      <c r="CM974" s="12"/>
      <c r="CN974" s="12"/>
      <c r="CO974" s="12"/>
      <c r="CP974" s="12"/>
      <c r="CQ974" s="12"/>
      <c r="CR974" s="12"/>
      <c r="CS974" s="12"/>
      <c r="CT974" s="12"/>
      <c r="CU974" s="12"/>
      <c r="CV974" s="12"/>
      <c r="CW974" s="12"/>
      <c r="CX974" s="12"/>
      <c r="CY974" s="12"/>
      <c r="CZ974" s="12"/>
      <c r="DA974" s="12"/>
      <c r="DB974" s="12"/>
      <c r="DC974" s="12"/>
      <c r="DD974" s="12"/>
      <c r="DE974" s="12"/>
      <c r="DF974" s="12"/>
      <c r="DG974" s="12"/>
      <c r="DH974" s="12"/>
      <c r="DI974" s="12"/>
      <c r="DJ974" s="12"/>
      <c r="DK974" s="12"/>
      <c r="DL974" s="12"/>
      <c r="DM974" s="12"/>
      <c r="DN974" s="12"/>
      <c r="DO974" s="12"/>
      <c r="DP974" s="12"/>
      <c r="DQ974" s="12"/>
      <c r="DR974" s="12"/>
      <c r="DS974" s="12"/>
      <c r="DT974" s="12"/>
      <c r="DU974" s="12"/>
      <c r="DV974" s="12"/>
      <c r="DW974" s="12"/>
      <c r="DX974" s="12"/>
      <c r="DY974" s="12"/>
      <c r="DZ974" s="12"/>
      <c r="EA974" s="12"/>
      <c r="EB974" s="12"/>
      <c r="EC974" s="12"/>
      <c r="ED974" s="12"/>
      <c r="EE974" s="12"/>
      <c r="EF974" s="12"/>
      <c r="EG974" s="12"/>
      <c r="EH974" s="12"/>
      <c r="EI974" s="12"/>
      <c r="EJ974" s="12"/>
      <c r="EK974" s="12"/>
      <c r="EL974" s="12"/>
      <c r="EM974" s="12"/>
      <c r="EN974" s="12"/>
      <c r="EO974" s="12"/>
      <c r="EP974" s="12"/>
      <c r="EQ974" s="12"/>
      <c r="ER974" s="12"/>
      <c r="ES974" s="12"/>
      <c r="ET974" s="12"/>
      <c r="EU974" s="12"/>
      <c r="EV974" s="12"/>
      <c r="EW974" s="12"/>
      <c r="EX974" s="12"/>
      <c r="EY974" s="12"/>
      <c r="EZ974" s="12"/>
      <c r="FA974" s="12"/>
      <c r="FB974" s="12"/>
      <c r="FC974" s="12"/>
      <c r="FD974" s="12"/>
      <c r="FE974" s="12"/>
      <c r="FF974" s="12"/>
      <c r="FG974" s="12"/>
      <c r="FH974" s="12"/>
      <c r="FI974" s="12"/>
      <c r="FJ974" s="12"/>
      <c r="FK974" s="12"/>
      <c r="FL974" s="12"/>
      <c r="FM974" s="12"/>
      <c r="FN974" s="12"/>
      <c r="FO974" s="12"/>
      <c r="FP974" s="12"/>
      <c r="FQ974" s="12"/>
      <c r="FR974" s="12"/>
      <c r="FS974" s="12"/>
      <c r="FT974" s="12"/>
      <c r="FU974" s="12"/>
      <c r="FV974" s="12"/>
      <c r="FW974" s="12"/>
      <c r="FX974" s="12"/>
      <c r="FY974" s="12"/>
      <c r="FZ974" s="12"/>
      <c r="GA974" s="12"/>
      <c r="GB974" s="12"/>
      <c r="GC974" s="12"/>
      <c r="GD974" s="12"/>
      <c r="GE974" s="12"/>
      <c r="GF974" s="12"/>
      <c r="GG974" s="12"/>
      <c r="GH974" s="12"/>
      <c r="GI974" s="12"/>
      <c r="GJ974" s="12"/>
      <c r="GK974" s="12"/>
      <c r="GL974" s="12"/>
      <c r="GM974" s="12"/>
      <c r="GN974" s="12"/>
      <c r="GO974" s="12"/>
      <c r="GP974" s="12"/>
      <c r="GQ974" s="12"/>
      <c r="GR974" s="12"/>
      <c r="GS974" s="12"/>
      <c r="GT974" s="12"/>
      <c r="GU974" s="12"/>
      <c r="GV974" s="12"/>
      <c r="GW974" s="12"/>
      <c r="GX974" s="12"/>
      <c r="GY974" s="12"/>
      <c r="GZ974" s="12"/>
      <c r="HA974" s="12"/>
      <c r="HB974" s="12"/>
      <c r="HC974" s="12"/>
      <c r="HD974" s="12"/>
      <c r="HE974" s="12"/>
      <c r="HF974" s="12"/>
      <c r="HG974" s="12"/>
      <c r="HH974" s="12"/>
      <c r="HI974" s="12"/>
      <c r="HJ974" s="12"/>
      <c r="HK974" s="12"/>
      <c r="HL974" s="12"/>
      <c r="HM974" s="12"/>
      <c r="HN974" s="12"/>
      <c r="HO974" s="12"/>
      <c r="HP974" s="12"/>
      <c r="HQ974" s="12"/>
      <c r="HR974" s="12"/>
      <c r="HS974" s="12"/>
      <c r="HT974" s="12"/>
      <c r="HU974" s="12"/>
      <c r="HV974" s="12"/>
      <c r="HW974" s="12"/>
      <c r="HX974" s="12"/>
      <c r="HY974" s="12"/>
      <c r="HZ974" s="8"/>
      <c r="IA974" s="8"/>
      <c r="IB974" s="8"/>
      <c r="IC974" s="8"/>
      <c r="ID974" s="8"/>
      <c r="IE974" s="12"/>
      <c r="IF974" s="12"/>
      <c r="IG974" s="12"/>
      <c r="IH974" s="12"/>
      <c r="II974" s="12"/>
      <c r="IJ974" s="8"/>
      <c r="IK974" s="8"/>
      <c r="IL974" s="8"/>
      <c r="IM974" s="8"/>
      <c r="IN974" s="8"/>
      <c r="IO974" s="12"/>
      <c r="IP974" s="12"/>
      <c r="IQ974" s="12"/>
      <c r="IR974" s="12"/>
      <c r="IS974" s="8"/>
      <c r="IT974" s="8"/>
      <c r="IU974" s="8"/>
      <c r="IV974" s="8"/>
      <c r="IW974" s="8"/>
      <c r="IX974" s="8"/>
      <c r="IY974" s="8"/>
      <c r="IZ974" s="8"/>
      <c r="JA974" s="8"/>
      <c r="JB974" s="12"/>
      <c r="JC974" s="12"/>
      <c r="JD974" s="12"/>
      <c r="JE974" s="12"/>
      <c r="JF974" s="12"/>
      <c r="JG974" s="12"/>
      <c r="JH974" s="12"/>
      <c r="JI974" s="12"/>
      <c r="JJ974" s="12"/>
      <c r="JK974" s="12"/>
      <c r="JL974" s="12"/>
      <c r="JM974" s="8"/>
      <c r="JN974" s="12"/>
      <c r="JO974" s="8"/>
      <c r="JP974" s="12"/>
      <c r="JQ974" s="8"/>
      <c r="JR974" s="12"/>
      <c r="JS974" s="12"/>
      <c r="JT974" s="12"/>
      <c r="JU974" s="12"/>
      <c r="JV974" s="12"/>
      <c r="JW974" s="12"/>
      <c r="JX974" s="12"/>
      <c r="JY974" s="12"/>
      <c r="JZ974" s="8"/>
      <c r="KA974" s="8"/>
      <c r="KB974" s="8"/>
      <c r="KC974" s="8"/>
      <c r="KD974" s="8"/>
      <c r="KE974" s="12"/>
      <c r="KF974" s="12"/>
      <c r="KG974" s="8"/>
      <c r="KH974" s="12"/>
      <c r="KI974" s="12"/>
      <c r="KJ974" s="12"/>
      <c r="KK974" s="12"/>
      <c r="KL974" s="12"/>
      <c r="KM974" s="12"/>
      <c r="KN974" s="12"/>
      <c r="KO974" s="12"/>
      <c r="KP974" s="12"/>
      <c r="KQ974" s="12"/>
      <c r="KR974" s="12"/>
      <c r="KS974" s="12"/>
      <c r="KT974" s="12"/>
      <c r="KU974" s="12"/>
      <c r="KV974" s="12"/>
      <c r="KW974" s="12"/>
      <c r="KX974" s="12"/>
      <c r="KY974" s="8"/>
      <c r="KZ974" s="12"/>
      <c r="LA974" s="12"/>
      <c r="LB974" s="12"/>
      <c r="LC974" s="12"/>
      <c r="LD974" s="12"/>
      <c r="LE974" s="12"/>
      <c r="LF974" s="12"/>
      <c r="LG974" s="12"/>
      <c r="LH974" s="12"/>
      <c r="LI974" s="12"/>
      <c r="LJ974" s="12"/>
      <c r="LK974" s="12"/>
      <c r="LL974" s="12"/>
      <c r="LM974" s="12"/>
      <c r="LN974" s="8"/>
      <c r="LO974" s="8"/>
      <c r="LP974" s="8"/>
      <c r="LQ974" s="8"/>
      <c r="LR974" s="12"/>
      <c r="LS974" s="12"/>
      <c r="LT974" s="12"/>
      <c r="LU974" s="12"/>
      <c r="LV974" s="12"/>
      <c r="LW974" s="12"/>
      <c r="LX974" s="12"/>
      <c r="LY974" s="12"/>
      <c r="LZ974" s="12"/>
      <c r="MA974" s="12"/>
      <c r="MB974" s="12"/>
      <c r="MC974" s="12"/>
      <c r="MD974" s="12"/>
      <c r="ME974" s="12"/>
      <c r="MF974" s="12"/>
      <c r="MG974" s="8"/>
      <c r="MH974" s="12"/>
      <c r="MI974" s="12"/>
      <c r="MJ974" s="12"/>
      <c r="MK974" s="12"/>
      <c r="ML974" s="12"/>
      <c r="MM974" s="12"/>
      <c r="MN974" s="12"/>
      <c r="MO974" s="12"/>
      <c r="MP974" s="12"/>
      <c r="MQ974" s="8"/>
      <c r="MR974" s="12"/>
      <c r="MS974" s="8"/>
      <c r="MU974" s="12"/>
    </row>
    <row r="975" spans="1:359" ht="22.5" customHeight="1">
      <c r="A975" s="57">
        <v>2</v>
      </c>
      <c r="B975" s="58"/>
      <c r="C975" s="62"/>
      <c r="D975" s="201">
        <f>SUM((R975*A975)+B975+C975)+((2020-2002)*3)</f>
        <v>96</v>
      </c>
      <c r="E975" s="226"/>
      <c r="F975" s="198" t="s">
        <v>808</v>
      </c>
      <c r="G975" s="90" t="s">
        <v>1464</v>
      </c>
      <c r="H975" s="87" t="s">
        <v>330</v>
      </c>
      <c r="I975" s="87" t="s">
        <v>122</v>
      </c>
      <c r="J975" s="88" t="s">
        <v>923</v>
      </c>
      <c r="K975" s="87" t="s">
        <v>613</v>
      </c>
      <c r="L975" s="66">
        <f t="shared" si="324"/>
        <v>96</v>
      </c>
      <c r="M975" s="66"/>
      <c r="N975" s="1" t="s">
        <v>369</v>
      </c>
      <c r="O975" s="316" t="s">
        <v>369</v>
      </c>
      <c r="P975" s="317">
        <v>1</v>
      </c>
      <c r="Q975" s="4" t="s">
        <v>369</v>
      </c>
      <c r="R975" s="37">
        <v>21</v>
      </c>
      <c r="S975" s="38">
        <f t="shared" si="325"/>
        <v>25.62</v>
      </c>
      <c r="T975" s="20"/>
      <c r="U975" s="10" t="s">
        <v>487</v>
      </c>
      <c r="V975" s="9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T975" s="8"/>
      <c r="HU975" s="8"/>
      <c r="HW975" s="8"/>
      <c r="HX975" s="8"/>
      <c r="II975" s="8"/>
      <c r="IL975" s="8"/>
      <c r="IM975" s="8"/>
      <c r="IN975" s="8"/>
      <c r="IO975" s="8"/>
      <c r="IP975" s="8"/>
      <c r="IQ975" s="8"/>
      <c r="IS975" s="8"/>
      <c r="IT975" s="8"/>
      <c r="IU975" s="8"/>
      <c r="IV975" s="8"/>
      <c r="IW975" s="8"/>
      <c r="IX975" s="8"/>
      <c r="IY975" s="8"/>
      <c r="IZ975" s="8"/>
      <c r="JA975" s="8"/>
      <c r="JM975" s="8"/>
      <c r="JN975" s="8"/>
      <c r="JO975" s="8"/>
      <c r="JQ975" s="8"/>
      <c r="JZ975" s="8"/>
      <c r="KA975" s="8"/>
      <c r="KB975" s="8"/>
      <c r="KC975" s="8"/>
      <c r="KD975" s="8"/>
      <c r="KG975" s="8"/>
      <c r="KH975" s="8"/>
      <c r="KI975" s="8"/>
      <c r="KJ975" s="8"/>
      <c r="KK975" s="8"/>
      <c r="KL975" s="8"/>
      <c r="MR975" s="8"/>
      <c r="MU975" s="8"/>
    </row>
    <row r="976" spans="1:359" s="8" customFormat="1" ht="22.5" customHeight="1">
      <c r="A976" s="57">
        <v>1.9</v>
      </c>
      <c r="B976" s="58"/>
      <c r="C976" s="62"/>
      <c r="D976" s="201">
        <f>SUM((R976*A976)+B976+C976)+((2020-1997)*3)</f>
        <v>141.95999999999998</v>
      </c>
      <c r="E976" s="226"/>
      <c r="F976" s="198" t="s">
        <v>809</v>
      </c>
      <c r="G976" s="90" t="s">
        <v>1464</v>
      </c>
      <c r="H976" s="87" t="s">
        <v>330</v>
      </c>
      <c r="I976" s="87" t="s">
        <v>122</v>
      </c>
      <c r="J976" s="89" t="s">
        <v>923</v>
      </c>
      <c r="K976" s="87" t="s">
        <v>614</v>
      </c>
      <c r="L976" s="66">
        <f t="shared" si="324"/>
        <v>141.95999999999998</v>
      </c>
      <c r="M976" s="66"/>
      <c r="N976" s="1" t="s">
        <v>369</v>
      </c>
      <c r="O976" s="316" t="s">
        <v>369</v>
      </c>
      <c r="P976" s="317">
        <v>2</v>
      </c>
      <c r="Q976" s="4" t="s">
        <v>369</v>
      </c>
      <c r="R976" s="37">
        <v>38.4</v>
      </c>
      <c r="S976" s="38">
        <f t="shared" si="325"/>
        <v>46.847999999999999</v>
      </c>
      <c r="T976" s="20"/>
      <c r="U976" s="10" t="s">
        <v>487</v>
      </c>
      <c r="V976" s="9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  <c r="BZ976" s="12"/>
      <c r="CA976" s="12"/>
      <c r="CB976" s="12"/>
      <c r="CC976" s="12"/>
      <c r="CD976" s="12"/>
      <c r="CE976" s="12"/>
      <c r="CF976" s="12"/>
      <c r="CG976" s="12"/>
      <c r="CH976" s="12"/>
      <c r="CI976" s="12"/>
      <c r="CJ976" s="12"/>
      <c r="CK976" s="12"/>
      <c r="CL976" s="12"/>
      <c r="CM976" s="12"/>
      <c r="CN976" s="12"/>
      <c r="CO976" s="12"/>
      <c r="CP976" s="12"/>
      <c r="CQ976" s="12"/>
      <c r="CR976" s="12"/>
      <c r="CS976" s="12"/>
      <c r="CT976" s="12"/>
      <c r="CU976" s="12"/>
      <c r="CV976" s="12"/>
      <c r="CW976" s="12"/>
      <c r="CX976" s="12"/>
      <c r="CY976" s="12"/>
      <c r="CZ976" s="12"/>
      <c r="DA976" s="12"/>
      <c r="DB976" s="12"/>
      <c r="DC976" s="12"/>
      <c r="DD976" s="12"/>
      <c r="DE976" s="12"/>
      <c r="DF976" s="12"/>
      <c r="DG976" s="12"/>
      <c r="DH976" s="12"/>
      <c r="DI976" s="12"/>
      <c r="DJ976" s="12"/>
      <c r="DK976" s="12"/>
      <c r="DL976" s="12"/>
      <c r="DM976" s="12"/>
      <c r="DN976" s="12"/>
      <c r="DO976" s="12"/>
      <c r="DP976" s="12"/>
      <c r="DQ976" s="12"/>
      <c r="DR976" s="12"/>
      <c r="DS976" s="12"/>
      <c r="DT976" s="12"/>
      <c r="DU976" s="12"/>
      <c r="DV976" s="12"/>
      <c r="DW976" s="12"/>
      <c r="DX976" s="12"/>
      <c r="DY976" s="12"/>
      <c r="DZ976" s="12"/>
      <c r="EA976" s="12"/>
      <c r="EB976" s="12"/>
      <c r="EC976" s="12"/>
      <c r="ED976" s="12"/>
      <c r="EE976" s="12"/>
      <c r="EF976" s="12"/>
      <c r="EG976" s="12"/>
      <c r="EH976" s="12"/>
      <c r="EI976" s="12"/>
      <c r="EJ976" s="12"/>
      <c r="EK976" s="12"/>
      <c r="EL976" s="12"/>
      <c r="EM976" s="12"/>
      <c r="EN976" s="12"/>
      <c r="EO976" s="12"/>
      <c r="EP976" s="12"/>
      <c r="EQ976" s="12"/>
      <c r="ER976" s="12"/>
      <c r="ES976" s="12"/>
      <c r="ET976" s="12"/>
      <c r="EU976" s="12"/>
      <c r="EV976" s="12"/>
      <c r="EW976" s="12"/>
      <c r="EX976" s="12"/>
      <c r="EY976" s="12"/>
      <c r="EZ976" s="12"/>
      <c r="FA976" s="12"/>
      <c r="FB976" s="12"/>
      <c r="FC976" s="12"/>
      <c r="FD976" s="12"/>
      <c r="FE976" s="12"/>
      <c r="FF976" s="12"/>
      <c r="FG976" s="12"/>
      <c r="FH976" s="12"/>
      <c r="FI976" s="12"/>
      <c r="FJ976" s="12"/>
      <c r="FK976" s="12"/>
      <c r="FL976" s="12"/>
      <c r="FM976" s="12"/>
      <c r="FN976" s="12"/>
      <c r="FO976" s="12"/>
      <c r="FP976" s="12"/>
      <c r="FQ976" s="12"/>
      <c r="FR976" s="12"/>
      <c r="FS976" s="12"/>
      <c r="FT976" s="12"/>
      <c r="FU976" s="12"/>
      <c r="FV976" s="12"/>
      <c r="FW976" s="12"/>
      <c r="FX976" s="12"/>
      <c r="FY976" s="12"/>
      <c r="FZ976" s="12"/>
      <c r="GA976" s="12"/>
      <c r="GB976" s="12"/>
      <c r="GC976" s="12"/>
      <c r="GD976" s="12"/>
      <c r="GE976" s="12"/>
      <c r="GF976" s="12"/>
      <c r="GG976" s="12"/>
      <c r="GH976" s="12"/>
      <c r="GI976" s="12"/>
      <c r="GJ976" s="12"/>
      <c r="GK976" s="12"/>
      <c r="GL976" s="12"/>
      <c r="GM976" s="12"/>
      <c r="GN976" s="12"/>
      <c r="GO976" s="12"/>
      <c r="GP976" s="12"/>
      <c r="GQ976" s="12"/>
      <c r="GR976" s="12"/>
      <c r="GS976" s="12"/>
      <c r="GT976" s="12"/>
      <c r="GU976" s="12"/>
      <c r="GV976" s="12"/>
      <c r="GW976" s="12"/>
      <c r="GX976" s="12"/>
      <c r="GY976" s="12"/>
      <c r="GZ976" s="12"/>
      <c r="HA976" s="12"/>
      <c r="HB976" s="12"/>
      <c r="HC976" s="12"/>
      <c r="HD976" s="12"/>
      <c r="HE976" s="12"/>
      <c r="HF976" s="12"/>
      <c r="HG976" s="12"/>
      <c r="HH976" s="12"/>
      <c r="HI976" s="12"/>
      <c r="HJ976" s="12"/>
      <c r="HK976" s="12"/>
      <c r="HL976" s="12"/>
      <c r="HM976" s="12"/>
      <c r="HN976" s="12"/>
      <c r="HO976" s="12"/>
      <c r="HT976" s="12"/>
      <c r="HU976" s="12"/>
      <c r="HW976" s="12"/>
      <c r="HX976" s="12"/>
      <c r="HZ976" s="12"/>
      <c r="IA976" s="12"/>
      <c r="IB976" s="12"/>
      <c r="IC976" s="12"/>
      <c r="ID976" s="12"/>
      <c r="IJ976" s="12"/>
      <c r="IK976" s="12"/>
      <c r="IL976" s="12"/>
      <c r="IM976" s="12"/>
      <c r="IN976" s="12"/>
      <c r="JN976" s="12"/>
      <c r="JT976" s="12"/>
      <c r="JU976" s="12"/>
      <c r="JV976" s="12"/>
      <c r="JW976" s="12"/>
      <c r="JX976" s="12"/>
      <c r="KE976" s="12"/>
      <c r="KF976" s="12"/>
      <c r="KG976" s="12"/>
      <c r="KM976" s="12"/>
      <c r="KN976" s="12"/>
      <c r="KO976" s="12"/>
      <c r="KP976" s="12"/>
      <c r="KQ976" s="12"/>
      <c r="KR976" s="12"/>
      <c r="KS976" s="12"/>
      <c r="KT976" s="12"/>
      <c r="KU976" s="12"/>
      <c r="KV976" s="12"/>
      <c r="KW976" s="12"/>
      <c r="KX976" s="12"/>
      <c r="KY976" s="12"/>
      <c r="KZ976" s="12"/>
      <c r="LA976" s="12"/>
      <c r="LB976" s="12"/>
      <c r="LC976" s="12"/>
      <c r="LD976" s="12"/>
      <c r="LE976" s="12"/>
      <c r="LF976" s="12"/>
      <c r="LG976" s="12"/>
      <c r="LH976" s="12"/>
      <c r="LI976" s="12"/>
      <c r="LJ976" s="12"/>
      <c r="LK976" s="12"/>
      <c r="LL976" s="12"/>
      <c r="LM976" s="12"/>
      <c r="LR976" s="12"/>
      <c r="LS976" s="12"/>
      <c r="LT976" s="12"/>
      <c r="LU976" s="12"/>
      <c r="LV976" s="12"/>
      <c r="LW976" s="12"/>
      <c r="LX976" s="12"/>
      <c r="LY976" s="12"/>
      <c r="LZ976" s="12"/>
      <c r="MA976" s="12"/>
      <c r="MB976" s="12"/>
      <c r="MC976" s="12"/>
      <c r="MD976" s="12"/>
      <c r="ME976" s="12"/>
      <c r="MF976" s="12"/>
      <c r="MH976" s="12"/>
      <c r="MI976" s="12"/>
      <c r="MJ976" s="12"/>
      <c r="MK976" s="12"/>
      <c r="ML976" s="12"/>
      <c r="MM976" s="12"/>
      <c r="MN976" s="12"/>
      <c r="MO976" s="12"/>
      <c r="MP976" s="12"/>
      <c r="MQ976" s="12"/>
      <c r="MS976" s="12"/>
    </row>
    <row r="977" spans="1:359" s="8" customFormat="1" ht="22.5" customHeight="1">
      <c r="A977" s="57">
        <v>1.9</v>
      </c>
      <c r="B977" s="58"/>
      <c r="C977" s="62">
        <v>-20</v>
      </c>
      <c r="D977" s="201">
        <f>SUM((R977*A977)+B977+C977)+((2020-1995)*3)</f>
        <v>127.96</v>
      </c>
      <c r="E977" s="225"/>
      <c r="F977" s="198" t="s">
        <v>809</v>
      </c>
      <c r="G977" s="90" t="s">
        <v>1464</v>
      </c>
      <c r="H977" s="87" t="s">
        <v>330</v>
      </c>
      <c r="I977" s="87" t="s">
        <v>122</v>
      </c>
      <c r="J977" s="89" t="s">
        <v>923</v>
      </c>
      <c r="K977" s="87" t="s">
        <v>615</v>
      </c>
      <c r="L977" s="66">
        <f t="shared" si="324"/>
        <v>127.96</v>
      </c>
      <c r="M977" s="66"/>
      <c r="N977" s="1" t="s">
        <v>369</v>
      </c>
      <c r="O977" s="316" t="s">
        <v>369</v>
      </c>
      <c r="P977" s="317">
        <v>1</v>
      </c>
      <c r="Q977" s="4" t="s">
        <v>369</v>
      </c>
      <c r="R977" s="37">
        <v>38.4</v>
      </c>
      <c r="S977" s="38">
        <f t="shared" si="325"/>
        <v>46.847999999999999</v>
      </c>
      <c r="T977" s="20"/>
      <c r="U977" s="10" t="s">
        <v>487</v>
      </c>
      <c r="V977" s="9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  <c r="BZ977" s="12"/>
      <c r="CA977" s="12"/>
      <c r="CB977" s="12"/>
      <c r="CC977" s="12"/>
      <c r="CD977" s="12"/>
      <c r="CE977" s="12"/>
      <c r="CF977" s="12"/>
      <c r="CG977" s="12"/>
      <c r="CH977" s="12"/>
      <c r="CI977" s="12"/>
      <c r="CJ977" s="12"/>
      <c r="CK977" s="12"/>
      <c r="CL977" s="12"/>
      <c r="CM977" s="12"/>
      <c r="CN977" s="12"/>
      <c r="CO977" s="12"/>
      <c r="CP977" s="12"/>
      <c r="CQ977" s="12"/>
      <c r="CR977" s="12"/>
      <c r="CS977" s="12"/>
      <c r="CT977" s="12"/>
      <c r="CU977" s="12"/>
      <c r="CV977" s="12"/>
      <c r="CW977" s="12"/>
      <c r="CX977" s="12"/>
      <c r="CY977" s="12"/>
      <c r="CZ977" s="12"/>
      <c r="DA977" s="12"/>
      <c r="DB977" s="12"/>
      <c r="DC977" s="12"/>
      <c r="DD977" s="12"/>
      <c r="DE977" s="12"/>
      <c r="DF977" s="12"/>
      <c r="DG977" s="12"/>
      <c r="DH977" s="12"/>
      <c r="DI977" s="12"/>
      <c r="DJ977" s="12"/>
      <c r="DK977" s="12"/>
      <c r="DL977" s="12"/>
      <c r="DM977" s="12"/>
      <c r="DN977" s="12"/>
      <c r="DO977" s="12"/>
      <c r="DP977" s="12"/>
      <c r="DQ977" s="12"/>
      <c r="DR977" s="12"/>
      <c r="DS977" s="12"/>
      <c r="DT977" s="12"/>
      <c r="DU977" s="12"/>
      <c r="DV977" s="12"/>
      <c r="DW977" s="12"/>
      <c r="DX977" s="12"/>
      <c r="DY977" s="12"/>
      <c r="DZ977" s="12"/>
      <c r="EA977" s="12"/>
      <c r="EB977" s="12"/>
      <c r="EC977" s="12"/>
      <c r="ED977" s="12"/>
      <c r="EE977" s="12"/>
      <c r="EF977" s="12"/>
      <c r="EG977" s="12"/>
      <c r="EH977" s="12"/>
      <c r="EI977" s="12"/>
      <c r="EJ977" s="12"/>
      <c r="EK977" s="12"/>
      <c r="EL977" s="12"/>
      <c r="EM977" s="12"/>
      <c r="EN977" s="12"/>
      <c r="EO977" s="12"/>
      <c r="EP977" s="12"/>
      <c r="EQ977" s="12"/>
      <c r="ER977" s="12"/>
      <c r="ES977" s="12"/>
      <c r="ET977" s="12"/>
      <c r="EU977" s="12"/>
      <c r="EV977" s="12"/>
      <c r="EW977" s="12"/>
      <c r="EX977" s="12"/>
      <c r="EY977" s="12"/>
      <c r="EZ977" s="12"/>
      <c r="FA977" s="12"/>
      <c r="FB977" s="12"/>
      <c r="FC977" s="12"/>
      <c r="FD977" s="12"/>
      <c r="FE977" s="12"/>
      <c r="FF977" s="12"/>
      <c r="FG977" s="12"/>
      <c r="FH977" s="12"/>
      <c r="FI977" s="12"/>
      <c r="FJ977" s="12"/>
      <c r="FK977" s="12"/>
      <c r="FL977" s="12"/>
      <c r="FM977" s="12"/>
      <c r="FN977" s="12"/>
      <c r="FO977" s="12"/>
      <c r="FP977" s="12"/>
      <c r="FQ977" s="12"/>
      <c r="FR977" s="12"/>
      <c r="FS977" s="12"/>
      <c r="FT977" s="12"/>
      <c r="FU977" s="12"/>
      <c r="FV977" s="12"/>
      <c r="FW977" s="12"/>
      <c r="FX977" s="12"/>
      <c r="FY977" s="12"/>
      <c r="FZ977" s="12"/>
      <c r="GA977" s="12"/>
      <c r="GB977" s="12"/>
      <c r="GC977" s="12"/>
      <c r="GD977" s="12"/>
      <c r="GE977" s="12"/>
      <c r="GF977" s="12"/>
      <c r="GG977" s="12"/>
      <c r="GH977" s="12"/>
      <c r="GI977" s="12"/>
      <c r="GJ977" s="12"/>
      <c r="GK977" s="12"/>
      <c r="GL977" s="12"/>
      <c r="GM977" s="12"/>
      <c r="GN977" s="12"/>
      <c r="GO977" s="12"/>
      <c r="GP977" s="12"/>
      <c r="GQ977" s="12"/>
      <c r="GR977" s="12"/>
      <c r="GS977" s="12"/>
      <c r="GT977" s="12"/>
      <c r="GU977" s="12"/>
      <c r="GV977" s="12"/>
      <c r="GW977" s="12"/>
      <c r="GX977" s="12"/>
      <c r="GY977" s="12"/>
      <c r="GZ977" s="12"/>
      <c r="HA977" s="12"/>
      <c r="HB977" s="12"/>
      <c r="HC977" s="12"/>
      <c r="HD977" s="12"/>
      <c r="HE977" s="12"/>
      <c r="HF977" s="12"/>
      <c r="HG977" s="12"/>
      <c r="HH977" s="12"/>
      <c r="HI977" s="12"/>
      <c r="HJ977" s="12"/>
      <c r="HK977" s="12"/>
      <c r="HL977" s="12"/>
      <c r="HM977" s="12"/>
      <c r="HN977" s="12"/>
      <c r="HO977" s="12"/>
      <c r="HP977" s="12"/>
      <c r="HQ977" s="12"/>
      <c r="HR977" s="12"/>
      <c r="HS977" s="12"/>
      <c r="HT977" s="12"/>
      <c r="HU977" s="12"/>
      <c r="HV977" s="12"/>
      <c r="HW977" s="12"/>
      <c r="HX977" s="12"/>
      <c r="HY977" s="12"/>
      <c r="HZ977" s="12"/>
      <c r="IA977" s="12"/>
      <c r="IB977" s="12"/>
      <c r="IC977" s="12"/>
      <c r="ID977" s="12"/>
      <c r="IH977" s="12"/>
      <c r="IJ977" s="12"/>
      <c r="IK977" s="12"/>
      <c r="IS977" s="12"/>
      <c r="IT977" s="12"/>
      <c r="IU977" s="12"/>
      <c r="IV977" s="12"/>
      <c r="IW977" s="12"/>
      <c r="IX977" s="12"/>
      <c r="IY977" s="12"/>
      <c r="IZ977" s="12"/>
      <c r="JA977" s="12"/>
      <c r="JB977" s="12"/>
      <c r="JC977" s="12"/>
      <c r="JD977" s="12"/>
      <c r="JE977" s="12"/>
      <c r="JK977" s="12"/>
      <c r="JL977" s="12"/>
      <c r="JN977" s="12"/>
      <c r="JP977" s="12"/>
      <c r="JR977" s="12"/>
      <c r="JS977" s="12"/>
      <c r="JT977" s="12"/>
      <c r="JU977" s="12"/>
      <c r="JV977" s="12"/>
      <c r="JW977" s="12"/>
      <c r="JX977" s="12"/>
      <c r="JY977" s="12"/>
      <c r="KE977" s="12"/>
      <c r="KF977" s="12"/>
      <c r="KG977" s="12"/>
      <c r="KM977" s="12"/>
      <c r="KN977" s="12"/>
      <c r="KO977" s="12"/>
      <c r="KP977" s="12"/>
      <c r="KQ977" s="12"/>
      <c r="KR977" s="12"/>
      <c r="KS977" s="12"/>
      <c r="KT977" s="12"/>
      <c r="KU977" s="12"/>
      <c r="KV977" s="12"/>
      <c r="KW977" s="12"/>
      <c r="KX977" s="12"/>
      <c r="KY977" s="12"/>
      <c r="KZ977" s="12"/>
      <c r="LA977" s="12"/>
      <c r="LB977" s="12"/>
      <c r="LC977" s="12"/>
      <c r="LD977" s="12"/>
      <c r="LE977" s="12"/>
      <c r="LF977" s="12"/>
      <c r="LG977" s="12"/>
      <c r="LH977" s="12"/>
      <c r="LI977" s="12"/>
      <c r="LJ977" s="12"/>
      <c r="LK977" s="12"/>
      <c r="LL977" s="12"/>
      <c r="LM977" s="12"/>
      <c r="LN977" s="12"/>
      <c r="LO977" s="12"/>
      <c r="LP977" s="12"/>
      <c r="LQ977" s="12"/>
      <c r="LR977" s="12"/>
      <c r="LS977" s="12"/>
      <c r="LT977" s="12"/>
      <c r="LU977" s="12"/>
      <c r="LV977" s="12"/>
      <c r="LW977" s="12"/>
      <c r="LX977" s="12"/>
      <c r="LY977" s="12"/>
      <c r="LZ977" s="12"/>
      <c r="MA977" s="12"/>
      <c r="MB977" s="12"/>
      <c r="MC977" s="12"/>
      <c r="MD977" s="12"/>
      <c r="ME977" s="12"/>
      <c r="MF977" s="12"/>
      <c r="MG977" s="12"/>
      <c r="MH977" s="12"/>
      <c r="MI977" s="12"/>
      <c r="MJ977" s="12"/>
      <c r="MK977" s="12"/>
      <c r="ML977" s="12"/>
      <c r="MM977" s="12"/>
      <c r="MN977" s="12"/>
      <c r="MO977" s="12"/>
      <c r="MP977" s="12"/>
      <c r="MQ977" s="12"/>
      <c r="MS977" s="12"/>
    </row>
    <row r="978" spans="1:359" s="8" customFormat="1" ht="22.5" customHeight="1">
      <c r="A978" s="57">
        <v>2</v>
      </c>
      <c r="B978" s="58"/>
      <c r="C978" s="62"/>
      <c r="D978" s="201">
        <f>SUM((R978*A978)+B978+C978)+((2020-2001)*3)</f>
        <v>100.2</v>
      </c>
      <c r="E978" s="226"/>
      <c r="F978" s="198" t="s">
        <v>808</v>
      </c>
      <c r="G978" s="90" t="s">
        <v>1465</v>
      </c>
      <c r="H978" s="83" t="s">
        <v>330</v>
      </c>
      <c r="I978" s="83" t="s">
        <v>212</v>
      </c>
      <c r="J978" s="84" t="s">
        <v>924</v>
      </c>
      <c r="K978" s="83" t="s">
        <v>612</v>
      </c>
      <c r="L978" s="66">
        <f t="shared" si="324"/>
        <v>100.2</v>
      </c>
      <c r="M978" s="66"/>
      <c r="N978" s="1" t="s">
        <v>369</v>
      </c>
      <c r="O978" s="316" t="s">
        <v>369</v>
      </c>
      <c r="P978" s="317">
        <v>1</v>
      </c>
      <c r="Q978" s="4" t="s">
        <v>369</v>
      </c>
      <c r="R978" s="37">
        <v>21.6</v>
      </c>
      <c r="S978" s="38">
        <f t="shared" si="325"/>
        <v>26.352</v>
      </c>
      <c r="T978" s="19"/>
      <c r="U978" s="10" t="s">
        <v>487</v>
      </c>
      <c r="V978" s="9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  <c r="BZ978" s="12"/>
      <c r="CA978" s="12"/>
      <c r="CB978" s="12"/>
      <c r="CC978" s="12"/>
      <c r="CD978" s="12"/>
      <c r="CE978" s="12"/>
      <c r="CF978" s="12"/>
      <c r="CG978" s="12"/>
      <c r="CH978" s="12"/>
      <c r="CI978" s="12"/>
      <c r="CJ978" s="12"/>
      <c r="CK978" s="12"/>
      <c r="CL978" s="12"/>
      <c r="CM978" s="12"/>
      <c r="CN978" s="12"/>
      <c r="CO978" s="12"/>
      <c r="CP978" s="12"/>
      <c r="CQ978" s="12"/>
      <c r="CR978" s="12"/>
      <c r="CS978" s="12"/>
      <c r="CT978" s="12"/>
      <c r="CU978" s="12"/>
      <c r="CV978" s="12"/>
      <c r="CW978" s="12"/>
      <c r="CX978" s="12"/>
      <c r="CY978" s="12"/>
      <c r="CZ978" s="12"/>
      <c r="DA978" s="12"/>
      <c r="DB978" s="12"/>
      <c r="DC978" s="12"/>
      <c r="DD978" s="12"/>
      <c r="DE978" s="12"/>
      <c r="DF978" s="12"/>
      <c r="DG978" s="12"/>
      <c r="DH978" s="12"/>
      <c r="DI978" s="12"/>
      <c r="DJ978" s="12"/>
      <c r="DK978" s="12"/>
      <c r="DL978" s="12"/>
      <c r="DM978" s="12"/>
      <c r="DN978" s="12"/>
      <c r="DO978" s="12"/>
      <c r="DP978" s="12"/>
      <c r="DQ978" s="12"/>
      <c r="DR978" s="12"/>
      <c r="DS978" s="12"/>
      <c r="DT978" s="12"/>
      <c r="DU978" s="12"/>
      <c r="DV978" s="12"/>
      <c r="DW978" s="12"/>
      <c r="DX978" s="12"/>
      <c r="DY978" s="12"/>
      <c r="DZ978" s="12"/>
      <c r="EA978" s="12"/>
      <c r="EB978" s="12"/>
      <c r="EC978" s="12"/>
      <c r="ED978" s="12"/>
      <c r="EE978" s="12"/>
      <c r="EF978" s="12"/>
      <c r="EG978" s="12"/>
      <c r="EH978" s="12"/>
      <c r="EI978" s="12"/>
      <c r="EJ978" s="12"/>
      <c r="EK978" s="12"/>
      <c r="EL978" s="12"/>
      <c r="EM978" s="12"/>
      <c r="EN978" s="12"/>
      <c r="EO978" s="12"/>
      <c r="EP978" s="12"/>
      <c r="EQ978" s="12"/>
      <c r="ER978" s="12"/>
      <c r="ES978" s="12"/>
      <c r="ET978" s="12"/>
      <c r="EU978" s="12"/>
      <c r="EV978" s="12"/>
      <c r="EW978" s="12"/>
      <c r="EX978" s="12"/>
      <c r="EY978" s="12"/>
      <c r="EZ978" s="12"/>
      <c r="FA978" s="12"/>
      <c r="FB978" s="12"/>
      <c r="FC978" s="12"/>
      <c r="FD978" s="12"/>
      <c r="FE978" s="12"/>
      <c r="FF978" s="12"/>
      <c r="FG978" s="12"/>
      <c r="FH978" s="12"/>
      <c r="FI978" s="12"/>
      <c r="FJ978" s="12"/>
      <c r="FK978" s="12"/>
      <c r="FL978" s="12"/>
      <c r="FM978" s="12"/>
      <c r="FN978" s="12"/>
      <c r="FO978" s="12"/>
      <c r="FP978" s="12"/>
      <c r="FQ978" s="12"/>
      <c r="FR978" s="12"/>
      <c r="FS978" s="12"/>
      <c r="FT978" s="12"/>
      <c r="FU978" s="12"/>
      <c r="FV978" s="12"/>
      <c r="FW978" s="12"/>
      <c r="FX978" s="12"/>
      <c r="FY978" s="12"/>
      <c r="FZ978" s="12"/>
      <c r="GA978" s="12"/>
      <c r="GB978" s="12"/>
      <c r="GC978" s="12"/>
      <c r="GD978" s="12"/>
      <c r="GE978" s="12"/>
      <c r="GF978" s="12"/>
      <c r="GG978" s="12"/>
      <c r="GH978" s="12"/>
      <c r="GI978" s="12"/>
      <c r="GJ978" s="12"/>
      <c r="GK978" s="12"/>
      <c r="GL978" s="12"/>
      <c r="GM978" s="12"/>
      <c r="GN978" s="12"/>
      <c r="GO978" s="12"/>
      <c r="GP978" s="12"/>
      <c r="GQ978" s="12"/>
      <c r="GR978" s="12"/>
      <c r="GS978" s="12"/>
      <c r="GT978" s="12"/>
      <c r="GU978" s="12"/>
      <c r="GV978" s="12"/>
      <c r="GW978" s="12"/>
      <c r="GX978" s="12"/>
      <c r="GY978" s="12"/>
      <c r="GZ978" s="12"/>
      <c r="HA978" s="12"/>
      <c r="HB978" s="12"/>
      <c r="HC978" s="12"/>
      <c r="HD978" s="12"/>
      <c r="HE978" s="12"/>
      <c r="HF978" s="12"/>
      <c r="HG978" s="12"/>
      <c r="HH978" s="12"/>
      <c r="HI978" s="12"/>
      <c r="HJ978" s="12"/>
      <c r="HK978" s="12"/>
      <c r="HL978" s="12"/>
      <c r="HM978" s="12"/>
      <c r="HN978" s="12"/>
      <c r="HO978" s="12"/>
      <c r="HP978" s="12"/>
      <c r="HQ978" s="12"/>
      <c r="HT978" s="12"/>
      <c r="HU978" s="12"/>
      <c r="HW978" s="12"/>
      <c r="HX978" s="12"/>
      <c r="IE978" s="12"/>
      <c r="IF978" s="12"/>
      <c r="IG978" s="12"/>
      <c r="IH978" s="12"/>
      <c r="IO978" s="12"/>
      <c r="IP978" s="12"/>
      <c r="IQ978" s="12"/>
      <c r="JB978" s="12"/>
      <c r="JC978" s="12"/>
      <c r="JD978" s="12"/>
      <c r="JE978" s="12"/>
      <c r="JF978" s="12"/>
      <c r="JG978" s="12"/>
      <c r="JH978" s="12"/>
      <c r="JI978" s="12"/>
      <c r="JJ978" s="12"/>
      <c r="JK978" s="12"/>
      <c r="JL978" s="12"/>
      <c r="JN978" s="12"/>
      <c r="JP978" s="12"/>
      <c r="JR978" s="12"/>
      <c r="JS978" s="12"/>
      <c r="JT978" s="12"/>
      <c r="JU978" s="12"/>
      <c r="JV978" s="12"/>
      <c r="JW978" s="12"/>
      <c r="JX978" s="12"/>
      <c r="JY978" s="12"/>
      <c r="KE978" s="12"/>
      <c r="KF978" s="12"/>
      <c r="KM978" s="12"/>
      <c r="KN978" s="12"/>
      <c r="KO978" s="12"/>
      <c r="KP978" s="12"/>
      <c r="KQ978" s="12"/>
      <c r="KR978" s="12"/>
      <c r="KS978" s="12"/>
      <c r="KT978" s="12"/>
      <c r="KU978" s="12"/>
      <c r="KV978" s="12"/>
      <c r="KW978" s="12"/>
      <c r="KY978" s="12"/>
      <c r="KZ978" s="12"/>
      <c r="LA978" s="12"/>
      <c r="LB978" s="12"/>
      <c r="LC978" s="12"/>
      <c r="LD978" s="12"/>
      <c r="LE978" s="12"/>
      <c r="LF978" s="12"/>
      <c r="LG978" s="12"/>
      <c r="LH978" s="12"/>
      <c r="LI978" s="12"/>
      <c r="LJ978" s="12"/>
      <c r="LK978" s="12"/>
      <c r="LL978" s="12"/>
      <c r="LM978" s="12"/>
      <c r="LN978" s="12"/>
      <c r="LO978" s="12"/>
      <c r="LP978" s="12"/>
      <c r="LQ978" s="12"/>
      <c r="LR978" s="12"/>
      <c r="LS978" s="12"/>
      <c r="LT978" s="12"/>
      <c r="LU978" s="12"/>
      <c r="LV978" s="12"/>
      <c r="LW978" s="12"/>
      <c r="LX978" s="12"/>
      <c r="LY978" s="12"/>
      <c r="LZ978" s="12"/>
      <c r="MA978" s="12"/>
      <c r="MB978" s="12"/>
      <c r="MC978" s="12"/>
      <c r="MD978" s="12"/>
      <c r="ME978" s="12"/>
      <c r="MF978" s="12"/>
      <c r="MG978" s="12"/>
      <c r="MH978" s="12"/>
      <c r="MI978" s="12"/>
      <c r="MJ978" s="12"/>
      <c r="MK978" s="12"/>
      <c r="ML978" s="12"/>
      <c r="MM978" s="12"/>
      <c r="MN978" s="12"/>
      <c r="MO978" s="12"/>
      <c r="MP978" s="12"/>
      <c r="MQ978" s="12"/>
      <c r="MS978" s="12"/>
    </row>
    <row r="979" spans="1:359" s="8" customFormat="1" ht="22.5" customHeight="1">
      <c r="A979" s="57">
        <v>1</v>
      </c>
      <c r="B979" s="58">
        <v>15</v>
      </c>
      <c r="C979" s="62"/>
      <c r="D979" s="201">
        <f>SUM((S979*A979)+B979+C979)</f>
        <v>25.369999999999997</v>
      </c>
      <c r="E979" s="225"/>
      <c r="F979" s="59" t="s">
        <v>805</v>
      </c>
      <c r="G979" s="59"/>
      <c r="H979" s="26" t="s">
        <v>330</v>
      </c>
      <c r="I979" s="26" t="s">
        <v>213</v>
      </c>
      <c r="J979" s="26" t="s">
        <v>925</v>
      </c>
      <c r="K979" s="26" t="s">
        <v>1222</v>
      </c>
      <c r="L979" s="66">
        <f t="shared" si="324"/>
        <v>25.369999999999997</v>
      </c>
      <c r="M979" s="66"/>
      <c r="N979" s="1" t="s">
        <v>369</v>
      </c>
      <c r="O979" s="316" t="s">
        <v>369</v>
      </c>
      <c r="P979" s="317">
        <v>2</v>
      </c>
      <c r="Q979" s="4" t="s">
        <v>369</v>
      </c>
      <c r="R979" s="37">
        <v>8.5</v>
      </c>
      <c r="S979" s="38">
        <f t="shared" si="325"/>
        <v>10.37</v>
      </c>
      <c r="T979" s="25">
        <v>0.2</v>
      </c>
      <c r="U979" s="10" t="s">
        <v>1203</v>
      </c>
      <c r="V979" s="9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/>
      <c r="BV979" s="12"/>
      <c r="BW979" s="12"/>
      <c r="BX979" s="12"/>
      <c r="BY979" s="12"/>
      <c r="BZ979" s="12"/>
      <c r="CA979" s="12"/>
      <c r="CB979" s="12"/>
      <c r="CC979" s="12"/>
      <c r="CD979" s="12"/>
      <c r="CE979" s="12"/>
      <c r="CF979" s="12"/>
      <c r="CG979" s="12"/>
      <c r="CH979" s="12"/>
      <c r="CI979" s="12"/>
      <c r="CJ979" s="12"/>
      <c r="CK979" s="12"/>
      <c r="CL979" s="12"/>
      <c r="CM979" s="12"/>
      <c r="CN979" s="12"/>
      <c r="CO979" s="12"/>
      <c r="CP979" s="12"/>
      <c r="CQ979" s="12"/>
      <c r="CR979" s="12"/>
      <c r="CS979" s="12"/>
      <c r="CT979" s="12"/>
      <c r="CU979" s="12"/>
      <c r="CV979" s="12"/>
      <c r="CW979" s="12"/>
      <c r="CX979" s="12"/>
      <c r="CY979" s="12"/>
      <c r="CZ979" s="12"/>
      <c r="DA979" s="12"/>
      <c r="DB979" s="12"/>
      <c r="DC979" s="12"/>
      <c r="DD979" s="12"/>
      <c r="DE979" s="12"/>
      <c r="DF979" s="12"/>
      <c r="DG979" s="12"/>
      <c r="DH979" s="12"/>
      <c r="DI979" s="12"/>
      <c r="DJ979" s="12"/>
      <c r="DK979" s="12"/>
      <c r="DL979" s="12"/>
      <c r="DM979" s="12"/>
      <c r="DN979" s="12"/>
      <c r="DO979" s="12"/>
      <c r="DP979" s="12"/>
      <c r="DQ979" s="12"/>
      <c r="DR979" s="12"/>
      <c r="DS979" s="12"/>
      <c r="DT979" s="12"/>
      <c r="DU979" s="12"/>
      <c r="DV979" s="12"/>
      <c r="DW979" s="12"/>
      <c r="DX979" s="12"/>
      <c r="DY979" s="12"/>
      <c r="DZ979" s="12"/>
      <c r="EA979" s="12"/>
      <c r="EB979" s="12"/>
      <c r="EC979" s="12"/>
      <c r="ED979" s="12"/>
      <c r="EE979" s="12"/>
      <c r="EF979" s="12"/>
      <c r="EG979" s="12"/>
      <c r="EH979" s="12"/>
      <c r="EI979" s="12"/>
      <c r="EJ979" s="12"/>
      <c r="EK979" s="12"/>
      <c r="EL979" s="12"/>
      <c r="EM979" s="12"/>
      <c r="EN979" s="12"/>
      <c r="EO979" s="12"/>
      <c r="EP979" s="12"/>
      <c r="EQ979" s="12"/>
      <c r="ER979" s="12"/>
      <c r="ES979" s="12"/>
      <c r="ET979" s="12"/>
      <c r="EU979" s="12"/>
      <c r="EV979" s="12"/>
      <c r="EW979" s="12"/>
      <c r="EX979" s="12"/>
      <c r="EY979" s="12"/>
      <c r="EZ979" s="12"/>
      <c r="FA979" s="12"/>
      <c r="FB979" s="12"/>
      <c r="FC979" s="12"/>
      <c r="FD979" s="12"/>
      <c r="FE979" s="12"/>
      <c r="FF979" s="12"/>
      <c r="FG979" s="12"/>
      <c r="FH979" s="12"/>
      <c r="FI979" s="12"/>
      <c r="FJ979" s="12"/>
      <c r="FK979" s="12"/>
      <c r="FL979" s="12"/>
      <c r="FM979" s="12"/>
      <c r="FN979" s="12"/>
      <c r="FO979" s="12"/>
      <c r="FP979" s="12"/>
      <c r="FQ979" s="12"/>
      <c r="FR979" s="12"/>
      <c r="FS979" s="12"/>
      <c r="FT979" s="12"/>
      <c r="FU979" s="12"/>
      <c r="FV979" s="12"/>
      <c r="FW979" s="12"/>
      <c r="FX979" s="12"/>
      <c r="FY979" s="12"/>
      <c r="FZ979" s="12"/>
      <c r="GA979" s="12"/>
      <c r="GB979" s="12"/>
      <c r="GC979" s="12"/>
      <c r="GD979" s="12"/>
      <c r="GE979" s="12"/>
      <c r="GF979" s="12"/>
      <c r="GG979" s="12"/>
      <c r="GH979" s="12"/>
      <c r="GI979" s="12"/>
      <c r="GJ979" s="12"/>
      <c r="GK979" s="12"/>
      <c r="GL979" s="12"/>
      <c r="GM979" s="12"/>
      <c r="GN979" s="12"/>
      <c r="GO979" s="12"/>
      <c r="GP979" s="12"/>
      <c r="GQ979" s="12"/>
      <c r="GR979" s="12"/>
      <c r="GS979" s="12"/>
      <c r="GT979" s="12"/>
      <c r="GU979" s="12"/>
      <c r="GV979" s="12"/>
      <c r="GW979" s="12"/>
      <c r="GX979" s="12"/>
      <c r="GY979" s="12"/>
      <c r="GZ979" s="12"/>
      <c r="HA979" s="12"/>
      <c r="HB979" s="12"/>
      <c r="HC979" s="12"/>
      <c r="HD979" s="12"/>
      <c r="HE979" s="12"/>
      <c r="HF979" s="12"/>
      <c r="HG979" s="12"/>
      <c r="HH979" s="12"/>
      <c r="HI979" s="12"/>
      <c r="HJ979" s="12"/>
      <c r="HK979" s="12"/>
      <c r="HL979" s="12"/>
      <c r="HM979" s="12"/>
      <c r="HN979" s="12"/>
      <c r="HO979" s="12"/>
      <c r="HP979" s="12"/>
      <c r="HQ979" s="12"/>
      <c r="HT979" s="12"/>
      <c r="HU979" s="12"/>
      <c r="HW979" s="12"/>
      <c r="HX979" s="12"/>
      <c r="IE979" s="12"/>
      <c r="IF979" s="12"/>
      <c r="IG979" s="12"/>
      <c r="IH979" s="12"/>
      <c r="IO979" s="12"/>
      <c r="IP979" s="12"/>
      <c r="IQ979" s="12"/>
      <c r="JB979" s="12"/>
      <c r="JC979" s="12"/>
      <c r="JD979" s="12"/>
      <c r="JE979" s="12"/>
      <c r="JF979" s="12"/>
      <c r="JG979" s="12"/>
      <c r="JH979" s="12"/>
      <c r="JI979" s="12"/>
      <c r="JJ979" s="12"/>
      <c r="JK979" s="12"/>
      <c r="JL979" s="12"/>
      <c r="JN979" s="12"/>
      <c r="JP979" s="12"/>
      <c r="JR979" s="12"/>
      <c r="JS979" s="12"/>
      <c r="JT979" s="12"/>
      <c r="JU979" s="12"/>
      <c r="JV979" s="12"/>
      <c r="JW979" s="12"/>
      <c r="JX979" s="12"/>
      <c r="JY979" s="12"/>
      <c r="KE979" s="12"/>
      <c r="KF979" s="12"/>
      <c r="KM979" s="12"/>
      <c r="KN979" s="12"/>
      <c r="KO979" s="12"/>
      <c r="KP979" s="12"/>
      <c r="KQ979" s="12"/>
      <c r="KR979" s="12"/>
      <c r="KU979" s="12"/>
      <c r="KV979" s="12"/>
      <c r="KW979" s="12"/>
      <c r="KY979" s="12"/>
      <c r="KZ979" s="12"/>
      <c r="LA979" s="12"/>
      <c r="LB979" s="12"/>
      <c r="LC979" s="12"/>
      <c r="LD979" s="12"/>
      <c r="LE979" s="12"/>
      <c r="LF979" s="12"/>
      <c r="LG979" s="12"/>
      <c r="LH979" s="12"/>
      <c r="LI979" s="12"/>
      <c r="LJ979" s="12"/>
      <c r="LK979" s="12"/>
      <c r="LL979" s="12"/>
      <c r="LM979" s="12"/>
      <c r="LR979" s="12"/>
      <c r="LS979" s="12"/>
      <c r="LT979" s="12"/>
      <c r="LU979" s="12"/>
      <c r="LV979" s="12"/>
      <c r="LW979" s="12"/>
      <c r="LX979" s="12"/>
      <c r="LY979" s="12"/>
      <c r="LZ979" s="12"/>
      <c r="MA979" s="12"/>
      <c r="MB979" s="12"/>
      <c r="MC979" s="12"/>
      <c r="MD979" s="12"/>
      <c r="ME979" s="12"/>
      <c r="MF979" s="12"/>
      <c r="MH979" s="12"/>
      <c r="MI979" s="12"/>
      <c r="MJ979" s="12"/>
      <c r="MK979" s="12"/>
      <c r="ML979" s="12"/>
      <c r="MM979" s="12"/>
      <c r="MN979" s="12"/>
      <c r="MO979" s="12"/>
      <c r="MP979" s="12"/>
    </row>
    <row r="980" spans="1:359" s="8" customFormat="1" ht="22.5" customHeight="1">
      <c r="A980" s="57">
        <v>1.8</v>
      </c>
      <c r="B980" s="58"/>
      <c r="C980" s="62"/>
      <c r="D980" s="201">
        <f>SUM((S980*A980)+B980+C980)</f>
        <v>96.623999999999995</v>
      </c>
      <c r="E980" s="226"/>
      <c r="F980" s="59" t="s">
        <v>810</v>
      </c>
      <c r="G980" s="59"/>
      <c r="H980" s="26" t="s">
        <v>330</v>
      </c>
      <c r="I980" s="26" t="s">
        <v>166</v>
      </c>
      <c r="J980" s="28" t="s">
        <v>926</v>
      </c>
      <c r="K980" s="26" t="s">
        <v>1168</v>
      </c>
      <c r="L980" s="66">
        <f t="shared" si="324"/>
        <v>96.623999999999995</v>
      </c>
      <c r="M980" s="66"/>
      <c r="N980" s="1" t="s">
        <v>369</v>
      </c>
      <c r="O980" s="316" t="s">
        <v>369</v>
      </c>
      <c r="P980" s="317">
        <v>1</v>
      </c>
      <c r="Q980" s="4" t="s">
        <v>369</v>
      </c>
      <c r="R980" s="37">
        <v>44</v>
      </c>
      <c r="S980" s="38">
        <f t="shared" si="325"/>
        <v>53.68</v>
      </c>
      <c r="T980" s="19"/>
      <c r="U980" s="10" t="s">
        <v>1239</v>
      </c>
      <c r="V980" s="9"/>
      <c r="W980" s="12"/>
      <c r="HY980" s="12"/>
      <c r="HZ980" s="12"/>
      <c r="IA980" s="12"/>
      <c r="IB980" s="12"/>
      <c r="IC980" s="12"/>
      <c r="ID980" s="12"/>
      <c r="IJ980" s="12"/>
      <c r="IK980" s="12"/>
      <c r="IR980" s="12"/>
      <c r="IS980" s="12"/>
      <c r="IT980" s="12"/>
      <c r="IU980" s="12"/>
      <c r="IV980" s="12"/>
      <c r="IW980" s="12"/>
      <c r="IX980" s="12"/>
      <c r="IY980" s="12"/>
      <c r="IZ980" s="12"/>
      <c r="JA980" s="12"/>
      <c r="JB980" s="12"/>
      <c r="JC980" s="12"/>
      <c r="JD980" s="12"/>
      <c r="JE980" s="12"/>
      <c r="JK980" s="12"/>
      <c r="JP980" s="12"/>
      <c r="JR980" s="12"/>
      <c r="JS980" s="12"/>
      <c r="JY980" s="12"/>
      <c r="KE980" s="12"/>
      <c r="KF980" s="12"/>
      <c r="KM980" s="12"/>
      <c r="KN980" s="12"/>
      <c r="KO980" s="12"/>
      <c r="KP980" s="12"/>
      <c r="KQ980" s="12"/>
      <c r="KR980" s="12"/>
      <c r="KS980" s="12"/>
      <c r="KT980" s="12"/>
      <c r="KU980" s="12"/>
      <c r="KV980" s="12"/>
      <c r="KW980" s="12"/>
      <c r="LD980"/>
      <c r="LE980"/>
      <c r="LF980"/>
      <c r="LG980"/>
      <c r="LH980"/>
      <c r="LI980"/>
      <c r="LJ980"/>
      <c r="LK980"/>
      <c r="LL980"/>
      <c r="LM980"/>
      <c r="LN980" s="12"/>
      <c r="LO980" s="12"/>
      <c r="LP980" s="12"/>
      <c r="LQ980" s="12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 s="12"/>
      <c r="MK980" s="12"/>
      <c r="ML980" s="12"/>
      <c r="MM980" s="12"/>
      <c r="MN980" s="12"/>
      <c r="MO980" s="12"/>
      <c r="MP980" s="12"/>
    </row>
    <row r="981" spans="1:359" s="8" customFormat="1" ht="22.5" customHeight="1">
      <c r="A981" s="57">
        <v>1</v>
      </c>
      <c r="B981" s="58">
        <v>15</v>
      </c>
      <c r="C981" s="62">
        <v>7</v>
      </c>
      <c r="D981" s="201">
        <f>SUM((S981*A981)+B981+C981)</f>
        <v>31.393999999999998</v>
      </c>
      <c r="E981" s="226"/>
      <c r="F981" s="59" t="s">
        <v>805</v>
      </c>
      <c r="G981" s="59"/>
      <c r="H981" s="26" t="s">
        <v>330</v>
      </c>
      <c r="I981" s="26" t="s">
        <v>1737</v>
      </c>
      <c r="J981" s="26" t="s">
        <v>1740</v>
      </c>
      <c r="K981" s="26" t="s">
        <v>1741</v>
      </c>
      <c r="L981" s="66">
        <f t="shared" ref="L981:L987" si="326">SUM(D981)</f>
        <v>31.393999999999998</v>
      </c>
      <c r="M981" s="66"/>
      <c r="N981" s="1" t="s">
        <v>369</v>
      </c>
      <c r="O981" s="316" t="s">
        <v>369</v>
      </c>
      <c r="P981" s="317">
        <v>4</v>
      </c>
      <c r="Q981" s="4" t="s">
        <v>369</v>
      </c>
      <c r="R981" s="37">
        <v>7.7</v>
      </c>
      <c r="S981" s="38">
        <f t="shared" ref="S981:S987" si="327">SUM(R981*1.22)</f>
        <v>9.3940000000000001</v>
      </c>
      <c r="T981" s="20"/>
      <c r="U981" s="10" t="s">
        <v>518</v>
      </c>
      <c r="V981" s="9"/>
      <c r="HP981" s="12"/>
      <c r="HQ981" s="12"/>
      <c r="IR981" s="12"/>
      <c r="IS981" s="12"/>
      <c r="IT981" s="12"/>
      <c r="IU981" s="12"/>
      <c r="IV981" s="12"/>
      <c r="IW981" s="12"/>
      <c r="IX981" s="12"/>
      <c r="IY981" s="12"/>
      <c r="IZ981" s="12"/>
      <c r="JA981" s="12"/>
      <c r="JN981" s="12"/>
      <c r="JT981" s="12"/>
      <c r="JU981" s="12"/>
      <c r="JV981" s="12"/>
      <c r="JW981" s="12"/>
      <c r="JX981" s="12"/>
      <c r="KB981" s="12"/>
      <c r="KG981" s="12"/>
      <c r="KH981" s="12"/>
      <c r="KI981" s="12"/>
      <c r="KJ981" s="12"/>
      <c r="KK981" s="12"/>
      <c r="KL981" s="12"/>
      <c r="KS981" s="12"/>
      <c r="KT981" s="12"/>
      <c r="KU981" s="12"/>
      <c r="KV981" s="12"/>
      <c r="KW981" s="12"/>
      <c r="KX981" s="12"/>
      <c r="KZ981" s="12"/>
      <c r="LA981" s="12"/>
      <c r="LB981" s="12"/>
      <c r="LC981" s="12"/>
      <c r="LD981" s="12"/>
      <c r="LE981" s="12"/>
      <c r="LF981" s="12"/>
      <c r="LG981" s="12"/>
      <c r="LH981" s="12"/>
      <c r="LI981" s="12"/>
      <c r="LJ981" s="12"/>
      <c r="LK981" s="12"/>
      <c r="LL981" s="12"/>
      <c r="LM981" s="12"/>
      <c r="LR981" s="12"/>
      <c r="LS981" s="12"/>
      <c r="LT981" s="12"/>
      <c r="LU981" s="12"/>
      <c r="LV981" s="12"/>
      <c r="LW981" s="12"/>
      <c r="LX981" s="12"/>
      <c r="LY981" s="12"/>
      <c r="LZ981" s="12"/>
      <c r="MA981" s="12"/>
      <c r="MB981" s="12"/>
      <c r="MC981" s="12"/>
      <c r="MD981" s="12"/>
      <c r="ME981" s="12"/>
      <c r="MF981" s="12"/>
      <c r="MK981" s="12"/>
      <c r="ML981" s="12"/>
      <c r="MM981" s="12"/>
      <c r="MN981" s="12"/>
      <c r="MO981" s="12"/>
      <c r="MP981" s="12"/>
      <c r="MU981" s="12"/>
    </row>
    <row r="982" spans="1:359" s="8" customFormat="1" ht="22.5" customHeight="1">
      <c r="A982" s="57">
        <v>2.2000000000000002</v>
      </c>
      <c r="B982" s="58"/>
      <c r="C982" s="62"/>
      <c r="D982" s="201">
        <f>SUM((S982*A982)+B982+C982)</f>
        <v>33.550000000000004</v>
      </c>
      <c r="E982" s="225"/>
      <c r="F982" s="59" t="s">
        <v>806</v>
      </c>
      <c r="G982" s="59"/>
      <c r="H982" s="26" t="s">
        <v>330</v>
      </c>
      <c r="I982" s="26" t="s">
        <v>115</v>
      </c>
      <c r="J982" s="9" t="s">
        <v>931</v>
      </c>
      <c r="K982" s="26" t="s">
        <v>1236</v>
      </c>
      <c r="L982" s="66">
        <f t="shared" si="326"/>
        <v>33.550000000000004</v>
      </c>
      <c r="M982" s="66"/>
      <c r="N982" s="1" t="s">
        <v>369</v>
      </c>
      <c r="O982" s="316" t="s">
        <v>369</v>
      </c>
      <c r="P982" s="317">
        <v>7</v>
      </c>
      <c r="Q982" s="4" t="s">
        <v>369</v>
      </c>
      <c r="R982" s="37">
        <v>12.5</v>
      </c>
      <c r="S982" s="38">
        <f t="shared" si="327"/>
        <v>15.25</v>
      </c>
      <c r="T982" s="25">
        <v>0.1</v>
      </c>
      <c r="U982" s="10" t="s">
        <v>634</v>
      </c>
      <c r="V982" s="9"/>
      <c r="HP982" s="12"/>
      <c r="HQ982" s="12"/>
      <c r="HR982" s="12"/>
      <c r="HS982" s="12"/>
      <c r="HT982" s="7"/>
      <c r="HU982" s="7"/>
      <c r="HV982" s="12"/>
      <c r="HW982" s="7"/>
      <c r="HX982" s="7"/>
      <c r="HY982" s="12"/>
      <c r="HZ982" s="12"/>
      <c r="IA982" s="12"/>
      <c r="IG982" s="12"/>
      <c r="IJ982" s="12"/>
      <c r="IK982" s="12"/>
      <c r="IO982" s="12"/>
      <c r="IP982" s="12"/>
      <c r="IQ982" s="12"/>
      <c r="IR982" s="12"/>
      <c r="JB982" s="12"/>
      <c r="JC982" s="12"/>
      <c r="JD982" s="12"/>
      <c r="JE982" s="12"/>
      <c r="JF982" s="12"/>
      <c r="JG982" s="12"/>
      <c r="JH982" s="12"/>
      <c r="JI982" s="12"/>
      <c r="JJ982" s="12"/>
      <c r="JK982" s="12"/>
      <c r="JL982" s="12"/>
      <c r="JN982" s="12"/>
      <c r="JP982" s="12"/>
      <c r="JR982" s="12"/>
      <c r="JS982" s="12"/>
      <c r="JT982" s="12"/>
      <c r="JU982" s="12"/>
      <c r="JV982" s="12"/>
      <c r="JW982" s="12"/>
      <c r="JX982" s="12"/>
      <c r="JY982" s="12"/>
      <c r="KE982" s="12"/>
      <c r="KF982" s="12"/>
      <c r="KH982" s="12"/>
      <c r="KI982" s="12"/>
      <c r="KJ982" s="12"/>
      <c r="KK982" s="12"/>
      <c r="KL982" s="12"/>
      <c r="KM982" s="12"/>
      <c r="KN982" s="12"/>
      <c r="KO982" s="12"/>
      <c r="KP982" s="12"/>
      <c r="KQ982" s="12"/>
      <c r="KR982" s="12"/>
      <c r="KS982" s="12"/>
      <c r="KT982" s="12"/>
      <c r="KU982" s="12"/>
      <c r="KV982" s="12"/>
      <c r="KW982" s="12"/>
      <c r="KX982" s="12"/>
      <c r="LD982" s="12"/>
      <c r="LE982" s="12"/>
      <c r="LF982" s="12"/>
      <c r="LG982" s="12"/>
      <c r="LH982" s="12"/>
      <c r="LI982" s="12"/>
      <c r="LJ982" s="12"/>
      <c r="LK982" s="12"/>
      <c r="LL982" s="12"/>
      <c r="LM982" s="12"/>
      <c r="LR982" s="12"/>
      <c r="LS982" s="12"/>
      <c r="LT982" s="12"/>
      <c r="LU982" s="12"/>
      <c r="LV982" s="12"/>
      <c r="LW982" s="12"/>
      <c r="LX982" s="12"/>
      <c r="LY982" s="12"/>
      <c r="LZ982" s="12"/>
      <c r="MA982" s="12"/>
      <c r="MB982" s="12"/>
      <c r="MC982" s="12"/>
      <c r="MD982" s="12"/>
      <c r="ME982" s="12"/>
      <c r="MF982" s="12"/>
      <c r="MH982" s="12"/>
      <c r="MI982" s="12"/>
      <c r="MJ982" s="12"/>
      <c r="MK982" s="12"/>
      <c r="ML982" s="12"/>
      <c r="MM982" s="12"/>
      <c r="MN982" s="12"/>
      <c r="MO982" s="12"/>
      <c r="MP982" s="12"/>
    </row>
    <row r="983" spans="1:359" s="8" customFormat="1" ht="22.5" customHeight="1">
      <c r="A983" s="57">
        <v>2</v>
      </c>
      <c r="B983" s="58"/>
      <c r="C983" s="62"/>
      <c r="D983" s="201">
        <f>SUM((R983*A983)+B983+C983)+((2020-2008)*3)</f>
        <v>76.97999999999999</v>
      </c>
      <c r="E983" s="226"/>
      <c r="F983" s="198" t="s">
        <v>808</v>
      </c>
      <c r="G983" s="90" t="s">
        <v>1471</v>
      </c>
      <c r="H983" s="83" t="s">
        <v>330</v>
      </c>
      <c r="I983" s="83" t="s">
        <v>115</v>
      </c>
      <c r="J983" s="83" t="s">
        <v>931</v>
      </c>
      <c r="K983" s="83" t="s">
        <v>1237</v>
      </c>
      <c r="L983" s="66">
        <f t="shared" si="326"/>
        <v>76.97999999999999</v>
      </c>
      <c r="M983" s="66"/>
      <c r="N983" s="1" t="s">
        <v>369</v>
      </c>
      <c r="O983" s="316" t="s">
        <v>369</v>
      </c>
      <c r="P983" s="317" t="s">
        <v>369</v>
      </c>
      <c r="Q983" s="4">
        <v>1</v>
      </c>
      <c r="R983" s="37">
        <v>20.49</v>
      </c>
      <c r="S983" s="38">
        <f t="shared" si="327"/>
        <v>24.997799999999998</v>
      </c>
      <c r="T983" s="25"/>
      <c r="U983" s="10" t="s">
        <v>634</v>
      </c>
      <c r="V983" s="9"/>
      <c r="IE983" s="12"/>
      <c r="IF983" s="12"/>
      <c r="IH983" s="12"/>
      <c r="IS983" s="12"/>
      <c r="IT983" s="12"/>
      <c r="IU983" s="12"/>
      <c r="IV983" s="12"/>
      <c r="IW983" s="12"/>
      <c r="IX983" s="12"/>
      <c r="IY983" s="12"/>
      <c r="IZ983" s="12"/>
      <c r="JA983" s="12"/>
      <c r="JL983" s="12"/>
      <c r="JN983" s="12"/>
      <c r="JT983" s="12"/>
      <c r="JU983" s="12"/>
      <c r="JV983" s="12"/>
      <c r="JW983" s="12"/>
      <c r="JX983" s="12"/>
      <c r="JZ983" s="12"/>
      <c r="KA983" s="12"/>
      <c r="KE983" s="12"/>
      <c r="KF983" s="12"/>
      <c r="KG983" s="12"/>
      <c r="KH983" s="12"/>
      <c r="KI983" s="12"/>
      <c r="KJ983" s="12"/>
      <c r="KK983" s="12"/>
      <c r="KL983" s="12"/>
      <c r="KM983" s="12"/>
      <c r="KN983" s="12"/>
      <c r="KO983" s="12"/>
      <c r="KP983" s="12"/>
      <c r="KQ983" s="12"/>
      <c r="KR983" s="12"/>
      <c r="KU983" s="12"/>
      <c r="KV983" s="12"/>
      <c r="KW983" s="12"/>
      <c r="KX983" s="12"/>
      <c r="KZ983" s="12"/>
      <c r="LA983" s="12"/>
      <c r="LB983" s="12"/>
      <c r="LC983" s="12"/>
      <c r="LD983" s="12"/>
      <c r="LE983" s="12"/>
      <c r="LF983" s="12"/>
      <c r="LG983" s="12"/>
      <c r="LH983" s="12"/>
      <c r="LI983" s="12"/>
      <c r="LJ983" s="12"/>
      <c r="LK983" s="12"/>
      <c r="LL983" s="12"/>
      <c r="LM983" s="12"/>
      <c r="LN983" s="12"/>
      <c r="LO983" s="12"/>
      <c r="LP983" s="12"/>
      <c r="LQ983" s="12"/>
      <c r="LR983" s="12"/>
      <c r="LS983" s="12"/>
      <c r="LT983" s="12"/>
      <c r="LU983" s="12"/>
      <c r="LV983" s="12"/>
      <c r="LW983" s="12"/>
      <c r="LX983" s="12"/>
      <c r="LY983" s="12"/>
      <c r="LZ983" s="12"/>
      <c r="MA983" s="12"/>
      <c r="MB983" s="12"/>
      <c r="MC983" s="12"/>
      <c r="MD983" s="12"/>
      <c r="ME983" s="12"/>
      <c r="MF983" s="12"/>
      <c r="MG983" s="12"/>
      <c r="MH983" s="12"/>
      <c r="MI983" s="12"/>
      <c r="MJ983" s="12"/>
      <c r="MK983" s="12"/>
      <c r="ML983" s="12"/>
      <c r="MM983" s="12"/>
      <c r="MN983" s="12"/>
      <c r="MO983" s="12"/>
      <c r="MP983" s="12"/>
      <c r="MQ983" s="12"/>
      <c r="MS983" s="12"/>
    </row>
    <row r="984" spans="1:359" ht="22.5" customHeight="1">
      <c r="A984" s="57">
        <v>2</v>
      </c>
      <c r="B984" s="58"/>
      <c r="C984" s="62"/>
      <c r="D984" s="201">
        <f>SUM((R984*A984)+B984+C984)+((2020-2006)*3)</f>
        <v>82.97999999999999</v>
      </c>
      <c r="F984" s="198" t="s">
        <v>808</v>
      </c>
      <c r="G984" s="90" t="s">
        <v>1472</v>
      </c>
      <c r="H984" s="83" t="s">
        <v>330</v>
      </c>
      <c r="I984" s="83" t="s">
        <v>115</v>
      </c>
      <c r="J984" s="83" t="s">
        <v>931</v>
      </c>
      <c r="K984" s="83" t="s">
        <v>1238</v>
      </c>
      <c r="L984" s="66">
        <f t="shared" si="326"/>
        <v>82.97999999999999</v>
      </c>
      <c r="M984" s="66"/>
      <c r="N984" s="1" t="s">
        <v>369</v>
      </c>
      <c r="O984" s="316" t="s">
        <v>369</v>
      </c>
      <c r="P984" s="317" t="s">
        <v>369</v>
      </c>
      <c r="Q984" s="4">
        <v>1</v>
      </c>
      <c r="R984" s="37">
        <v>20.49</v>
      </c>
      <c r="S984" s="38">
        <f t="shared" si="327"/>
        <v>24.997799999999998</v>
      </c>
      <c r="T984" s="25"/>
      <c r="U984" s="10" t="s">
        <v>634</v>
      </c>
      <c r="V984" s="9"/>
      <c r="W984" s="8"/>
      <c r="HR984" s="8"/>
      <c r="HS984" s="8"/>
      <c r="HV984" s="8"/>
      <c r="HZ984" s="8"/>
      <c r="IA984" s="8"/>
      <c r="IB984" s="8"/>
      <c r="IC984" s="8"/>
      <c r="ID984" s="8"/>
      <c r="IE984" s="8"/>
      <c r="IF984" s="8"/>
      <c r="IG984" s="8"/>
      <c r="IH984" s="8"/>
      <c r="IJ984" s="8"/>
      <c r="IK984" s="8"/>
      <c r="IL984" s="8"/>
      <c r="IM984" s="8"/>
      <c r="IN984" s="8"/>
      <c r="IO984" s="8"/>
      <c r="IP984" s="8"/>
      <c r="IQ984" s="8"/>
      <c r="IR984" s="8"/>
      <c r="JB984" s="8"/>
      <c r="JC984" s="8"/>
      <c r="JD984" s="8"/>
      <c r="JE984" s="8"/>
      <c r="JF984" s="8"/>
      <c r="JG984" s="8"/>
      <c r="JH984" s="8"/>
      <c r="JI984" s="8"/>
      <c r="JJ984" s="8"/>
      <c r="JK984" s="8"/>
      <c r="JM984" s="8"/>
      <c r="JP984" s="8"/>
      <c r="JQ984" s="8"/>
      <c r="JR984" s="8"/>
      <c r="JS984" s="8"/>
      <c r="JY984" s="8"/>
      <c r="JZ984" s="8"/>
      <c r="KA984" s="8"/>
      <c r="KB984" s="8"/>
      <c r="KC984" s="8"/>
      <c r="KD984" s="8"/>
      <c r="KS984" s="8"/>
      <c r="KT984" s="8"/>
      <c r="KY984" s="8"/>
      <c r="MR984" s="8"/>
      <c r="MS984" s="8"/>
      <c r="MU984" s="8"/>
    </row>
    <row r="985" spans="1:359" s="8" customFormat="1" ht="22.5" customHeight="1">
      <c r="A985" s="57">
        <v>2</v>
      </c>
      <c r="B985" s="58"/>
      <c r="C985" s="62">
        <v>5</v>
      </c>
      <c r="D985" s="201">
        <f>SUM((R985*A985)+B985+C985)+((2020-2012)*3)</f>
        <v>75</v>
      </c>
      <c r="E985" s="225"/>
      <c r="F985" s="198" t="s">
        <v>808</v>
      </c>
      <c r="G985" s="90" t="s">
        <v>1469</v>
      </c>
      <c r="H985" s="83" t="s">
        <v>330</v>
      </c>
      <c r="I985" s="83" t="s">
        <v>216</v>
      </c>
      <c r="J985" s="86" t="s">
        <v>930</v>
      </c>
      <c r="K985" s="83" t="s">
        <v>596</v>
      </c>
      <c r="L985" s="66">
        <f t="shared" si="326"/>
        <v>75</v>
      </c>
      <c r="M985" s="66"/>
      <c r="N985" s="1" t="s">
        <v>369</v>
      </c>
      <c r="O985" s="316" t="s">
        <v>369</v>
      </c>
      <c r="P985" s="317" t="s">
        <v>369</v>
      </c>
      <c r="Q985" s="4">
        <v>1</v>
      </c>
      <c r="R985" s="37">
        <v>23</v>
      </c>
      <c r="S985" s="38">
        <f t="shared" si="327"/>
        <v>28.06</v>
      </c>
      <c r="T985" s="19"/>
      <c r="U985" s="10" t="s">
        <v>487</v>
      </c>
      <c r="V985" s="9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  <c r="BS985" s="12"/>
      <c r="BT985" s="12"/>
      <c r="BU985" s="12"/>
      <c r="BV985" s="12"/>
      <c r="BW985" s="12"/>
      <c r="BX985" s="12"/>
      <c r="BY985" s="12"/>
      <c r="BZ985" s="12"/>
      <c r="CA985" s="12"/>
      <c r="CB985" s="12"/>
      <c r="CC985" s="12"/>
      <c r="CD985" s="12"/>
      <c r="CE985" s="12"/>
      <c r="CF985" s="12"/>
      <c r="CG985" s="12"/>
      <c r="CH985" s="12"/>
      <c r="CI985" s="12"/>
      <c r="CJ985" s="12"/>
      <c r="CK985" s="12"/>
      <c r="CL985" s="12"/>
      <c r="CM985" s="12"/>
      <c r="CN985" s="12"/>
      <c r="CO985" s="12"/>
      <c r="CP985" s="12"/>
      <c r="CQ985" s="12"/>
      <c r="CR985" s="12"/>
      <c r="CS985" s="12"/>
      <c r="CT985" s="12"/>
      <c r="CU985" s="12"/>
      <c r="CV985" s="12"/>
      <c r="CW985" s="12"/>
      <c r="CX985" s="12"/>
      <c r="CY985" s="12"/>
      <c r="CZ985" s="12"/>
      <c r="DA985" s="12"/>
      <c r="DB985" s="12"/>
      <c r="DC985" s="12"/>
      <c r="DD985" s="12"/>
      <c r="DE985" s="12"/>
      <c r="DF985" s="12"/>
      <c r="DG985" s="12"/>
      <c r="DH985" s="12"/>
      <c r="DI985" s="12"/>
      <c r="DJ985" s="12"/>
      <c r="DK985" s="12"/>
      <c r="DL985" s="12"/>
      <c r="DM985" s="12"/>
      <c r="DN985" s="12"/>
      <c r="DO985" s="12"/>
      <c r="DP985" s="12"/>
      <c r="DQ985" s="12"/>
      <c r="DR985" s="12"/>
      <c r="DS985" s="12"/>
      <c r="DT985" s="12"/>
      <c r="DU985" s="12"/>
      <c r="DV985" s="12"/>
      <c r="DW985" s="12"/>
      <c r="DX985" s="12"/>
      <c r="DY985" s="12"/>
      <c r="DZ985" s="12"/>
      <c r="EA985" s="12"/>
      <c r="EB985" s="12"/>
      <c r="EC985" s="12"/>
      <c r="ED985" s="12"/>
      <c r="EE985" s="12"/>
      <c r="EF985" s="12"/>
      <c r="EG985" s="12"/>
      <c r="EH985" s="12"/>
      <c r="EI985" s="12"/>
      <c r="EJ985" s="12"/>
      <c r="EK985" s="12"/>
      <c r="EL985" s="12"/>
      <c r="EM985" s="12"/>
      <c r="EN985" s="12"/>
      <c r="EO985" s="12"/>
      <c r="EP985" s="12"/>
      <c r="EQ985" s="12"/>
      <c r="ER985" s="12"/>
      <c r="ES985" s="12"/>
      <c r="ET985" s="12"/>
      <c r="EU985" s="12"/>
      <c r="EV985" s="12"/>
      <c r="EW985" s="12"/>
      <c r="EX985" s="12"/>
      <c r="EY985" s="12"/>
      <c r="EZ985" s="12"/>
      <c r="FA985" s="12"/>
      <c r="FB985" s="12"/>
      <c r="FC985" s="12"/>
      <c r="FD985" s="12"/>
      <c r="FE985" s="12"/>
      <c r="FF985" s="12"/>
      <c r="FG985" s="12"/>
      <c r="FH985" s="12"/>
      <c r="FI985" s="12"/>
      <c r="FJ985" s="12"/>
      <c r="FK985" s="12"/>
      <c r="FL985" s="12"/>
      <c r="FM985" s="12"/>
      <c r="FN985" s="12"/>
      <c r="FO985" s="12"/>
      <c r="FP985" s="12"/>
      <c r="FQ985" s="12"/>
      <c r="FR985" s="12"/>
      <c r="FS985" s="12"/>
      <c r="FT985" s="12"/>
      <c r="FU985" s="12"/>
      <c r="FV985" s="12"/>
      <c r="FW985" s="12"/>
      <c r="FX985" s="12"/>
      <c r="FY985" s="12"/>
      <c r="FZ985" s="12"/>
      <c r="GA985" s="12"/>
      <c r="GB985" s="12"/>
      <c r="GC985" s="12"/>
      <c r="GD985" s="12"/>
      <c r="GE985" s="12"/>
      <c r="GF985" s="12"/>
      <c r="GG985" s="12"/>
      <c r="GH985" s="12"/>
      <c r="GI985" s="12"/>
      <c r="GJ985" s="12"/>
      <c r="GK985" s="12"/>
      <c r="GL985" s="12"/>
      <c r="GM985" s="12"/>
      <c r="GN985" s="12"/>
      <c r="GO985" s="12"/>
      <c r="GP985" s="12"/>
      <c r="GQ985" s="12"/>
      <c r="GR985" s="12"/>
      <c r="GS985" s="12"/>
      <c r="GT985" s="12"/>
      <c r="GU985" s="12"/>
      <c r="GV985" s="12"/>
      <c r="GW985" s="12"/>
      <c r="GX985" s="12"/>
      <c r="GY985" s="12"/>
      <c r="GZ985" s="12"/>
      <c r="HA985" s="12"/>
      <c r="HB985" s="12"/>
      <c r="HC985" s="12"/>
      <c r="HD985" s="12"/>
      <c r="HE985" s="12"/>
      <c r="HF985" s="12"/>
      <c r="HG985" s="12"/>
      <c r="HH985" s="12"/>
      <c r="HI985" s="12"/>
      <c r="HJ985" s="12"/>
      <c r="HK985" s="12"/>
      <c r="HL985" s="12"/>
      <c r="HM985" s="12"/>
      <c r="HN985" s="12"/>
      <c r="HO985" s="12"/>
      <c r="HP985" s="7"/>
      <c r="HQ985" s="7"/>
      <c r="HT985" s="12"/>
      <c r="HU985" s="12"/>
      <c r="HW985" s="12"/>
      <c r="HX985" s="12"/>
      <c r="HZ985" s="12"/>
      <c r="IA985" s="12"/>
      <c r="IE985" s="12"/>
      <c r="IF985" s="12"/>
      <c r="IH985" s="12"/>
      <c r="IJ985" s="12"/>
      <c r="IK985" s="12"/>
      <c r="IO985" s="12"/>
      <c r="IP985" s="12"/>
      <c r="IQ985" s="12"/>
      <c r="IR985" s="12"/>
      <c r="JB985" s="12"/>
      <c r="JC985" s="12"/>
      <c r="JD985" s="12"/>
      <c r="JE985" s="12"/>
      <c r="JF985" s="12"/>
      <c r="JG985" s="12"/>
      <c r="JH985" s="12"/>
      <c r="JI985" s="12"/>
      <c r="JJ985" s="12"/>
      <c r="JK985" s="12"/>
      <c r="JL985" s="12"/>
      <c r="JN985" s="12"/>
      <c r="JP985" s="12"/>
      <c r="JR985" s="12"/>
      <c r="JS985" s="12"/>
      <c r="JT985" s="12"/>
      <c r="JU985" s="12"/>
      <c r="JV985" s="12"/>
      <c r="JW985" s="12"/>
      <c r="JX985" s="12"/>
      <c r="JY985" s="12"/>
      <c r="KE985" s="12"/>
      <c r="KF985" s="12"/>
      <c r="KG985" s="12"/>
      <c r="KH985" s="12"/>
      <c r="KI985" s="12"/>
      <c r="KJ985" s="12"/>
      <c r="KK985" s="12"/>
      <c r="KL985" s="12"/>
      <c r="KM985" s="12"/>
      <c r="KN985" s="12"/>
      <c r="KO985" s="12"/>
      <c r="KP985" s="12"/>
      <c r="KQ985" s="12"/>
      <c r="KR985" s="12"/>
      <c r="KU985" s="12"/>
      <c r="KV985" s="12"/>
      <c r="KW985" s="12"/>
      <c r="KX985" s="12"/>
      <c r="KY985" s="12"/>
      <c r="KZ985" s="12"/>
      <c r="LA985" s="12"/>
      <c r="LB985" s="12"/>
      <c r="LC985" s="12"/>
      <c r="LD985" s="12"/>
      <c r="LE985" s="12"/>
      <c r="LF985" s="12"/>
      <c r="LG985" s="12"/>
      <c r="LH985" s="12"/>
      <c r="LI985" s="12"/>
      <c r="LJ985" s="12"/>
      <c r="LK985" s="12"/>
      <c r="LL985" s="12"/>
      <c r="LM985" s="12"/>
      <c r="LN985" s="12"/>
      <c r="LO985" s="12"/>
      <c r="LP985" s="12"/>
      <c r="LQ985" s="12"/>
      <c r="LR985" s="12"/>
      <c r="LS985" s="12"/>
      <c r="LT985" s="12"/>
      <c r="LU985" s="12"/>
      <c r="LV985" s="12"/>
      <c r="LW985" s="12"/>
      <c r="LX985" s="12"/>
      <c r="LY985" s="12"/>
      <c r="LZ985" s="12"/>
      <c r="MA985" s="12"/>
      <c r="MB985" s="12"/>
      <c r="MC985" s="12"/>
      <c r="MD985" s="12"/>
      <c r="ME985" s="12"/>
      <c r="MF985" s="12"/>
      <c r="MG985" s="12"/>
      <c r="MH985" s="12"/>
      <c r="MI985" s="12"/>
      <c r="MJ985" s="12"/>
      <c r="MK985" s="12"/>
      <c r="ML985" s="12"/>
      <c r="MM985" s="12"/>
      <c r="MN985" s="12"/>
      <c r="MO985" s="12"/>
      <c r="MP985" s="12"/>
      <c r="MQ985" s="12"/>
      <c r="MS985" s="12"/>
    </row>
    <row r="986" spans="1:359" s="8" customFormat="1" ht="22.5" customHeight="1">
      <c r="A986" s="57">
        <v>2</v>
      </c>
      <c r="B986" s="58"/>
      <c r="C986" s="62"/>
      <c r="D986" s="201">
        <f>SUM((R986*A986)+B986+C986)+((2020-2001)*3)</f>
        <v>100.2</v>
      </c>
      <c r="E986" s="226"/>
      <c r="F986" s="198" t="s">
        <v>808</v>
      </c>
      <c r="G986" s="90" t="s">
        <v>1470</v>
      </c>
      <c r="H986" s="83" t="s">
        <v>330</v>
      </c>
      <c r="I986" s="83" t="s">
        <v>217</v>
      </c>
      <c r="J986" s="84" t="s">
        <v>929</v>
      </c>
      <c r="K986" s="83" t="s">
        <v>611</v>
      </c>
      <c r="L986" s="66">
        <f t="shared" si="326"/>
        <v>100.2</v>
      </c>
      <c r="M986" s="66"/>
      <c r="N986" s="1" t="s">
        <v>369</v>
      </c>
      <c r="O986" s="316" t="s">
        <v>369</v>
      </c>
      <c r="P986" s="317">
        <v>1</v>
      </c>
      <c r="Q986" s="4" t="s">
        <v>369</v>
      </c>
      <c r="R986" s="37">
        <v>21.6</v>
      </c>
      <c r="S986" s="38">
        <f t="shared" si="327"/>
        <v>26.352</v>
      </c>
      <c r="T986" s="19"/>
      <c r="U986" s="10" t="s">
        <v>487</v>
      </c>
      <c r="V986" s="9"/>
      <c r="W986" s="7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12"/>
      <c r="BY986" s="12"/>
      <c r="BZ986" s="12"/>
      <c r="CA986" s="12"/>
      <c r="CB986" s="12"/>
      <c r="CC986" s="12"/>
      <c r="CD986" s="12"/>
      <c r="CE986" s="12"/>
      <c r="CF986" s="12"/>
      <c r="CG986" s="12"/>
      <c r="CH986" s="12"/>
      <c r="CI986" s="12"/>
      <c r="CJ986" s="12"/>
      <c r="CK986" s="12"/>
      <c r="CL986" s="12"/>
      <c r="CM986" s="12"/>
      <c r="CN986" s="12"/>
      <c r="CO986" s="12"/>
      <c r="CP986" s="12"/>
      <c r="CQ986" s="12"/>
      <c r="CR986" s="12"/>
      <c r="CS986" s="12"/>
      <c r="CT986" s="12"/>
      <c r="CU986" s="12"/>
      <c r="CV986" s="12"/>
      <c r="CW986" s="12"/>
      <c r="CX986" s="12"/>
      <c r="CY986" s="12"/>
      <c r="CZ986" s="12"/>
      <c r="DA986" s="12"/>
      <c r="DB986" s="12"/>
      <c r="DC986" s="12"/>
      <c r="DD986" s="12"/>
      <c r="DE986" s="12"/>
      <c r="DF986" s="12"/>
      <c r="DG986" s="12"/>
      <c r="DH986" s="12"/>
      <c r="DI986" s="12"/>
      <c r="DJ986" s="12"/>
      <c r="DK986" s="12"/>
      <c r="DL986" s="12"/>
      <c r="DM986" s="12"/>
      <c r="DN986" s="12"/>
      <c r="DO986" s="12"/>
      <c r="DP986" s="12"/>
      <c r="DQ986" s="12"/>
      <c r="DR986" s="12"/>
      <c r="DS986" s="12"/>
      <c r="DT986" s="12"/>
      <c r="DU986" s="12"/>
      <c r="DV986" s="12"/>
      <c r="DW986" s="12"/>
      <c r="DX986" s="12"/>
      <c r="DY986" s="12"/>
      <c r="DZ986" s="12"/>
      <c r="EA986" s="12"/>
      <c r="EB986" s="12"/>
      <c r="EC986" s="12"/>
      <c r="ED986" s="12"/>
      <c r="EE986" s="12"/>
      <c r="EF986" s="12"/>
      <c r="EG986" s="12"/>
      <c r="EH986" s="12"/>
      <c r="EI986" s="12"/>
      <c r="EJ986" s="12"/>
      <c r="EK986" s="12"/>
      <c r="EL986" s="12"/>
      <c r="EM986" s="12"/>
      <c r="EN986" s="12"/>
      <c r="EO986" s="12"/>
      <c r="EP986" s="12"/>
      <c r="EQ986" s="12"/>
      <c r="ER986" s="12"/>
      <c r="ES986" s="12"/>
      <c r="ET986" s="12"/>
      <c r="EU986" s="12"/>
      <c r="EV986" s="12"/>
      <c r="EW986" s="12"/>
      <c r="EX986" s="12"/>
      <c r="EY986" s="12"/>
      <c r="EZ986" s="12"/>
      <c r="FA986" s="12"/>
      <c r="FB986" s="12"/>
      <c r="FC986" s="12"/>
      <c r="FD986" s="12"/>
      <c r="FE986" s="12"/>
      <c r="FF986" s="12"/>
      <c r="FG986" s="12"/>
      <c r="FH986" s="12"/>
      <c r="FI986" s="12"/>
      <c r="FJ986" s="12"/>
      <c r="FK986" s="12"/>
      <c r="FL986" s="12"/>
      <c r="FM986" s="12"/>
      <c r="FN986" s="12"/>
      <c r="FO986" s="12"/>
      <c r="FP986" s="12"/>
      <c r="FQ986" s="12"/>
      <c r="FR986" s="12"/>
      <c r="FS986" s="12"/>
      <c r="FT986" s="12"/>
      <c r="FU986" s="12"/>
      <c r="FV986" s="12"/>
      <c r="FW986" s="12"/>
      <c r="FX986" s="12"/>
      <c r="FY986" s="12"/>
      <c r="FZ986" s="12"/>
      <c r="GA986" s="12"/>
      <c r="GB986" s="12"/>
      <c r="GC986" s="12"/>
      <c r="GD986" s="12"/>
      <c r="GE986" s="12"/>
      <c r="GF986" s="12"/>
      <c r="GG986" s="12"/>
      <c r="GH986" s="12"/>
      <c r="GI986" s="12"/>
      <c r="GJ986" s="12"/>
      <c r="GK986" s="12"/>
      <c r="GL986" s="12"/>
      <c r="GM986" s="12"/>
      <c r="GN986" s="12"/>
      <c r="GO986" s="12"/>
      <c r="GP986" s="12"/>
      <c r="GQ986" s="12"/>
      <c r="GR986" s="12"/>
      <c r="GS986" s="12"/>
      <c r="GT986" s="12"/>
      <c r="GU986" s="12"/>
      <c r="GV986" s="12"/>
      <c r="GW986" s="12"/>
      <c r="GX986" s="12"/>
      <c r="GY986" s="12"/>
      <c r="GZ986" s="12"/>
      <c r="HA986" s="12"/>
      <c r="HB986" s="12"/>
      <c r="HC986" s="12"/>
      <c r="HD986" s="12"/>
      <c r="HE986" s="12"/>
      <c r="HF986" s="12"/>
      <c r="HG986" s="12"/>
      <c r="HH986" s="12"/>
      <c r="HI986" s="12"/>
      <c r="HJ986" s="12"/>
      <c r="HK986" s="12"/>
      <c r="HL986" s="12"/>
      <c r="HM986" s="12"/>
      <c r="HN986" s="12"/>
      <c r="HO986" s="12"/>
      <c r="HT986" s="12"/>
      <c r="HU986" s="12"/>
      <c r="HW986" s="12"/>
      <c r="HX986" s="12"/>
      <c r="HZ986" s="12"/>
      <c r="IA986" s="12"/>
      <c r="IB986" s="12"/>
      <c r="IC986" s="12"/>
      <c r="ID986" s="12"/>
      <c r="IJ986" s="12"/>
      <c r="IK986" s="12"/>
      <c r="IL986" s="12"/>
      <c r="IM986" s="12"/>
      <c r="IN986" s="12"/>
      <c r="JT986" s="12"/>
      <c r="JU986" s="12"/>
      <c r="JV986" s="12"/>
      <c r="JW986" s="12"/>
      <c r="JX986" s="12"/>
      <c r="KE986" s="12"/>
      <c r="KF986" s="12"/>
      <c r="KG986" s="12"/>
      <c r="KH986" s="12"/>
      <c r="KI986" s="12"/>
      <c r="KJ986" s="12"/>
      <c r="KK986" s="12"/>
      <c r="KL986" s="12"/>
      <c r="KM986" s="12"/>
      <c r="KN986" s="12"/>
      <c r="KO986" s="12"/>
      <c r="KP986" s="12"/>
      <c r="KQ986" s="12"/>
      <c r="KR986" s="12"/>
      <c r="KS986" s="12"/>
      <c r="KT986" s="12"/>
      <c r="KY986" s="12"/>
      <c r="LN986" s="12"/>
      <c r="LO986" s="12"/>
      <c r="LP986" s="12"/>
      <c r="LQ986" s="12"/>
      <c r="MG986" s="12"/>
      <c r="MH986" s="12"/>
      <c r="MI986" s="12"/>
      <c r="MJ986" s="12"/>
      <c r="MK986" s="12"/>
      <c r="ML986" s="12"/>
      <c r="MM986" s="12"/>
      <c r="MN986" s="12"/>
      <c r="MO986" s="12"/>
      <c r="MP986" s="12"/>
      <c r="MQ986" s="12"/>
      <c r="MS986" s="12"/>
    </row>
    <row r="987" spans="1:359" s="8" customFormat="1" ht="22.5" customHeight="1">
      <c r="A987" s="57">
        <v>2.1</v>
      </c>
      <c r="B987" s="58"/>
      <c r="C987" s="62"/>
      <c r="D987" s="201">
        <f>SUM((S987*A987)+B987+C987)</f>
        <v>46.372200000000007</v>
      </c>
      <c r="E987" s="226"/>
      <c r="F987" s="59" t="s">
        <v>807</v>
      </c>
      <c r="G987" s="59"/>
      <c r="H987" s="26" t="s">
        <v>330</v>
      </c>
      <c r="I987" s="26" t="s">
        <v>215</v>
      </c>
      <c r="J987" s="9" t="s">
        <v>929</v>
      </c>
      <c r="K987" s="26" t="s">
        <v>600</v>
      </c>
      <c r="L987" s="66">
        <f t="shared" si="326"/>
        <v>46.372200000000007</v>
      </c>
      <c r="M987" s="66"/>
      <c r="N987" s="1" t="s">
        <v>369</v>
      </c>
      <c r="O987" s="316" t="s">
        <v>369</v>
      </c>
      <c r="P987" s="317">
        <v>6</v>
      </c>
      <c r="Q987" s="4" t="s">
        <v>369</v>
      </c>
      <c r="R987" s="37">
        <v>18.100000000000001</v>
      </c>
      <c r="S987" s="38">
        <f t="shared" si="327"/>
        <v>22.082000000000001</v>
      </c>
      <c r="T987" s="20"/>
      <c r="U987" s="10" t="s">
        <v>626</v>
      </c>
      <c r="V987" s="9"/>
      <c r="IG987" s="12"/>
      <c r="IO987" s="12"/>
      <c r="IP987" s="12"/>
      <c r="IQ987" s="12"/>
      <c r="IS987" s="12"/>
      <c r="IT987" s="12"/>
      <c r="IU987" s="12"/>
      <c r="IV987" s="12"/>
      <c r="IW987" s="12"/>
      <c r="IX987" s="12"/>
      <c r="IY987" s="12"/>
      <c r="IZ987" s="12"/>
      <c r="JA987" s="12"/>
      <c r="JF987" s="12"/>
      <c r="JG987" s="12"/>
      <c r="JH987" s="12"/>
      <c r="JI987" s="12"/>
      <c r="JJ987" s="12"/>
      <c r="JL987" s="12"/>
      <c r="JN987" s="12"/>
      <c r="JT987" s="12"/>
      <c r="JU987" s="12"/>
      <c r="JV987" s="12"/>
      <c r="JW987" s="12"/>
      <c r="JX987" s="12"/>
      <c r="KH987" s="12"/>
      <c r="KI987" s="12"/>
      <c r="KJ987" s="12"/>
      <c r="KK987" s="12"/>
      <c r="KL987" s="12"/>
      <c r="KS987" s="12"/>
      <c r="KT987" s="12"/>
      <c r="LD987" s="12"/>
      <c r="LE987" s="12"/>
      <c r="LF987" s="12"/>
      <c r="LG987" s="12"/>
      <c r="LH987" s="12"/>
      <c r="LI987" s="12"/>
      <c r="LJ987" s="12"/>
      <c r="LK987" s="12"/>
      <c r="LL987" s="12"/>
      <c r="LM987" s="12"/>
      <c r="LN987" s="12"/>
      <c r="LO987" s="12"/>
      <c r="LP987" s="12"/>
      <c r="LQ987" s="12"/>
      <c r="LR987" s="12"/>
      <c r="LS987" s="12"/>
      <c r="LT987" s="12"/>
      <c r="LU987" s="12"/>
      <c r="LV987" s="12"/>
      <c r="LW987" s="12"/>
      <c r="LX987" s="12"/>
      <c r="LY987" s="12"/>
      <c r="LZ987" s="12"/>
      <c r="MA987" s="12"/>
      <c r="MB987" s="12"/>
      <c r="MC987" s="12"/>
      <c r="MD987" s="12"/>
      <c r="ME987" s="12"/>
      <c r="MF987" s="12"/>
      <c r="MG987" s="12"/>
      <c r="MK987" s="12"/>
      <c r="ML987" s="12"/>
      <c r="MM987" s="12"/>
      <c r="MN987" s="12"/>
      <c r="MO987" s="12"/>
      <c r="MP987" s="12"/>
    </row>
    <row r="988" spans="1:359" s="8" customFormat="1" ht="22.5" customHeight="1">
      <c r="A988" s="57">
        <v>2.1</v>
      </c>
      <c r="B988" s="58"/>
      <c r="C988" s="62"/>
      <c r="D988" s="201">
        <f>SUM((S988*A988)+B988+C988)</f>
        <v>47.909400000000005</v>
      </c>
      <c r="E988" s="226"/>
      <c r="F988" s="59" t="s">
        <v>807</v>
      </c>
      <c r="G988" s="59"/>
      <c r="H988" s="26" t="s">
        <v>330</v>
      </c>
      <c r="I988" s="26" t="s">
        <v>133</v>
      </c>
      <c r="J988" s="26" t="s">
        <v>2305</v>
      </c>
      <c r="K988" s="26" t="s">
        <v>2401</v>
      </c>
      <c r="L988" s="66">
        <f t="shared" si="324"/>
        <v>47.909400000000005</v>
      </c>
      <c r="M988" s="66"/>
      <c r="N988" s="1" t="s">
        <v>369</v>
      </c>
      <c r="O988" s="316" t="s">
        <v>369</v>
      </c>
      <c r="P988" s="317">
        <v>4</v>
      </c>
      <c r="Q988" s="4" t="s">
        <v>369</v>
      </c>
      <c r="R988" s="37">
        <v>18.7</v>
      </c>
      <c r="S988" s="38">
        <f t="shared" si="325"/>
        <v>22.814</v>
      </c>
      <c r="T988" s="20"/>
      <c r="U988" s="10" t="s">
        <v>629</v>
      </c>
      <c r="V988" s="9"/>
      <c r="HT988" s="12"/>
      <c r="HU988" s="12"/>
      <c r="HW988" s="12"/>
      <c r="HX988" s="12"/>
      <c r="HY988" s="12"/>
      <c r="IE988" s="12"/>
      <c r="IF988" s="12"/>
      <c r="IG988" s="12"/>
      <c r="IH988" s="12"/>
      <c r="II988" s="12"/>
      <c r="IL988" s="12"/>
      <c r="IM988" s="12"/>
      <c r="IN988" s="12"/>
      <c r="IO988" s="12"/>
      <c r="IP988" s="12"/>
      <c r="IQ988" s="12"/>
      <c r="JB988" s="12"/>
      <c r="JC988" s="12"/>
      <c r="JD988" s="12"/>
      <c r="JE988" s="12"/>
      <c r="JK988" s="12"/>
      <c r="JN988" s="12"/>
      <c r="JP988" s="12"/>
      <c r="JR988" s="12"/>
      <c r="JS988" s="12"/>
      <c r="JT988" s="12"/>
      <c r="JU988" s="12"/>
      <c r="JV988" s="12"/>
      <c r="JW988" s="12"/>
      <c r="JX988" s="12"/>
      <c r="JY988" s="12"/>
      <c r="KE988" s="12"/>
      <c r="KF988" s="12"/>
      <c r="KM988" s="12"/>
      <c r="KN988" s="12"/>
      <c r="KO988" s="12"/>
      <c r="KP988" s="12"/>
      <c r="KQ988" s="12"/>
      <c r="KR988" s="12"/>
      <c r="KS988" s="12"/>
      <c r="KT988" s="12"/>
      <c r="KX988" s="12"/>
      <c r="LN988"/>
      <c r="LO988"/>
      <c r="LP988"/>
      <c r="LQ988"/>
      <c r="MG988"/>
      <c r="MK988" s="12"/>
      <c r="ML988" s="12"/>
      <c r="MM988" s="12"/>
      <c r="MN988" s="12"/>
      <c r="MO988" s="12"/>
      <c r="MP988" s="12"/>
    </row>
    <row r="989" spans="1:359" s="8" customFormat="1" ht="22.5" customHeight="1">
      <c r="A989" s="57">
        <v>2.2000000000000002</v>
      </c>
      <c r="B989" s="58"/>
      <c r="C989" s="62">
        <v>-21</v>
      </c>
      <c r="D989" s="201">
        <f>SUM((S989*A989)+B989+C989)</f>
        <v>46.100000000000009</v>
      </c>
      <c r="E989" s="225"/>
      <c r="F989" s="59" t="s">
        <v>806</v>
      </c>
      <c r="G989" s="59"/>
      <c r="H989" s="26" t="s">
        <v>330</v>
      </c>
      <c r="I989" s="26" t="s">
        <v>135</v>
      </c>
      <c r="J989" s="26" t="s">
        <v>590</v>
      </c>
      <c r="K989" s="26" t="s">
        <v>1664</v>
      </c>
      <c r="L989" s="66">
        <f t="shared" si="324"/>
        <v>46.100000000000009</v>
      </c>
      <c r="M989" s="66"/>
      <c r="N989" s="1" t="s">
        <v>369</v>
      </c>
      <c r="O989" s="316" t="s">
        <v>369</v>
      </c>
      <c r="P989" s="317" t="s">
        <v>369</v>
      </c>
      <c r="Q989" s="4">
        <v>6</v>
      </c>
      <c r="R989" s="37">
        <v>25</v>
      </c>
      <c r="S989" s="38">
        <f t="shared" si="325"/>
        <v>30.5</v>
      </c>
      <c r="T989" s="20" t="s">
        <v>703</v>
      </c>
      <c r="U989" s="10" t="s">
        <v>517</v>
      </c>
      <c r="V989" s="9"/>
      <c r="HT989" s="12"/>
      <c r="HU989" s="12"/>
      <c r="HW989" s="12"/>
      <c r="HX989" s="12"/>
      <c r="HY989" s="12"/>
      <c r="HZ989" s="12"/>
      <c r="IA989" s="12"/>
      <c r="IB989" s="12"/>
      <c r="IC989" s="12"/>
      <c r="ID989" s="12"/>
      <c r="IG989" s="12"/>
      <c r="IJ989" s="12"/>
      <c r="IK989" s="12"/>
      <c r="IL989" s="12"/>
      <c r="IM989" s="12"/>
      <c r="IN989" s="12"/>
      <c r="IO989" s="12"/>
      <c r="IP989" s="12"/>
      <c r="IQ989" s="12"/>
      <c r="IR989" s="12"/>
      <c r="JM989" s="12"/>
      <c r="JN989" s="12"/>
      <c r="JO989" s="12"/>
      <c r="JQ989" s="12"/>
      <c r="JT989" s="12"/>
      <c r="JU989" s="12"/>
      <c r="JV989" s="12"/>
      <c r="JW989" s="12"/>
      <c r="JX989" s="12"/>
      <c r="JY989" s="12"/>
      <c r="KE989" s="12"/>
      <c r="KF989" s="12"/>
      <c r="KG989" s="12"/>
      <c r="KM989" s="12"/>
      <c r="KN989" s="12"/>
      <c r="KO989" s="12"/>
      <c r="KP989" s="12"/>
      <c r="KQ989" s="12"/>
      <c r="KR989" s="12"/>
      <c r="KU989" s="12"/>
      <c r="KV989" s="12"/>
      <c r="KW989" s="12"/>
      <c r="KZ989" s="12"/>
      <c r="LA989" s="12"/>
      <c r="LB989" s="12"/>
      <c r="LC989" s="12"/>
      <c r="LD989"/>
      <c r="LE989"/>
      <c r="LF989"/>
      <c r="LG989"/>
      <c r="LH989"/>
      <c r="LI989"/>
      <c r="LJ989"/>
      <c r="LK989"/>
      <c r="LL989"/>
      <c r="LM989"/>
      <c r="LN989" s="12"/>
      <c r="LO989" s="12"/>
      <c r="LP989" s="12"/>
      <c r="LQ989" s="12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 s="12"/>
      <c r="MH989" s="12"/>
      <c r="MI989" s="12"/>
      <c r="MJ989" s="12"/>
      <c r="MK989" s="12"/>
      <c r="ML989" s="12"/>
      <c r="MM989" s="12"/>
      <c r="MN989" s="12"/>
      <c r="MO989" s="12"/>
      <c r="MP989" s="12"/>
    </row>
    <row r="990" spans="1:359" s="8" customFormat="1" ht="22.5" customHeight="1">
      <c r="A990" s="57">
        <v>2</v>
      </c>
      <c r="B990" s="58"/>
      <c r="C990" s="62">
        <v>-13</v>
      </c>
      <c r="D990" s="201">
        <f>SUM((S990*A990)+B990+C990)</f>
        <v>48</v>
      </c>
      <c r="E990" s="226"/>
      <c r="F990" s="59" t="s">
        <v>808</v>
      </c>
      <c r="G990" s="59"/>
      <c r="H990" s="26" t="s">
        <v>330</v>
      </c>
      <c r="I990" s="26" t="s">
        <v>135</v>
      </c>
      <c r="J990" s="26" t="s">
        <v>590</v>
      </c>
      <c r="K990" s="26" t="s">
        <v>1042</v>
      </c>
      <c r="L990" s="66">
        <f t="shared" si="324"/>
        <v>48</v>
      </c>
      <c r="M990" s="66"/>
      <c r="N990" s="1" t="s">
        <v>369</v>
      </c>
      <c r="O990" s="316" t="s">
        <v>369</v>
      </c>
      <c r="P990" s="317" t="s">
        <v>369</v>
      </c>
      <c r="Q990" s="4">
        <v>23</v>
      </c>
      <c r="R990" s="37">
        <v>25</v>
      </c>
      <c r="S990" s="38">
        <f t="shared" si="325"/>
        <v>30.5</v>
      </c>
      <c r="T990" s="20" t="s">
        <v>703</v>
      </c>
      <c r="U990" s="10" t="s">
        <v>517</v>
      </c>
      <c r="V990" s="9"/>
      <c r="HT990" s="12"/>
      <c r="HU990" s="12"/>
      <c r="HW990" s="12"/>
      <c r="HX990" s="12"/>
      <c r="HY990" s="12"/>
      <c r="HZ990" s="12"/>
      <c r="IA990" s="12"/>
      <c r="IB990" s="12"/>
      <c r="IC990" s="12"/>
      <c r="ID990" s="12"/>
      <c r="IG990" s="12"/>
      <c r="IJ990" s="12"/>
      <c r="IK990" s="12"/>
      <c r="IL990" s="12"/>
      <c r="IM990" s="12"/>
      <c r="IN990" s="12"/>
      <c r="IO990" s="12"/>
      <c r="IP990" s="12"/>
      <c r="IQ990" s="12"/>
      <c r="IR990" s="12"/>
      <c r="JM990" s="12"/>
      <c r="JN990" s="12"/>
      <c r="JO990" s="12"/>
      <c r="JQ990" s="12"/>
      <c r="JT990" s="12"/>
      <c r="JU990" s="12"/>
      <c r="JV990" s="12"/>
      <c r="JW990" s="12"/>
      <c r="JX990" s="12"/>
      <c r="JY990" s="12"/>
      <c r="KE990" s="12"/>
      <c r="KF990" s="12"/>
      <c r="KG990" s="12"/>
      <c r="KM990" s="12"/>
      <c r="KN990" s="12"/>
      <c r="KO990" s="12"/>
      <c r="KP990" s="12"/>
      <c r="KQ990" s="12"/>
      <c r="KR990" s="12"/>
      <c r="KU990" s="12"/>
      <c r="KV990" s="12"/>
      <c r="KW990" s="12"/>
      <c r="LD990"/>
      <c r="LE990"/>
      <c r="LF990"/>
      <c r="LG990"/>
      <c r="LH990"/>
      <c r="LI990"/>
      <c r="LJ990"/>
      <c r="LK990"/>
      <c r="LL990"/>
      <c r="LM990"/>
      <c r="LN990" s="12"/>
      <c r="LO990" s="12"/>
      <c r="LP990" s="12"/>
      <c r="LQ990" s="12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 s="12"/>
      <c r="MU990" s="7"/>
    </row>
    <row r="991" spans="1:359" s="8" customFormat="1" ht="22.5" customHeight="1">
      <c r="A991" s="57">
        <v>2</v>
      </c>
      <c r="B991" s="58"/>
      <c r="C991" s="62"/>
      <c r="D991" s="201">
        <f>SUM((R991*A991)+B991+C991)+((2020-2001)*3)</f>
        <v>100.2</v>
      </c>
      <c r="E991" s="226"/>
      <c r="F991" s="198" t="s">
        <v>808</v>
      </c>
      <c r="G991" s="90" t="s">
        <v>1466</v>
      </c>
      <c r="H991" s="83" t="s">
        <v>330</v>
      </c>
      <c r="I991" s="83" t="s">
        <v>143</v>
      </c>
      <c r="J991" s="84" t="s">
        <v>590</v>
      </c>
      <c r="K991" s="83" t="s">
        <v>610</v>
      </c>
      <c r="L991" s="66">
        <f t="shared" si="324"/>
        <v>100.2</v>
      </c>
      <c r="M991" s="66"/>
      <c r="N991" s="1" t="s">
        <v>369</v>
      </c>
      <c r="O991" s="316" t="s">
        <v>369</v>
      </c>
      <c r="P991" s="317">
        <v>1</v>
      </c>
      <c r="Q991" s="4" t="s">
        <v>369</v>
      </c>
      <c r="R991" s="37">
        <v>21.6</v>
      </c>
      <c r="S991" s="38">
        <f t="shared" si="325"/>
        <v>26.352</v>
      </c>
      <c r="T991" s="19"/>
      <c r="U991" s="10" t="s">
        <v>487</v>
      </c>
      <c r="V991" s="9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  <c r="BZ991" s="12"/>
      <c r="CA991" s="12"/>
      <c r="CB991" s="12"/>
      <c r="CC991" s="12"/>
      <c r="CD991" s="12"/>
      <c r="CE991" s="12"/>
      <c r="CF991" s="12"/>
      <c r="CG991" s="12"/>
      <c r="CH991" s="12"/>
      <c r="CI991" s="12"/>
      <c r="CJ991" s="12"/>
      <c r="CK991" s="12"/>
      <c r="CL991" s="12"/>
      <c r="CM991" s="12"/>
      <c r="CN991" s="12"/>
      <c r="CO991" s="12"/>
      <c r="CP991" s="12"/>
      <c r="CQ991" s="12"/>
      <c r="CR991" s="12"/>
      <c r="CS991" s="12"/>
      <c r="CT991" s="12"/>
      <c r="CU991" s="12"/>
      <c r="CV991" s="12"/>
      <c r="CW991" s="12"/>
      <c r="CX991" s="12"/>
      <c r="CY991" s="12"/>
      <c r="CZ991" s="12"/>
      <c r="DA991" s="12"/>
      <c r="DB991" s="12"/>
      <c r="DC991" s="12"/>
      <c r="DD991" s="12"/>
      <c r="DE991" s="12"/>
      <c r="DF991" s="12"/>
      <c r="DG991" s="12"/>
      <c r="DH991" s="12"/>
      <c r="DI991" s="12"/>
      <c r="DJ991" s="12"/>
      <c r="DK991" s="12"/>
      <c r="DL991" s="12"/>
      <c r="DM991" s="12"/>
      <c r="DN991" s="12"/>
      <c r="DO991" s="12"/>
      <c r="DP991" s="12"/>
      <c r="DQ991" s="12"/>
      <c r="DR991" s="12"/>
      <c r="DS991" s="12"/>
      <c r="DT991" s="12"/>
      <c r="DU991" s="12"/>
      <c r="DV991" s="12"/>
      <c r="DW991" s="12"/>
      <c r="DX991" s="12"/>
      <c r="DY991" s="12"/>
      <c r="DZ991" s="12"/>
      <c r="EA991" s="12"/>
      <c r="EB991" s="12"/>
      <c r="EC991" s="12"/>
      <c r="ED991" s="12"/>
      <c r="EE991" s="12"/>
      <c r="EF991" s="12"/>
      <c r="EG991" s="12"/>
      <c r="EH991" s="12"/>
      <c r="EI991" s="12"/>
      <c r="EJ991" s="12"/>
      <c r="EK991" s="12"/>
      <c r="EL991" s="12"/>
      <c r="EM991" s="12"/>
      <c r="EN991" s="12"/>
      <c r="EO991" s="12"/>
      <c r="EP991" s="12"/>
      <c r="EQ991" s="12"/>
      <c r="ER991" s="12"/>
      <c r="ES991" s="12"/>
      <c r="ET991" s="12"/>
      <c r="EU991" s="12"/>
      <c r="EV991" s="12"/>
      <c r="EW991" s="12"/>
      <c r="EX991" s="12"/>
      <c r="EY991" s="12"/>
      <c r="EZ991" s="12"/>
      <c r="FA991" s="12"/>
      <c r="FB991" s="12"/>
      <c r="FC991" s="12"/>
      <c r="FD991" s="12"/>
      <c r="FE991" s="12"/>
      <c r="FF991" s="12"/>
      <c r="FG991" s="12"/>
      <c r="FH991" s="12"/>
      <c r="FI991" s="12"/>
      <c r="FJ991" s="12"/>
      <c r="FK991" s="12"/>
      <c r="FL991" s="12"/>
      <c r="FM991" s="12"/>
      <c r="FN991" s="12"/>
      <c r="FO991" s="12"/>
      <c r="FP991" s="12"/>
      <c r="FQ991" s="12"/>
      <c r="FR991" s="12"/>
      <c r="FS991" s="12"/>
      <c r="FT991" s="12"/>
      <c r="FU991" s="12"/>
      <c r="FV991" s="12"/>
      <c r="FW991" s="12"/>
      <c r="FX991" s="12"/>
      <c r="FY991" s="12"/>
      <c r="FZ991" s="12"/>
      <c r="GA991" s="12"/>
      <c r="GB991" s="12"/>
      <c r="GC991" s="12"/>
      <c r="GD991" s="12"/>
      <c r="GE991" s="12"/>
      <c r="GF991" s="12"/>
      <c r="GG991" s="12"/>
      <c r="GH991" s="12"/>
      <c r="GI991" s="12"/>
      <c r="GJ991" s="12"/>
      <c r="GK991" s="12"/>
      <c r="GL991" s="12"/>
      <c r="GM991" s="12"/>
      <c r="GN991" s="12"/>
      <c r="GO991" s="12"/>
      <c r="GP991" s="12"/>
      <c r="GQ991" s="12"/>
      <c r="GR991" s="12"/>
      <c r="GS991" s="12"/>
      <c r="GT991" s="12"/>
      <c r="GU991" s="12"/>
      <c r="GV991" s="12"/>
      <c r="GW991" s="12"/>
      <c r="GX991" s="12"/>
      <c r="GY991" s="12"/>
      <c r="GZ991" s="12"/>
      <c r="HA991" s="12"/>
      <c r="HB991" s="12"/>
      <c r="HC991" s="12"/>
      <c r="HD991" s="12"/>
      <c r="HE991" s="12"/>
      <c r="HF991" s="12"/>
      <c r="HG991" s="12"/>
      <c r="HH991" s="12"/>
      <c r="HI991" s="12"/>
      <c r="HJ991" s="12"/>
      <c r="HK991" s="12"/>
      <c r="HL991" s="12"/>
      <c r="HM991" s="12"/>
      <c r="HN991" s="12"/>
      <c r="HO991" s="12"/>
      <c r="HR991" s="12"/>
      <c r="HS991" s="12"/>
      <c r="HT991" s="12"/>
      <c r="HU991" s="12"/>
      <c r="HV991" s="12"/>
      <c r="HW991" s="12"/>
      <c r="HX991" s="12"/>
      <c r="IB991" s="12"/>
      <c r="IC991" s="12"/>
      <c r="ID991" s="12"/>
      <c r="IE991" s="12"/>
      <c r="IF991" s="12"/>
      <c r="IG991" s="12"/>
      <c r="IH991" s="12"/>
      <c r="IJ991" s="12"/>
      <c r="IK991" s="12"/>
      <c r="IL991" s="12"/>
      <c r="IM991" s="12"/>
      <c r="IN991" s="12"/>
      <c r="IO991" s="12"/>
      <c r="IP991" s="12"/>
      <c r="IQ991" s="12"/>
      <c r="IR991" s="12"/>
      <c r="IS991" s="12"/>
      <c r="IT991" s="12"/>
      <c r="IU991" s="12"/>
      <c r="IV991" s="12"/>
      <c r="IW991" s="12"/>
      <c r="IX991" s="12"/>
      <c r="IY991" s="12"/>
      <c r="IZ991" s="12"/>
      <c r="JA991" s="12"/>
      <c r="JB991" s="12"/>
      <c r="JC991" s="12"/>
      <c r="JD991" s="12"/>
      <c r="JE991" s="12"/>
      <c r="JK991" s="12"/>
      <c r="JL991" s="12"/>
      <c r="JM991" s="12"/>
      <c r="JN991" s="12"/>
      <c r="JO991" s="12"/>
      <c r="JP991" s="12"/>
      <c r="JR991" s="12"/>
      <c r="JS991" s="12"/>
      <c r="JY991" s="12"/>
      <c r="KS991" s="12"/>
      <c r="KT991" s="12"/>
      <c r="KU991" s="12"/>
      <c r="KV991" s="12"/>
      <c r="KW991" s="12"/>
      <c r="KX991" s="12"/>
      <c r="KY991" s="12"/>
      <c r="KZ991" s="12"/>
      <c r="LA991" s="12"/>
      <c r="LB991" s="12"/>
      <c r="LC991" s="12"/>
      <c r="LN991" s="12"/>
      <c r="LO991" s="12"/>
      <c r="LP991" s="12"/>
      <c r="LQ991" s="12"/>
      <c r="MG991" s="12"/>
      <c r="MH991" s="12"/>
      <c r="MI991" s="12"/>
      <c r="MJ991" s="12"/>
      <c r="MK991" s="12"/>
      <c r="ML991" s="12"/>
      <c r="MM991" s="12"/>
      <c r="MN991" s="12"/>
      <c r="MO991" s="12"/>
      <c r="MP991" s="12"/>
      <c r="MQ991" s="12"/>
      <c r="MR991" s="7"/>
      <c r="MS991" s="12"/>
    </row>
    <row r="992" spans="1:359" ht="22.5" customHeight="1">
      <c r="A992" s="57">
        <v>1.7</v>
      </c>
      <c r="B992" s="58"/>
      <c r="C992" s="62"/>
      <c r="D992" s="201">
        <f>SUM((R992*A992)+B992+C992)+((2020-2006)*3)</f>
        <v>133.80000000000001</v>
      </c>
      <c r="F992" s="198" t="s">
        <v>811</v>
      </c>
      <c r="G992" s="90" t="s">
        <v>1467</v>
      </c>
      <c r="H992" s="83" t="s">
        <v>330</v>
      </c>
      <c r="I992" s="83" t="s">
        <v>214</v>
      </c>
      <c r="J992" s="86" t="s">
        <v>927</v>
      </c>
      <c r="K992" s="83" t="s">
        <v>607</v>
      </c>
      <c r="L992" s="66">
        <f t="shared" si="324"/>
        <v>133.80000000000001</v>
      </c>
      <c r="M992" s="66"/>
      <c r="N992" s="1" t="s">
        <v>369</v>
      </c>
      <c r="O992" s="316" t="s">
        <v>369</v>
      </c>
      <c r="P992" s="317">
        <v>1</v>
      </c>
      <c r="Q992" s="4" t="s">
        <v>369</v>
      </c>
      <c r="R992" s="37">
        <v>54</v>
      </c>
      <c r="S992" s="38">
        <f t="shared" si="325"/>
        <v>65.88</v>
      </c>
      <c r="T992" s="19"/>
      <c r="U992" s="10" t="s">
        <v>487</v>
      </c>
      <c r="V992" s="9"/>
      <c r="W992" s="8"/>
      <c r="IE992" s="8"/>
      <c r="IF992" s="8"/>
      <c r="IG992" s="8"/>
      <c r="II992" s="8"/>
      <c r="IL992" s="8"/>
      <c r="IM992" s="8"/>
      <c r="IN992" s="8"/>
      <c r="IO992" s="8"/>
      <c r="IP992" s="8"/>
      <c r="IQ992" s="8"/>
      <c r="JB992" s="8"/>
      <c r="JC992" s="8"/>
      <c r="JD992" s="8"/>
      <c r="JE992" s="8"/>
      <c r="JF992" s="8"/>
      <c r="JG992" s="8"/>
      <c r="JH992" s="8"/>
      <c r="JI992" s="8"/>
      <c r="JJ992" s="8"/>
      <c r="JK992" s="8"/>
      <c r="JM992" s="7"/>
      <c r="JN992" s="8"/>
      <c r="JO992" s="8"/>
      <c r="JP992" s="8"/>
      <c r="JQ992" s="7"/>
      <c r="JR992" s="8"/>
      <c r="JS992" s="8"/>
      <c r="JY992" s="8"/>
      <c r="KB992" s="8"/>
      <c r="KC992" s="8"/>
      <c r="KD992" s="8"/>
      <c r="KG992" s="8"/>
      <c r="KU992" s="8"/>
      <c r="KV992" s="8"/>
      <c r="KW992" s="8"/>
      <c r="MK992" s="8"/>
      <c r="ML992" s="8"/>
      <c r="MM992" s="8"/>
      <c r="MN992" s="8"/>
      <c r="MO992" s="8"/>
      <c r="MP992" s="8"/>
      <c r="MR992" s="8"/>
      <c r="MU992" s="8"/>
    </row>
    <row r="993" spans="1:359" s="8" customFormat="1" ht="22.5" customHeight="1">
      <c r="A993" s="57">
        <v>1</v>
      </c>
      <c r="B993" s="58">
        <v>15</v>
      </c>
      <c r="C993" s="62">
        <v>7</v>
      </c>
      <c r="D993" s="201">
        <f>SUM((S993*A993)+B993+C993)</f>
        <v>27.245999999999999</v>
      </c>
      <c r="E993" s="225"/>
      <c r="F993" s="59" t="s">
        <v>805</v>
      </c>
      <c r="G993" s="59"/>
      <c r="H993" s="26" t="s">
        <v>330</v>
      </c>
      <c r="I993" s="26" t="s">
        <v>2189</v>
      </c>
      <c r="J993" s="28" t="s">
        <v>919</v>
      </c>
      <c r="K993" s="26" t="s">
        <v>2193</v>
      </c>
      <c r="L993" s="66">
        <f t="shared" si="324"/>
        <v>27.245999999999999</v>
      </c>
      <c r="M993" s="66"/>
      <c r="N993" s="1" t="s">
        <v>369</v>
      </c>
      <c r="O993" s="316" t="s">
        <v>369</v>
      </c>
      <c r="P993" s="317">
        <v>5</v>
      </c>
      <c r="Q993" s="4" t="s">
        <v>369</v>
      </c>
      <c r="R993" s="37">
        <v>4.3</v>
      </c>
      <c r="S993" s="38">
        <f t="shared" si="325"/>
        <v>5.2459999999999996</v>
      </c>
      <c r="T993" s="20"/>
      <c r="U993" s="10" t="s">
        <v>2192</v>
      </c>
      <c r="V993" s="9"/>
      <c r="HP993" s="12"/>
      <c r="HQ993" s="12"/>
      <c r="IE993" s="12"/>
      <c r="IF993" s="12"/>
      <c r="IG993" s="12"/>
      <c r="IH993" s="12"/>
      <c r="IO993" s="12"/>
      <c r="IP993" s="12"/>
      <c r="IQ993" s="12"/>
      <c r="JB993" s="12"/>
      <c r="JC993" s="12"/>
      <c r="JD993" s="12"/>
      <c r="JE993" s="12"/>
      <c r="JK993" s="12"/>
      <c r="JM993" s="12"/>
      <c r="JN993" s="12"/>
      <c r="JO993" s="12"/>
      <c r="JP993" s="12"/>
      <c r="JR993" s="12"/>
      <c r="JS993" s="12"/>
      <c r="JT993" s="12"/>
      <c r="JU993" s="12"/>
      <c r="JV993" s="12"/>
      <c r="JW993" s="12"/>
      <c r="JX993" s="12"/>
      <c r="JZ993" s="12"/>
      <c r="KA993" s="12"/>
      <c r="KB993" s="12"/>
      <c r="KC993" s="12"/>
      <c r="KD993" s="12"/>
      <c r="KG993" s="12"/>
      <c r="KU993" s="12"/>
      <c r="KV993" s="12"/>
      <c r="KW993" s="12"/>
      <c r="KX993" s="12"/>
      <c r="KY993" s="12"/>
      <c r="KZ993" s="12"/>
      <c r="LA993" s="12"/>
      <c r="LB993" s="12"/>
      <c r="LC993" s="12"/>
      <c r="LD993" s="12"/>
      <c r="LE993" s="12"/>
      <c r="LF993" s="12"/>
      <c r="LG993" s="12"/>
      <c r="LH993" s="12"/>
      <c r="LI993" s="12"/>
      <c r="LJ993" s="12"/>
      <c r="LK993" s="12"/>
      <c r="LL993" s="12"/>
      <c r="LM993" s="12"/>
      <c r="LR993" s="12"/>
      <c r="LS993" s="12"/>
      <c r="LT993" s="12"/>
      <c r="LU993" s="12"/>
      <c r="LV993" s="12"/>
      <c r="LW993" s="12"/>
      <c r="LX993" s="12"/>
      <c r="LY993" s="12"/>
      <c r="LZ993" s="12"/>
      <c r="MA993" s="12"/>
      <c r="MB993" s="12"/>
      <c r="MC993" s="12"/>
      <c r="MD993" s="12"/>
      <c r="ME993" s="12"/>
      <c r="MF993" s="12"/>
      <c r="MH993" s="12"/>
      <c r="MI993" s="12"/>
      <c r="MJ993" s="12"/>
      <c r="MR993" s="12"/>
    </row>
    <row r="994" spans="1:359" s="8" customFormat="1" ht="22.5" customHeight="1">
      <c r="A994" s="57">
        <v>2.2000000000000002</v>
      </c>
      <c r="B994" s="58"/>
      <c r="C994" s="62"/>
      <c r="D994" s="201">
        <f>SUM((S994*A994)+B994+C994)</f>
        <v>31.402799999999999</v>
      </c>
      <c r="E994" s="225"/>
      <c r="F994" s="59" t="s">
        <v>806</v>
      </c>
      <c r="G994" s="59"/>
      <c r="H994" s="26" t="s">
        <v>330</v>
      </c>
      <c r="I994" s="26" t="s">
        <v>2565</v>
      </c>
      <c r="J994" s="28" t="s">
        <v>928</v>
      </c>
      <c r="K994" s="26" t="s">
        <v>2570</v>
      </c>
      <c r="L994" s="66">
        <f t="shared" si="324"/>
        <v>31.402799999999999</v>
      </c>
      <c r="M994" s="66"/>
      <c r="N994" s="1" t="s">
        <v>369</v>
      </c>
      <c r="O994" s="316" t="s">
        <v>369</v>
      </c>
      <c r="P994" s="317">
        <v>6</v>
      </c>
      <c r="Q994" s="317" t="s">
        <v>369</v>
      </c>
      <c r="R994" s="37">
        <v>11.7</v>
      </c>
      <c r="S994" s="38">
        <f t="shared" ref="S994" si="328">SUM(R994*1.22)</f>
        <v>14.273999999999999</v>
      </c>
      <c r="T994" s="20"/>
      <c r="U994" s="10" t="s">
        <v>2567</v>
      </c>
      <c r="V994" s="9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  <c r="BZ994" s="12"/>
      <c r="CA994" s="12"/>
      <c r="CB994" s="12"/>
      <c r="CC994" s="12"/>
      <c r="CD994" s="12"/>
      <c r="CE994" s="12"/>
      <c r="CF994" s="12"/>
      <c r="CG994" s="12"/>
      <c r="CH994" s="12"/>
      <c r="CI994" s="12"/>
      <c r="CJ994" s="12"/>
      <c r="CK994" s="12"/>
      <c r="CL994" s="12"/>
      <c r="CM994" s="12"/>
      <c r="CN994" s="12"/>
      <c r="CO994" s="12"/>
      <c r="CP994" s="12"/>
      <c r="CQ994" s="12"/>
      <c r="CR994" s="12"/>
      <c r="CS994" s="12"/>
      <c r="CT994" s="12"/>
      <c r="CU994" s="12"/>
      <c r="CV994" s="12"/>
      <c r="CW994" s="12"/>
      <c r="CX994" s="12"/>
      <c r="CY994" s="12"/>
      <c r="CZ994" s="12"/>
      <c r="DA994" s="12"/>
      <c r="DB994" s="12"/>
      <c r="DC994" s="12"/>
      <c r="DD994" s="12"/>
      <c r="DE994" s="12"/>
      <c r="DF994" s="12"/>
      <c r="DG994" s="12"/>
      <c r="DH994" s="12"/>
      <c r="DI994" s="12"/>
      <c r="DJ994" s="12"/>
      <c r="DK994" s="12"/>
      <c r="DL994" s="12"/>
      <c r="DM994" s="12"/>
      <c r="DN994" s="12"/>
      <c r="DO994" s="12"/>
      <c r="DP994" s="12"/>
      <c r="DQ994" s="12"/>
      <c r="DR994" s="12"/>
      <c r="DS994" s="12"/>
      <c r="DT994" s="12"/>
      <c r="DU994" s="12"/>
      <c r="DV994" s="12"/>
      <c r="DW994" s="12"/>
      <c r="DX994" s="12"/>
      <c r="DY994" s="12"/>
      <c r="DZ994" s="12"/>
      <c r="EA994" s="12"/>
      <c r="EB994" s="12"/>
      <c r="EC994" s="12"/>
      <c r="ED994" s="12"/>
      <c r="EE994" s="12"/>
      <c r="EF994" s="12"/>
      <c r="EG994" s="12"/>
      <c r="EH994" s="12"/>
      <c r="EI994" s="12"/>
      <c r="EJ994" s="12"/>
      <c r="EK994" s="12"/>
      <c r="EL994" s="12"/>
      <c r="EM994" s="12"/>
      <c r="EN994" s="12"/>
      <c r="EO994" s="12"/>
      <c r="EP994" s="12"/>
      <c r="EQ994" s="12"/>
      <c r="ER994" s="12"/>
      <c r="ES994" s="12"/>
      <c r="ET994" s="12"/>
      <c r="EU994" s="12"/>
      <c r="EV994" s="12"/>
      <c r="EW994" s="12"/>
      <c r="EX994" s="12"/>
      <c r="EY994" s="12"/>
      <c r="EZ994" s="12"/>
      <c r="FA994" s="12"/>
      <c r="FB994" s="12"/>
      <c r="FC994" s="12"/>
      <c r="FD994" s="12"/>
      <c r="FE994" s="12"/>
      <c r="FF994" s="12"/>
      <c r="FG994" s="12"/>
      <c r="FH994" s="12"/>
      <c r="FI994" s="12"/>
      <c r="FJ994" s="12"/>
      <c r="FK994" s="12"/>
      <c r="FL994" s="12"/>
      <c r="FM994" s="12"/>
      <c r="FN994" s="12"/>
      <c r="FO994" s="12"/>
      <c r="FP994" s="12"/>
      <c r="FQ994" s="12"/>
      <c r="FR994" s="12"/>
      <c r="FS994" s="12"/>
      <c r="FT994" s="12"/>
      <c r="FU994" s="12"/>
      <c r="FV994" s="12"/>
      <c r="FW994" s="12"/>
      <c r="FX994" s="12"/>
      <c r="FY994" s="12"/>
      <c r="FZ994" s="12"/>
      <c r="GA994" s="12"/>
      <c r="GB994" s="12"/>
      <c r="GC994" s="12"/>
      <c r="GD994" s="12"/>
      <c r="GE994" s="12"/>
      <c r="GF994" s="12"/>
      <c r="GG994" s="12"/>
      <c r="GH994" s="12"/>
      <c r="GI994" s="12"/>
      <c r="GJ994" s="12"/>
      <c r="GK994" s="12"/>
      <c r="GL994" s="12"/>
      <c r="GM994" s="12"/>
      <c r="GN994" s="12"/>
      <c r="GO994" s="12"/>
      <c r="GP994" s="12"/>
      <c r="GQ994" s="12"/>
      <c r="GR994" s="12"/>
      <c r="GS994" s="12"/>
      <c r="GT994" s="12"/>
      <c r="GU994" s="12"/>
      <c r="GV994" s="12"/>
      <c r="GW994" s="12"/>
      <c r="GX994" s="12"/>
      <c r="GY994" s="12"/>
      <c r="GZ994" s="12"/>
      <c r="HA994" s="12"/>
      <c r="HB994" s="12"/>
      <c r="HC994" s="12"/>
      <c r="HD994" s="12"/>
      <c r="HE994" s="12"/>
      <c r="HF994" s="12"/>
      <c r="HG994" s="12"/>
      <c r="HH994" s="12"/>
      <c r="HI994" s="12"/>
      <c r="HJ994" s="12"/>
      <c r="HK994" s="12"/>
      <c r="HL994" s="12"/>
      <c r="HM994" s="12"/>
      <c r="HN994" s="12"/>
      <c r="HO994" s="12"/>
      <c r="HT994" s="12"/>
      <c r="HU994" s="12"/>
      <c r="HV994" s="12"/>
      <c r="HW994" s="12"/>
      <c r="HX994" s="12"/>
      <c r="HY994" s="12"/>
      <c r="IE994" s="12"/>
      <c r="IF994" s="12"/>
      <c r="IG994" s="12"/>
      <c r="IH994" s="12"/>
      <c r="IO994" s="12"/>
      <c r="IP994" s="12"/>
      <c r="IQ994" s="12"/>
      <c r="IS994" s="12"/>
      <c r="IT994" s="12"/>
      <c r="IU994" s="12"/>
      <c r="IV994" s="12"/>
      <c r="IW994" s="12"/>
      <c r="IX994" s="12"/>
      <c r="IY994" s="12"/>
      <c r="IZ994" s="12"/>
      <c r="JA994" s="12"/>
      <c r="JF994" s="12"/>
      <c r="JG994" s="12"/>
      <c r="JH994" s="12"/>
      <c r="JI994" s="12"/>
      <c r="JJ994" s="12"/>
      <c r="JL994" s="12"/>
      <c r="JZ994" s="12"/>
      <c r="KA994" s="12"/>
      <c r="KB994" s="12"/>
      <c r="KC994" s="12"/>
      <c r="KD994" s="12"/>
      <c r="KG994" s="12"/>
      <c r="KY994" s="12"/>
      <c r="KZ994" s="12"/>
      <c r="LA994" s="12"/>
      <c r="LB994" s="12"/>
      <c r="LC994" s="12"/>
      <c r="LD994" s="12"/>
      <c r="LE994" s="12"/>
      <c r="LF994" s="12"/>
      <c r="LG994" s="12"/>
      <c r="LH994" s="12"/>
      <c r="LI994" s="12"/>
      <c r="LJ994" s="12"/>
      <c r="LK994" s="12"/>
      <c r="LL994" s="12"/>
      <c r="LM994" s="12"/>
      <c r="LN994" s="12"/>
      <c r="LO994" s="12"/>
      <c r="LP994" s="12"/>
      <c r="LQ994" s="12"/>
      <c r="LR994" s="12"/>
      <c r="LS994" s="12"/>
      <c r="LT994" s="12"/>
      <c r="LU994" s="12"/>
      <c r="LV994" s="12"/>
      <c r="LW994" s="12"/>
      <c r="LX994" s="12"/>
      <c r="LY994" s="12"/>
      <c r="LZ994" s="12"/>
      <c r="MA994" s="12"/>
      <c r="MB994" s="12"/>
      <c r="MC994" s="12"/>
      <c r="MD994" s="12"/>
      <c r="ME994" s="12"/>
      <c r="MF994" s="12"/>
      <c r="MG994" s="12"/>
      <c r="MH994" s="12"/>
      <c r="MI994" s="12"/>
      <c r="MJ994" s="12"/>
      <c r="MK994" s="12"/>
      <c r="ML994" s="12"/>
      <c r="MM994" s="12"/>
      <c r="MN994" s="12"/>
      <c r="MO994" s="12"/>
      <c r="MP994" s="12"/>
      <c r="MQ994" s="12"/>
      <c r="MR994"/>
      <c r="MS994" s="12"/>
    </row>
    <row r="995" spans="1:359" s="8" customFormat="1" ht="22.5" customHeight="1">
      <c r="A995" s="57">
        <v>2</v>
      </c>
      <c r="B995" s="58"/>
      <c r="C995" s="62"/>
      <c r="D995" s="201">
        <f>SUM((R995*A995)+B995+C995)+((2020-2003)*3)</f>
        <v>91.8</v>
      </c>
      <c r="E995" s="226"/>
      <c r="F995" s="198" t="s">
        <v>808</v>
      </c>
      <c r="G995" s="90" t="s">
        <v>1468</v>
      </c>
      <c r="H995" s="83" t="s">
        <v>330</v>
      </c>
      <c r="I995" s="83" t="s">
        <v>130</v>
      </c>
      <c r="J995" s="86" t="s">
        <v>928</v>
      </c>
      <c r="K995" s="83" t="s">
        <v>599</v>
      </c>
      <c r="L995" s="66">
        <f t="shared" si="324"/>
        <v>91.8</v>
      </c>
      <c r="M995" s="66"/>
      <c r="N995" s="1" t="s">
        <v>369</v>
      </c>
      <c r="O995" s="316" t="s">
        <v>369</v>
      </c>
      <c r="P995" s="317">
        <v>2</v>
      </c>
      <c r="Q995" s="4" t="s">
        <v>369</v>
      </c>
      <c r="R995" s="37">
        <v>20.399999999999999</v>
      </c>
      <c r="S995" s="38">
        <f t="shared" si="325"/>
        <v>24.887999999999998</v>
      </c>
      <c r="T995" s="19"/>
      <c r="U995" s="10" t="s">
        <v>487</v>
      </c>
      <c r="V995" s="9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  <c r="BZ995" s="12"/>
      <c r="CA995" s="12"/>
      <c r="CB995" s="12"/>
      <c r="CC995" s="12"/>
      <c r="CD995" s="12"/>
      <c r="CE995" s="12"/>
      <c r="CF995" s="12"/>
      <c r="CG995" s="12"/>
      <c r="CH995" s="12"/>
      <c r="CI995" s="12"/>
      <c r="CJ995" s="12"/>
      <c r="CK995" s="12"/>
      <c r="CL995" s="12"/>
      <c r="CM995" s="12"/>
      <c r="CN995" s="12"/>
      <c r="CO995" s="12"/>
      <c r="CP995" s="12"/>
      <c r="CQ995" s="12"/>
      <c r="CR995" s="12"/>
      <c r="CS995" s="12"/>
      <c r="CT995" s="12"/>
      <c r="CU995" s="12"/>
      <c r="CV995" s="12"/>
      <c r="CW995" s="12"/>
      <c r="CX995" s="12"/>
      <c r="CY995" s="12"/>
      <c r="CZ995" s="12"/>
      <c r="DA995" s="12"/>
      <c r="DB995" s="12"/>
      <c r="DC995" s="12"/>
      <c r="DD995" s="12"/>
      <c r="DE995" s="12"/>
      <c r="DF995" s="12"/>
      <c r="DG995" s="12"/>
      <c r="DH995" s="12"/>
      <c r="DI995" s="12"/>
      <c r="DJ995" s="12"/>
      <c r="DK995" s="12"/>
      <c r="DL995" s="12"/>
      <c r="DM995" s="12"/>
      <c r="DN995" s="12"/>
      <c r="DO995" s="12"/>
      <c r="DP995" s="12"/>
      <c r="DQ995" s="12"/>
      <c r="DR995" s="12"/>
      <c r="DS995" s="12"/>
      <c r="DT995" s="12"/>
      <c r="DU995" s="12"/>
      <c r="DV995" s="12"/>
      <c r="DW995" s="12"/>
      <c r="DX995" s="12"/>
      <c r="DY995" s="12"/>
      <c r="DZ995" s="12"/>
      <c r="EA995" s="12"/>
      <c r="EB995" s="12"/>
      <c r="EC995" s="12"/>
      <c r="ED995" s="12"/>
      <c r="EE995" s="12"/>
      <c r="EF995" s="12"/>
      <c r="EG995" s="12"/>
      <c r="EH995" s="12"/>
      <c r="EI995" s="12"/>
      <c r="EJ995" s="12"/>
      <c r="EK995" s="12"/>
      <c r="EL995" s="12"/>
      <c r="EM995" s="12"/>
      <c r="EN995" s="12"/>
      <c r="EO995" s="12"/>
      <c r="EP995" s="12"/>
      <c r="EQ995" s="12"/>
      <c r="ER995" s="12"/>
      <c r="ES995" s="12"/>
      <c r="ET995" s="12"/>
      <c r="EU995" s="12"/>
      <c r="EV995" s="12"/>
      <c r="EW995" s="12"/>
      <c r="EX995" s="12"/>
      <c r="EY995" s="12"/>
      <c r="EZ995" s="12"/>
      <c r="FA995" s="12"/>
      <c r="FB995" s="12"/>
      <c r="FC995" s="12"/>
      <c r="FD995" s="12"/>
      <c r="FE995" s="12"/>
      <c r="FF995" s="12"/>
      <c r="FG995" s="12"/>
      <c r="FH995" s="12"/>
      <c r="FI995" s="12"/>
      <c r="FJ995" s="12"/>
      <c r="FK995" s="12"/>
      <c r="FL995" s="12"/>
      <c r="FM995" s="12"/>
      <c r="FN995" s="12"/>
      <c r="FO995" s="12"/>
      <c r="FP995" s="12"/>
      <c r="FQ995" s="12"/>
      <c r="FR995" s="12"/>
      <c r="FS995" s="12"/>
      <c r="FT995" s="12"/>
      <c r="FU995" s="12"/>
      <c r="FV995" s="12"/>
      <c r="FW995" s="12"/>
      <c r="FX995" s="12"/>
      <c r="FY995" s="12"/>
      <c r="FZ995" s="12"/>
      <c r="GA995" s="12"/>
      <c r="GB995" s="12"/>
      <c r="GC995" s="12"/>
      <c r="GD995" s="12"/>
      <c r="GE995" s="12"/>
      <c r="GF995" s="12"/>
      <c r="GG995" s="12"/>
      <c r="GH995" s="12"/>
      <c r="GI995" s="12"/>
      <c r="GJ995" s="12"/>
      <c r="GK995" s="12"/>
      <c r="GL995" s="12"/>
      <c r="GM995" s="12"/>
      <c r="GN995" s="12"/>
      <c r="GO995" s="12"/>
      <c r="GP995" s="12"/>
      <c r="GQ995" s="12"/>
      <c r="GR995" s="12"/>
      <c r="GS995" s="12"/>
      <c r="GT995" s="12"/>
      <c r="GU995" s="12"/>
      <c r="GV995" s="12"/>
      <c r="GW995" s="12"/>
      <c r="GX995" s="12"/>
      <c r="GY995" s="12"/>
      <c r="GZ995" s="12"/>
      <c r="HA995" s="12"/>
      <c r="HB995" s="12"/>
      <c r="HC995" s="12"/>
      <c r="HD995" s="12"/>
      <c r="HE995" s="12"/>
      <c r="HF995" s="12"/>
      <c r="HG995" s="12"/>
      <c r="HH995" s="12"/>
      <c r="HI995" s="12"/>
      <c r="HJ995" s="12"/>
      <c r="HK995" s="12"/>
      <c r="HL995" s="12"/>
      <c r="HM995" s="12"/>
      <c r="HN995" s="12"/>
      <c r="HO995" s="12"/>
      <c r="HR995" s="12"/>
      <c r="HS995" s="12"/>
      <c r="HV995" s="12"/>
      <c r="HY995" s="12"/>
      <c r="IE995" s="12"/>
      <c r="IF995" s="12"/>
      <c r="IG995" s="12"/>
      <c r="IH995" s="12"/>
      <c r="II995" s="12"/>
      <c r="IL995" s="12"/>
      <c r="IM995" s="12"/>
      <c r="IN995" s="12"/>
      <c r="IO995" s="12"/>
      <c r="IP995" s="12"/>
      <c r="IQ995" s="12"/>
      <c r="IS995" s="7"/>
      <c r="IT995" s="7"/>
      <c r="IU995" s="7"/>
      <c r="IV995" s="7"/>
      <c r="IW995" s="7"/>
      <c r="JB995" s="12"/>
      <c r="JC995" s="12"/>
      <c r="JD995" s="12"/>
      <c r="JE995" s="12"/>
      <c r="JF995" s="12"/>
      <c r="JG995" s="12"/>
      <c r="JH995" s="12"/>
      <c r="JI995" s="12"/>
      <c r="JJ995" s="12"/>
      <c r="JK995" s="12"/>
      <c r="JP995" s="12"/>
      <c r="JR995" s="12"/>
      <c r="JS995" s="12"/>
      <c r="JT995" s="12"/>
      <c r="JU995" s="12"/>
      <c r="JV995" s="12"/>
      <c r="JW995" s="12"/>
      <c r="JX995" s="12"/>
      <c r="JY995" s="12"/>
      <c r="KS995" s="12"/>
      <c r="KT995" s="12"/>
      <c r="KY995" s="12"/>
      <c r="KZ995" s="12"/>
      <c r="LA995" s="12"/>
      <c r="LB995" s="12"/>
      <c r="LC995" s="12"/>
      <c r="LD995" s="12"/>
      <c r="LE995" s="12"/>
      <c r="LF995" s="12"/>
      <c r="LG995" s="12"/>
      <c r="LH995" s="12"/>
      <c r="LI995" s="12"/>
      <c r="LJ995" s="12"/>
      <c r="LK995" s="12"/>
      <c r="LL995" s="12"/>
      <c r="LM995" s="12"/>
      <c r="LR995" s="12"/>
      <c r="LS995" s="12"/>
      <c r="LT995" s="12"/>
      <c r="LU995" s="12"/>
      <c r="LV995" s="12"/>
      <c r="LW995" s="12"/>
      <c r="LX995" s="12"/>
      <c r="LY995" s="12"/>
      <c r="LZ995" s="12"/>
      <c r="MA995" s="12"/>
      <c r="MB995" s="12"/>
      <c r="MC995" s="12"/>
      <c r="MD995" s="12"/>
      <c r="ME995" s="12"/>
      <c r="MF995" s="12"/>
      <c r="MH995" s="12"/>
      <c r="MI995" s="12"/>
      <c r="MJ995" s="12"/>
      <c r="MK995" s="12"/>
      <c r="ML995" s="12"/>
      <c r="MM995" s="12"/>
      <c r="MN995" s="12"/>
      <c r="MO995" s="12"/>
      <c r="MP995" s="12"/>
      <c r="MQ995" s="12"/>
      <c r="MS995" s="12"/>
    </row>
    <row r="996" spans="1:359" s="8" customFormat="1" ht="22.5" customHeight="1">
      <c r="A996" s="57">
        <v>1</v>
      </c>
      <c r="B996" s="58">
        <v>14</v>
      </c>
      <c r="C996" s="62"/>
      <c r="D996" s="201">
        <f>SUM((S996*A996)+B996+C996)</f>
        <v>36.4968</v>
      </c>
      <c r="E996" s="225"/>
      <c r="F996" s="59" t="s">
        <v>820</v>
      </c>
      <c r="G996" s="59"/>
      <c r="H996" s="26" t="s">
        <v>330</v>
      </c>
      <c r="I996" s="26" t="s">
        <v>218</v>
      </c>
      <c r="J996" s="26" t="s">
        <v>2533</v>
      </c>
      <c r="K996" s="26" t="s">
        <v>219</v>
      </c>
      <c r="L996" s="66">
        <f t="shared" si="324"/>
        <v>36.4968</v>
      </c>
      <c r="M996" s="66"/>
      <c r="N996" s="1" t="s">
        <v>369</v>
      </c>
      <c r="O996" s="316" t="s">
        <v>369</v>
      </c>
      <c r="P996" s="317" t="s">
        <v>369</v>
      </c>
      <c r="Q996" s="4">
        <v>1</v>
      </c>
      <c r="R996" s="37">
        <v>18.440000000000001</v>
      </c>
      <c r="S996" s="38">
        <f t="shared" si="325"/>
        <v>22.4968</v>
      </c>
      <c r="T996" s="20"/>
      <c r="U996" s="10" t="s">
        <v>486</v>
      </c>
      <c r="V996" s="9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  <c r="GS996" s="7"/>
      <c r="GT996" s="7"/>
      <c r="GU996" s="7"/>
      <c r="GV996" s="7"/>
      <c r="GW996" s="7"/>
      <c r="GX996" s="7"/>
      <c r="GY996" s="7"/>
      <c r="GZ996" s="7"/>
      <c r="HA996" s="7"/>
      <c r="HB996" s="7"/>
      <c r="HC996" s="7"/>
      <c r="HD996" s="7"/>
      <c r="HE996" s="7"/>
      <c r="HF996" s="7"/>
      <c r="HG996" s="7"/>
      <c r="HH996" s="7"/>
      <c r="HI996" s="7"/>
      <c r="HJ996" s="7"/>
      <c r="HK996" s="7"/>
      <c r="HL996" s="7"/>
      <c r="HM996" s="7"/>
      <c r="HN996" s="7"/>
      <c r="HO996" s="7"/>
      <c r="HP996" s="12"/>
      <c r="HQ996" s="12"/>
      <c r="HR996" s="12"/>
      <c r="HS996" s="12"/>
      <c r="HT996" s="12"/>
      <c r="HU996" s="12"/>
      <c r="HV996" s="12"/>
      <c r="HW996" s="12"/>
      <c r="HX996" s="12"/>
      <c r="IE996" s="12"/>
      <c r="IF996" s="12"/>
      <c r="IG996" s="12"/>
      <c r="IH996" s="12"/>
      <c r="IO996" s="12"/>
      <c r="IP996" s="12"/>
      <c r="IQ996" s="12"/>
      <c r="JB996" s="12"/>
      <c r="JC996" s="12"/>
      <c r="JD996" s="12"/>
      <c r="JE996" s="12"/>
      <c r="JK996" s="12"/>
      <c r="JL996" s="12"/>
      <c r="JM996" s="12"/>
      <c r="JN996" s="12"/>
      <c r="JO996" s="12"/>
      <c r="JP996" s="12"/>
      <c r="JR996" s="12"/>
      <c r="JS996" s="12"/>
      <c r="JY996" s="12"/>
      <c r="KE996" s="12"/>
      <c r="KF996" s="12"/>
      <c r="KG996" s="12"/>
      <c r="KH996" s="12"/>
      <c r="KI996" s="12"/>
      <c r="KJ996" s="12"/>
      <c r="KK996" s="12"/>
      <c r="KL996" s="12"/>
      <c r="KM996" s="12"/>
      <c r="KN996" s="12"/>
      <c r="KO996" s="12"/>
      <c r="KP996" s="12"/>
      <c r="KQ996" s="12"/>
      <c r="KR996" s="12"/>
      <c r="KS996" s="12"/>
      <c r="KT996" s="12"/>
      <c r="KU996" s="12"/>
      <c r="KV996" s="12"/>
      <c r="KW996" s="12"/>
      <c r="KZ996" s="12"/>
      <c r="LA996" s="12"/>
      <c r="LB996" s="12"/>
      <c r="LC996" s="12"/>
      <c r="LD996" s="12"/>
      <c r="LE996" s="12"/>
      <c r="LF996" s="12"/>
      <c r="LG996" s="12"/>
      <c r="LH996" s="12"/>
      <c r="LI996" s="12"/>
      <c r="LJ996" s="12"/>
      <c r="LK996" s="12"/>
      <c r="LL996" s="12"/>
      <c r="LM996" s="12"/>
      <c r="LN996" s="12"/>
      <c r="LO996" s="12"/>
      <c r="LP996" s="12"/>
      <c r="LQ996" s="12"/>
      <c r="LR996" s="12"/>
      <c r="LS996" s="12"/>
      <c r="LT996" s="12"/>
      <c r="LU996" s="12"/>
      <c r="LV996" s="12"/>
      <c r="LW996" s="12"/>
      <c r="LX996" s="12"/>
      <c r="LY996" s="12"/>
      <c r="LZ996" s="12"/>
      <c r="MA996" s="12"/>
      <c r="MB996" s="12"/>
      <c r="MC996" s="12"/>
      <c r="MD996" s="12"/>
      <c r="ME996" s="12"/>
      <c r="MF996" s="12"/>
      <c r="MG996" s="12"/>
      <c r="MH996" s="12"/>
      <c r="MI996" s="12"/>
      <c r="MJ996" s="12"/>
      <c r="MK996" s="12"/>
      <c r="ML996" s="12"/>
      <c r="MM996" s="12"/>
      <c r="MN996" s="12"/>
      <c r="MO996" s="12"/>
      <c r="MP996" s="12"/>
    </row>
    <row r="997" spans="1:359" s="8" customFormat="1" ht="22.5" customHeight="1">
      <c r="A997" s="57">
        <v>1</v>
      </c>
      <c r="B997" s="58">
        <v>25</v>
      </c>
      <c r="C997" s="62"/>
      <c r="D997" s="201">
        <f>SUM((R997*A997)+B997+C997)+((2020-2003)*3)</f>
        <v>98.95</v>
      </c>
      <c r="E997" s="226"/>
      <c r="F997" s="198" t="s">
        <v>832</v>
      </c>
      <c r="G997" s="90" t="s">
        <v>1473</v>
      </c>
      <c r="H997" s="83" t="s">
        <v>330</v>
      </c>
      <c r="I997" s="83" t="s">
        <v>218</v>
      </c>
      <c r="J997" s="83" t="s">
        <v>500</v>
      </c>
      <c r="K997" s="83" t="s">
        <v>1138</v>
      </c>
      <c r="L997" s="66">
        <f t="shared" si="324"/>
        <v>98.95</v>
      </c>
      <c r="M997" s="66"/>
      <c r="N997" s="1" t="s">
        <v>369</v>
      </c>
      <c r="O997" s="316" t="s">
        <v>369</v>
      </c>
      <c r="P997" s="317" t="s">
        <v>369</v>
      </c>
      <c r="Q997" s="4">
        <v>1</v>
      </c>
      <c r="R997" s="37">
        <v>22.95</v>
      </c>
      <c r="S997" s="38">
        <f t="shared" si="325"/>
        <v>27.998999999999999</v>
      </c>
      <c r="T997" s="20"/>
      <c r="U997" s="10" t="s">
        <v>1139</v>
      </c>
      <c r="V997" s="9"/>
      <c r="HZ997" s="12"/>
      <c r="IA997" s="12"/>
      <c r="IB997" s="12"/>
      <c r="IC997" s="12"/>
      <c r="ID997" s="12"/>
      <c r="II997" s="12"/>
      <c r="IR997" s="12"/>
      <c r="IS997" s="12"/>
      <c r="IT997" s="12"/>
      <c r="IU997" s="12"/>
      <c r="IV997" s="12"/>
      <c r="IW997" s="12"/>
      <c r="IX997" s="12"/>
      <c r="IY997" s="12"/>
      <c r="IZ997" s="12"/>
      <c r="JA997" s="12"/>
      <c r="JB997" s="12"/>
      <c r="JC997" s="12"/>
      <c r="JD997" s="12"/>
      <c r="JE997" s="12"/>
      <c r="JK997" s="12"/>
      <c r="JL997" s="12"/>
      <c r="JM997" s="12"/>
      <c r="JN997" s="12"/>
      <c r="JP997" s="12"/>
      <c r="JQ997" s="12"/>
      <c r="JR997" s="12"/>
      <c r="JS997" s="12"/>
      <c r="JY997" s="12"/>
      <c r="KG997" s="12"/>
      <c r="KH997" s="12"/>
      <c r="KI997" s="12"/>
      <c r="KJ997" s="12"/>
      <c r="KK997" s="12"/>
      <c r="KL997" s="12"/>
      <c r="KS997" s="12"/>
      <c r="KT997" s="12"/>
      <c r="KX997" s="12"/>
      <c r="KY997" s="12"/>
      <c r="KZ997" s="12"/>
      <c r="LA997" s="12"/>
      <c r="LB997" s="12"/>
      <c r="LC997" s="12"/>
      <c r="LN997" s="12"/>
      <c r="LO997" s="12"/>
      <c r="LP997" s="12"/>
      <c r="LQ997" s="12"/>
      <c r="MG997" s="12"/>
      <c r="MQ997" s="12"/>
      <c r="MS997" s="12"/>
    </row>
    <row r="998" spans="1:359" s="8" customFormat="1" ht="22.5" customHeight="1">
      <c r="A998" s="56"/>
      <c r="B998" s="55"/>
      <c r="C998" s="63"/>
      <c r="D998" s="201"/>
      <c r="E998" s="226"/>
      <c r="F998" s="199"/>
      <c r="G998" s="196"/>
      <c r="H998" s="26"/>
      <c r="I998" s="26"/>
      <c r="J998" s="26"/>
      <c r="K998" s="26"/>
      <c r="L998" s="66"/>
      <c r="M998" s="66"/>
      <c r="N998" s="33"/>
      <c r="O998" s="319"/>
      <c r="P998" s="319"/>
      <c r="Q998" s="34"/>
      <c r="R998" s="31"/>
      <c r="S998" s="39"/>
      <c r="T998" s="21"/>
      <c r="U998" s="10"/>
      <c r="V998" s="9"/>
      <c r="HZ998" s="12"/>
      <c r="IA998" s="12"/>
      <c r="IB998" s="12"/>
      <c r="IC998" s="12"/>
      <c r="ID998" s="12"/>
      <c r="II998" s="12"/>
      <c r="IR998" s="12"/>
      <c r="IS998" s="12"/>
      <c r="IT998" s="12"/>
      <c r="IU998" s="12"/>
      <c r="IV998" s="12"/>
      <c r="IW998" s="12"/>
      <c r="IX998" s="12"/>
      <c r="IY998" s="12"/>
      <c r="IZ998" s="12"/>
      <c r="JA998" s="12"/>
      <c r="JB998" s="12"/>
      <c r="JC998" s="12"/>
      <c r="JD998" s="12"/>
      <c r="JE998" s="12"/>
      <c r="JK998" s="12"/>
      <c r="JL998" s="12"/>
      <c r="JM998" s="12"/>
      <c r="JN998" s="12"/>
      <c r="JP998" s="12"/>
      <c r="JQ998" s="12"/>
      <c r="JR998" s="12"/>
      <c r="JS998" s="12"/>
      <c r="JY998" s="12"/>
      <c r="KG998" s="12"/>
      <c r="KH998" s="12"/>
      <c r="KI998" s="12"/>
      <c r="KJ998" s="12"/>
      <c r="KK998" s="12"/>
      <c r="KL998" s="12"/>
      <c r="KS998" s="12"/>
      <c r="KT998" s="12"/>
      <c r="KX998" s="12"/>
      <c r="KY998" s="12"/>
      <c r="MR998" s="7"/>
      <c r="MU998" s="12"/>
    </row>
    <row r="999" spans="1:359" s="8" customFormat="1" ht="22.5" customHeight="1">
      <c r="A999" s="56"/>
      <c r="B999" s="55"/>
      <c r="C999" s="63"/>
      <c r="D999" s="201"/>
      <c r="E999" s="225"/>
      <c r="F999" s="199"/>
      <c r="G999" s="196"/>
      <c r="H999" s="26"/>
      <c r="I999" s="26"/>
      <c r="J999" s="26"/>
      <c r="K999" s="26"/>
      <c r="L999" s="66"/>
      <c r="M999" s="66"/>
      <c r="N999" s="33"/>
      <c r="O999" s="319"/>
      <c r="P999" s="319"/>
      <c r="Q999" s="34"/>
      <c r="R999" s="31"/>
      <c r="S999" s="39"/>
      <c r="T999" s="21"/>
      <c r="U999" s="10"/>
      <c r="V999" s="9"/>
      <c r="HZ999" s="12"/>
      <c r="IA999" s="12"/>
      <c r="IB999" s="12"/>
      <c r="IC999" s="12"/>
      <c r="ID999" s="12"/>
      <c r="II999" s="12"/>
      <c r="IR999" s="12"/>
      <c r="IS999" s="12"/>
      <c r="IT999" s="12"/>
      <c r="IU999" s="12"/>
      <c r="IV999" s="12"/>
      <c r="IW999" s="12"/>
      <c r="IX999" s="12"/>
      <c r="IY999" s="12"/>
      <c r="IZ999" s="12"/>
      <c r="JA999" s="12"/>
      <c r="JB999" s="12"/>
      <c r="JC999" s="12"/>
      <c r="JD999" s="12"/>
      <c r="JE999" s="12"/>
      <c r="JK999" s="12"/>
      <c r="JL999" s="12"/>
      <c r="JM999" s="12"/>
      <c r="JN999" s="12"/>
      <c r="JP999" s="12"/>
      <c r="JQ999" s="12"/>
      <c r="JR999" s="12"/>
      <c r="JS999" s="12"/>
      <c r="JY999" s="12"/>
      <c r="KG999" s="12"/>
      <c r="KH999" s="12"/>
      <c r="KI999" s="12"/>
      <c r="KJ999" s="12"/>
      <c r="KK999" s="12"/>
      <c r="KL999" s="12"/>
      <c r="KS999" s="12"/>
      <c r="KT999" s="12"/>
      <c r="KX999" s="12"/>
      <c r="MU999" s="12"/>
    </row>
    <row r="1000" spans="1:359" s="8" customFormat="1" ht="22.5" customHeight="1">
      <c r="A1000" s="56"/>
      <c r="B1000" s="55"/>
      <c r="C1000" s="63"/>
      <c r="D1000" s="201"/>
      <c r="E1000" s="226"/>
      <c r="F1000" s="60"/>
      <c r="G1000" s="60"/>
      <c r="H1000" s="26"/>
      <c r="I1000" s="26"/>
      <c r="J1000" s="9"/>
      <c r="K1000" s="26"/>
      <c r="L1000" s="66"/>
      <c r="M1000" s="66"/>
      <c r="N1000" s="17"/>
      <c r="O1000" s="318"/>
      <c r="P1000" s="318"/>
      <c r="Q1000" s="13"/>
      <c r="R1000" s="31"/>
      <c r="S1000" s="31"/>
      <c r="T1000" s="21"/>
      <c r="U1000" s="10"/>
      <c r="V1000" s="9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/>
      <c r="BX1000" s="12"/>
      <c r="BY1000" s="12"/>
      <c r="BZ1000" s="12"/>
      <c r="CA1000" s="12"/>
      <c r="CB1000" s="12"/>
      <c r="CC1000" s="12"/>
      <c r="CD1000" s="12"/>
      <c r="CE1000" s="12"/>
      <c r="CF1000" s="12"/>
      <c r="CG1000" s="12"/>
      <c r="CH1000" s="12"/>
      <c r="CI1000" s="12"/>
      <c r="CJ1000" s="12"/>
      <c r="CK1000" s="12"/>
      <c r="CL1000" s="12"/>
      <c r="CM1000" s="12"/>
      <c r="CN1000" s="12"/>
      <c r="CO1000" s="12"/>
      <c r="CP1000" s="12"/>
      <c r="CQ1000" s="12"/>
      <c r="CR1000" s="12"/>
      <c r="CS1000" s="12"/>
      <c r="CT1000" s="12"/>
      <c r="CU1000" s="12"/>
      <c r="CV1000" s="12"/>
      <c r="CW1000" s="12"/>
      <c r="CX1000" s="12"/>
      <c r="CY1000" s="12"/>
      <c r="CZ1000" s="12"/>
      <c r="DA1000" s="12"/>
      <c r="DB1000" s="12"/>
      <c r="DC1000" s="12"/>
      <c r="DD1000" s="12"/>
      <c r="DE1000" s="12"/>
      <c r="DF1000" s="12"/>
      <c r="DG1000" s="12"/>
      <c r="DH1000" s="12"/>
      <c r="DI1000" s="12"/>
      <c r="DJ1000" s="12"/>
      <c r="DK1000" s="12"/>
      <c r="DL1000" s="12"/>
      <c r="DM1000" s="12"/>
      <c r="DN1000" s="12"/>
      <c r="DO1000" s="12"/>
      <c r="DP1000" s="12"/>
      <c r="DQ1000" s="12"/>
      <c r="DR1000" s="12"/>
      <c r="DS1000" s="12"/>
      <c r="DT1000" s="12"/>
      <c r="DU1000" s="12"/>
      <c r="DV1000" s="12"/>
      <c r="DW1000" s="12"/>
      <c r="DX1000" s="12"/>
      <c r="DY1000" s="12"/>
      <c r="DZ1000" s="12"/>
      <c r="EA1000" s="12"/>
      <c r="EB1000" s="12"/>
      <c r="EC1000" s="12"/>
      <c r="ED1000" s="12"/>
      <c r="EE1000" s="12"/>
      <c r="EF1000" s="12"/>
      <c r="EG1000" s="12"/>
      <c r="EH1000" s="12"/>
      <c r="EI1000" s="12"/>
      <c r="EJ1000" s="12"/>
      <c r="EK1000" s="12"/>
      <c r="EL1000" s="12"/>
      <c r="EM1000" s="12"/>
      <c r="EN1000" s="12"/>
      <c r="EO1000" s="12"/>
      <c r="EP1000" s="12"/>
      <c r="EQ1000" s="12"/>
      <c r="ER1000" s="12"/>
      <c r="ES1000" s="12"/>
      <c r="ET1000" s="12"/>
      <c r="EU1000" s="12"/>
      <c r="EV1000" s="12"/>
      <c r="EW1000" s="12"/>
      <c r="EX1000" s="12"/>
      <c r="EY1000" s="12"/>
      <c r="EZ1000" s="12"/>
      <c r="FA1000" s="12"/>
      <c r="FB1000" s="12"/>
      <c r="FC1000" s="12"/>
      <c r="FD1000" s="12"/>
      <c r="FE1000" s="12"/>
      <c r="FF1000" s="12"/>
      <c r="FG1000" s="12"/>
      <c r="FH1000" s="12"/>
      <c r="FI1000" s="12"/>
      <c r="FJ1000" s="12"/>
      <c r="FK1000" s="12"/>
      <c r="FL1000" s="12"/>
      <c r="FM1000" s="12"/>
      <c r="FN1000" s="12"/>
      <c r="FO1000" s="12"/>
      <c r="FP1000" s="12"/>
      <c r="FQ1000" s="12"/>
      <c r="FR1000" s="12"/>
      <c r="FS1000" s="12"/>
      <c r="FT1000" s="12"/>
      <c r="FU1000" s="12"/>
      <c r="FV1000" s="12"/>
      <c r="FW1000" s="12"/>
      <c r="FX1000" s="12"/>
      <c r="FY1000" s="12"/>
      <c r="FZ1000" s="12"/>
      <c r="GA1000" s="12"/>
      <c r="GB1000" s="12"/>
      <c r="GC1000" s="12"/>
      <c r="GD1000" s="12"/>
      <c r="GE1000" s="12"/>
      <c r="GF1000" s="12"/>
      <c r="GG1000" s="12"/>
      <c r="GH1000" s="12"/>
      <c r="GI1000" s="12"/>
      <c r="GJ1000" s="12"/>
      <c r="GK1000" s="12"/>
      <c r="GL1000" s="12"/>
      <c r="GM1000" s="12"/>
      <c r="GN1000" s="12"/>
      <c r="GO1000" s="12"/>
      <c r="GP1000" s="12"/>
      <c r="GQ1000" s="12"/>
      <c r="GR1000" s="12"/>
      <c r="GS1000" s="12"/>
      <c r="GT1000" s="12"/>
      <c r="GU1000" s="12"/>
      <c r="GV1000" s="12"/>
      <c r="GW1000" s="12"/>
      <c r="GX1000" s="12"/>
      <c r="GY1000" s="12"/>
      <c r="GZ1000" s="12"/>
      <c r="HA1000" s="12"/>
      <c r="HB1000" s="12"/>
      <c r="HC1000" s="12"/>
      <c r="HD1000" s="12"/>
      <c r="HE1000" s="12"/>
      <c r="HF1000" s="12"/>
      <c r="HG1000" s="12"/>
      <c r="HH1000" s="12"/>
      <c r="HI1000" s="12"/>
      <c r="HJ1000" s="12"/>
      <c r="HK1000" s="12"/>
      <c r="HL1000" s="12"/>
      <c r="HM1000" s="12"/>
      <c r="HN1000" s="12"/>
      <c r="HO1000" s="12"/>
      <c r="HP1000" s="12"/>
      <c r="HQ1000" s="12"/>
      <c r="HR1000" s="12"/>
      <c r="HS1000" s="12"/>
      <c r="HT1000" s="12"/>
      <c r="HU1000" s="12"/>
      <c r="HW1000" s="12"/>
      <c r="HX1000" s="12"/>
      <c r="IG1000" s="12"/>
      <c r="IO1000" s="12"/>
      <c r="IP1000" s="12"/>
      <c r="IQ1000" s="12"/>
      <c r="JB1000" s="12"/>
      <c r="JC1000" s="12"/>
      <c r="JD1000" s="12"/>
      <c r="JE1000" s="12"/>
      <c r="JF1000" s="12"/>
      <c r="JG1000" s="12"/>
      <c r="JH1000" s="12"/>
      <c r="JI1000" s="12"/>
      <c r="JJ1000" s="12"/>
      <c r="JK1000" s="12"/>
      <c r="JP1000" s="12"/>
      <c r="JR1000" s="12"/>
      <c r="JS1000" s="12"/>
      <c r="JY1000" s="12"/>
      <c r="KE1000" s="12"/>
      <c r="KF1000" s="12"/>
      <c r="KH1000"/>
      <c r="KI1000"/>
      <c r="KJ1000"/>
      <c r="KK1000"/>
      <c r="KL1000"/>
      <c r="KM1000" s="12"/>
      <c r="KN1000" s="12"/>
      <c r="KO1000" s="12"/>
      <c r="KP1000" s="12"/>
      <c r="KQ1000" s="12"/>
      <c r="KR1000" s="12"/>
      <c r="KU1000" s="12"/>
      <c r="KV1000" s="12"/>
      <c r="KW1000" s="12"/>
      <c r="LD1000" s="12"/>
      <c r="LE1000" s="12"/>
      <c r="LF1000" s="12"/>
      <c r="LG1000" s="12"/>
      <c r="LH1000" s="12"/>
      <c r="LI1000" s="12"/>
      <c r="LJ1000" s="12"/>
      <c r="LK1000" s="12"/>
      <c r="LL1000" s="12"/>
      <c r="LM1000" s="12"/>
      <c r="LR1000" s="12"/>
      <c r="LS1000" s="12"/>
      <c r="LT1000" s="12"/>
      <c r="LU1000" s="12"/>
      <c r="LV1000" s="12"/>
      <c r="LW1000" s="12"/>
      <c r="LX1000" s="12"/>
      <c r="LY1000" s="12"/>
      <c r="LZ1000" s="12"/>
      <c r="MA1000" s="12"/>
      <c r="MB1000" s="12"/>
      <c r="MC1000" s="12"/>
      <c r="MD1000" s="12"/>
      <c r="ME1000" s="12"/>
      <c r="MF1000" s="12"/>
      <c r="MR1000" s="12"/>
      <c r="MU1000" s="12"/>
    </row>
    <row r="1001" spans="1:359" s="8" customFormat="1" ht="22.5" customHeight="1">
      <c r="A1001" s="56"/>
      <c r="B1001" s="55"/>
      <c r="C1001" s="63"/>
      <c r="D1001" s="201"/>
      <c r="E1001" s="226"/>
      <c r="F1001" s="60"/>
      <c r="G1001" s="60"/>
      <c r="H1001" s="26"/>
      <c r="I1001" s="26"/>
      <c r="J1001" s="9"/>
      <c r="K1001" s="26"/>
      <c r="L1001" s="66"/>
      <c r="M1001" s="66"/>
      <c r="N1001" s="17"/>
      <c r="O1001" s="318"/>
      <c r="P1001" s="318"/>
      <c r="Q1001" s="13"/>
      <c r="R1001" s="31"/>
      <c r="S1001" s="31"/>
      <c r="T1001" s="21"/>
      <c r="U1001" s="10"/>
      <c r="V1001" s="9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2"/>
      <c r="BD1001" s="12"/>
      <c r="BE1001" s="12"/>
      <c r="BF1001" s="12"/>
      <c r="BG1001" s="12"/>
      <c r="BH1001" s="12"/>
      <c r="BI1001" s="12"/>
      <c r="BJ1001" s="12"/>
      <c r="BK1001" s="12"/>
      <c r="BL1001" s="12"/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/>
      <c r="BX1001" s="12"/>
      <c r="BY1001" s="12"/>
      <c r="BZ1001" s="12"/>
      <c r="CA1001" s="12"/>
      <c r="CB1001" s="12"/>
      <c r="CC1001" s="12"/>
      <c r="CD1001" s="12"/>
      <c r="CE1001" s="12"/>
      <c r="CF1001" s="12"/>
      <c r="CG1001" s="12"/>
      <c r="CH1001" s="12"/>
      <c r="CI1001" s="12"/>
      <c r="CJ1001" s="12"/>
      <c r="CK1001" s="12"/>
      <c r="CL1001" s="12"/>
      <c r="CM1001" s="12"/>
      <c r="CN1001" s="12"/>
      <c r="CO1001" s="12"/>
      <c r="CP1001" s="12"/>
      <c r="CQ1001" s="12"/>
      <c r="CR1001" s="12"/>
      <c r="CS1001" s="12"/>
      <c r="CT1001" s="12"/>
      <c r="CU1001" s="12"/>
      <c r="CV1001" s="12"/>
      <c r="CW1001" s="12"/>
      <c r="CX1001" s="12"/>
      <c r="CY1001" s="12"/>
      <c r="CZ1001" s="12"/>
      <c r="DA1001" s="12"/>
      <c r="DB1001" s="12"/>
      <c r="DC1001" s="12"/>
      <c r="DD1001" s="12"/>
      <c r="DE1001" s="12"/>
      <c r="DF1001" s="12"/>
      <c r="DG1001" s="12"/>
      <c r="DH1001" s="12"/>
      <c r="DI1001" s="12"/>
      <c r="DJ1001" s="12"/>
      <c r="DK1001" s="12"/>
      <c r="DL1001" s="12"/>
      <c r="DM1001" s="12"/>
      <c r="DN1001" s="12"/>
      <c r="DO1001" s="12"/>
      <c r="DP1001" s="12"/>
      <c r="DQ1001" s="12"/>
      <c r="DR1001" s="12"/>
      <c r="DS1001" s="12"/>
      <c r="DT1001" s="12"/>
      <c r="DU1001" s="12"/>
      <c r="DV1001" s="12"/>
      <c r="DW1001" s="12"/>
      <c r="DX1001" s="12"/>
      <c r="DY1001" s="12"/>
      <c r="DZ1001" s="12"/>
      <c r="EA1001" s="12"/>
      <c r="EB1001" s="12"/>
      <c r="EC1001" s="12"/>
      <c r="ED1001" s="12"/>
      <c r="EE1001" s="12"/>
      <c r="EF1001" s="12"/>
      <c r="EG1001" s="12"/>
      <c r="EH1001" s="12"/>
      <c r="EI1001" s="12"/>
      <c r="EJ1001" s="12"/>
      <c r="EK1001" s="12"/>
      <c r="EL1001" s="12"/>
      <c r="EM1001" s="12"/>
      <c r="EN1001" s="12"/>
      <c r="EO1001" s="12"/>
      <c r="EP1001" s="12"/>
      <c r="EQ1001" s="12"/>
      <c r="ER1001" s="12"/>
      <c r="ES1001" s="12"/>
      <c r="ET1001" s="12"/>
      <c r="EU1001" s="12"/>
      <c r="EV1001" s="12"/>
      <c r="EW1001" s="12"/>
      <c r="EX1001" s="12"/>
      <c r="EY1001" s="12"/>
      <c r="EZ1001" s="12"/>
      <c r="FA1001" s="12"/>
      <c r="FB1001" s="12"/>
      <c r="FC1001" s="12"/>
      <c r="FD1001" s="12"/>
      <c r="FE1001" s="12"/>
      <c r="FF1001" s="12"/>
      <c r="FG1001" s="12"/>
      <c r="FH1001" s="12"/>
      <c r="FI1001" s="12"/>
      <c r="FJ1001" s="12"/>
      <c r="FK1001" s="12"/>
      <c r="FL1001" s="12"/>
      <c r="FM1001" s="12"/>
      <c r="FN1001" s="12"/>
      <c r="FO1001" s="12"/>
      <c r="FP1001" s="12"/>
      <c r="FQ1001" s="12"/>
      <c r="FR1001" s="12"/>
      <c r="FS1001" s="12"/>
      <c r="FT1001" s="12"/>
      <c r="FU1001" s="12"/>
      <c r="FV1001" s="12"/>
      <c r="FW1001" s="12"/>
      <c r="FX1001" s="12"/>
      <c r="FY1001" s="12"/>
      <c r="FZ1001" s="12"/>
      <c r="GA1001" s="12"/>
      <c r="GB1001" s="12"/>
      <c r="GC1001" s="12"/>
      <c r="GD1001" s="12"/>
      <c r="GE1001" s="12"/>
      <c r="GF1001" s="12"/>
      <c r="GG1001" s="12"/>
      <c r="GH1001" s="12"/>
      <c r="GI1001" s="12"/>
      <c r="GJ1001" s="12"/>
      <c r="GK1001" s="12"/>
      <c r="GL1001" s="12"/>
      <c r="GM1001" s="12"/>
      <c r="GN1001" s="12"/>
      <c r="GO1001" s="12"/>
      <c r="GP1001" s="12"/>
      <c r="GQ1001" s="12"/>
      <c r="GR1001" s="12"/>
      <c r="GS1001" s="12"/>
      <c r="GT1001" s="12"/>
      <c r="GU1001" s="12"/>
      <c r="GV1001" s="12"/>
      <c r="GW1001" s="12"/>
      <c r="GX1001" s="12"/>
      <c r="GY1001" s="12"/>
      <c r="GZ1001" s="12"/>
      <c r="HA1001" s="12"/>
      <c r="HB1001" s="12"/>
      <c r="HC1001" s="12"/>
      <c r="HD1001" s="12"/>
      <c r="HE1001" s="12"/>
      <c r="HF1001" s="12"/>
      <c r="HG1001" s="12"/>
      <c r="HH1001" s="12"/>
      <c r="HI1001" s="12"/>
      <c r="HJ1001" s="12"/>
      <c r="HK1001" s="12"/>
      <c r="HL1001" s="12"/>
      <c r="HM1001" s="12"/>
      <c r="HN1001" s="12"/>
      <c r="HO1001" s="12"/>
      <c r="HP1001" s="12"/>
      <c r="HQ1001" s="12"/>
      <c r="HR1001" s="12"/>
      <c r="HS1001" s="12"/>
      <c r="HT1001" s="12"/>
      <c r="HU1001" s="12"/>
      <c r="HW1001" s="12"/>
      <c r="HX1001" s="12"/>
      <c r="IG1001" s="12"/>
      <c r="IO1001" s="12"/>
      <c r="IP1001" s="12"/>
      <c r="IQ1001" s="12"/>
      <c r="JB1001" s="12"/>
      <c r="JC1001" s="12"/>
      <c r="JD1001" s="12"/>
      <c r="JE1001" s="12"/>
      <c r="JK1001" s="12"/>
      <c r="JP1001" s="12"/>
      <c r="JR1001" s="12"/>
      <c r="JS1001" s="12"/>
      <c r="JY1001" s="12"/>
      <c r="KE1001" s="12"/>
      <c r="KF1001" s="12"/>
      <c r="KG1001" s="12"/>
      <c r="KH1001"/>
      <c r="KI1001"/>
      <c r="KJ1001"/>
      <c r="KK1001"/>
      <c r="KL1001"/>
      <c r="KM1001" s="12"/>
      <c r="KN1001" s="12"/>
      <c r="KO1001" s="12"/>
      <c r="KP1001" s="12"/>
      <c r="KQ1001" s="12"/>
      <c r="KR1001" s="12"/>
      <c r="LD1001" s="12"/>
      <c r="LE1001" s="12"/>
      <c r="LF1001" s="12"/>
      <c r="LG1001" s="12"/>
      <c r="LH1001" s="12"/>
      <c r="LI1001" s="12"/>
      <c r="LJ1001" s="12"/>
      <c r="LK1001" s="12"/>
      <c r="LL1001" s="12"/>
      <c r="LM1001" s="12"/>
      <c r="LR1001" s="12"/>
      <c r="LS1001" s="12"/>
      <c r="LT1001" s="12"/>
      <c r="LU1001" s="12"/>
      <c r="LV1001" s="12"/>
      <c r="LW1001" s="12"/>
      <c r="LX1001" s="12"/>
      <c r="LY1001" s="12"/>
      <c r="LZ1001" s="12"/>
      <c r="MA1001" s="12"/>
      <c r="MB1001" s="12"/>
      <c r="MC1001" s="12"/>
      <c r="MD1001" s="12"/>
      <c r="ME1001" s="12"/>
      <c r="MF1001" s="12"/>
      <c r="MR1001" s="12"/>
    </row>
    <row r="1002" spans="1:359" s="8" customFormat="1" ht="22.5" customHeight="1">
      <c r="A1002" s="57">
        <v>1</v>
      </c>
      <c r="B1002" s="58">
        <v>10</v>
      </c>
      <c r="C1002" s="62"/>
      <c r="D1002" s="201">
        <f>SUM((S1002*A1002)+B1002+C1002)</f>
        <v>19.796599999999998</v>
      </c>
      <c r="E1002" s="226"/>
      <c r="F1002" s="59" t="s">
        <v>818</v>
      </c>
      <c r="G1002" s="59"/>
      <c r="H1002" s="26" t="s">
        <v>330</v>
      </c>
      <c r="I1002" s="26" t="s">
        <v>527</v>
      </c>
      <c r="J1002" s="9" t="s">
        <v>932</v>
      </c>
      <c r="K1002" s="26" t="s">
        <v>525</v>
      </c>
      <c r="L1002" s="66">
        <f>SUM(D1002)</f>
        <v>19.796599999999998</v>
      </c>
      <c r="M1002" s="66"/>
      <c r="N1002" s="1" t="s">
        <v>369</v>
      </c>
      <c r="O1002" s="316" t="s">
        <v>369</v>
      </c>
      <c r="P1002" s="317" t="s">
        <v>369</v>
      </c>
      <c r="Q1002" s="4">
        <v>2</v>
      </c>
      <c r="R1002" s="37">
        <v>8.0299999999999994</v>
      </c>
      <c r="S1002" s="38">
        <f>SUM(R1002*1.22)</f>
        <v>9.7965999999999998</v>
      </c>
      <c r="T1002" s="25">
        <v>0.5</v>
      </c>
      <c r="U1002" s="10" t="s">
        <v>486</v>
      </c>
      <c r="V1002" s="10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2"/>
      <c r="BG1002" s="12"/>
      <c r="BH1002" s="12"/>
      <c r="BI1002" s="12"/>
      <c r="BJ1002" s="12"/>
      <c r="BK1002" s="12"/>
      <c r="BL1002" s="12"/>
      <c r="BM1002" s="12"/>
      <c r="BN1002" s="12"/>
      <c r="BO1002" s="12"/>
      <c r="BP1002" s="12"/>
      <c r="BQ1002" s="12"/>
      <c r="BR1002" s="12"/>
      <c r="BS1002" s="12"/>
      <c r="BT1002" s="12"/>
      <c r="BU1002" s="12"/>
      <c r="BV1002" s="12"/>
      <c r="BW1002" s="12"/>
      <c r="BX1002" s="12"/>
      <c r="BY1002" s="12"/>
      <c r="BZ1002" s="12"/>
      <c r="CA1002" s="12"/>
      <c r="CB1002" s="12"/>
      <c r="CC1002" s="12"/>
      <c r="CD1002" s="12"/>
      <c r="CE1002" s="12"/>
      <c r="CF1002" s="12"/>
      <c r="CG1002" s="12"/>
      <c r="CH1002" s="12"/>
      <c r="CI1002" s="12"/>
      <c r="CJ1002" s="12"/>
      <c r="CK1002" s="12"/>
      <c r="CL1002" s="12"/>
      <c r="CM1002" s="12"/>
      <c r="CN1002" s="12"/>
      <c r="CO1002" s="12"/>
      <c r="CP1002" s="12"/>
      <c r="CQ1002" s="12"/>
      <c r="CR1002" s="12"/>
      <c r="CS1002" s="12"/>
      <c r="CT1002" s="12"/>
      <c r="CU1002" s="12"/>
      <c r="CV1002" s="12"/>
      <c r="CW1002" s="12"/>
      <c r="CX1002" s="12"/>
      <c r="CY1002" s="12"/>
      <c r="CZ1002" s="12"/>
      <c r="DA1002" s="12"/>
      <c r="DB1002" s="12"/>
      <c r="DC1002" s="12"/>
      <c r="DD1002" s="12"/>
      <c r="DE1002" s="12"/>
      <c r="DF1002" s="12"/>
      <c r="DG1002" s="12"/>
      <c r="DH1002" s="12"/>
      <c r="DI1002" s="12"/>
      <c r="DJ1002" s="12"/>
      <c r="DK1002" s="12"/>
      <c r="DL1002" s="12"/>
      <c r="DM1002" s="12"/>
      <c r="DN1002" s="12"/>
      <c r="DO1002" s="12"/>
      <c r="DP1002" s="12"/>
      <c r="DQ1002" s="12"/>
      <c r="DR1002" s="12"/>
      <c r="DS1002" s="12"/>
      <c r="DT1002" s="12"/>
      <c r="DU1002" s="12"/>
      <c r="DV1002" s="12"/>
      <c r="DW1002" s="12"/>
      <c r="DX1002" s="12"/>
      <c r="DY1002" s="12"/>
      <c r="DZ1002" s="12"/>
      <c r="EA1002" s="12"/>
      <c r="EB1002" s="12"/>
      <c r="EC1002" s="12"/>
      <c r="ED1002" s="12"/>
      <c r="EE1002" s="12"/>
      <c r="EF1002" s="12"/>
      <c r="EG1002" s="12"/>
      <c r="EH1002" s="12"/>
      <c r="EI1002" s="12"/>
      <c r="EJ1002" s="12"/>
      <c r="EK1002" s="12"/>
      <c r="EL1002" s="12"/>
      <c r="EM1002" s="12"/>
      <c r="EN1002" s="12"/>
      <c r="EO1002" s="12"/>
      <c r="EP1002" s="12"/>
      <c r="EQ1002" s="12"/>
      <c r="ER1002" s="12"/>
      <c r="ES1002" s="12"/>
      <c r="ET1002" s="12"/>
      <c r="EU1002" s="12"/>
      <c r="EV1002" s="12"/>
      <c r="EW1002" s="12"/>
      <c r="EX1002" s="12"/>
      <c r="EY1002" s="12"/>
      <c r="EZ1002" s="12"/>
      <c r="FA1002" s="12"/>
      <c r="FB1002" s="12"/>
      <c r="FC1002" s="12"/>
      <c r="FD1002" s="12"/>
      <c r="FE1002" s="12"/>
      <c r="FF1002" s="12"/>
      <c r="FG1002" s="12"/>
      <c r="FH1002" s="12"/>
      <c r="FI1002" s="12"/>
      <c r="FJ1002" s="12"/>
      <c r="FK1002" s="12"/>
      <c r="FL1002" s="12"/>
      <c r="FM1002" s="12"/>
      <c r="FN1002" s="12"/>
      <c r="FO1002" s="12"/>
      <c r="FP1002" s="12"/>
      <c r="FQ1002" s="12"/>
      <c r="FR1002" s="12"/>
      <c r="FS1002" s="12"/>
      <c r="FT1002" s="12"/>
      <c r="FU1002" s="12"/>
      <c r="FV1002" s="12"/>
      <c r="FW1002" s="12"/>
      <c r="FX1002" s="12"/>
      <c r="FY1002" s="12"/>
      <c r="FZ1002" s="12"/>
      <c r="GA1002" s="12"/>
      <c r="GB1002" s="12"/>
      <c r="GC1002" s="12"/>
      <c r="GD1002" s="12"/>
      <c r="GE1002" s="12"/>
      <c r="GF1002" s="12"/>
      <c r="GG1002" s="12"/>
      <c r="GH1002" s="12"/>
      <c r="GI1002" s="12"/>
      <c r="GJ1002" s="12"/>
      <c r="GK1002" s="12"/>
      <c r="GL1002" s="12"/>
      <c r="GM1002" s="12"/>
      <c r="GN1002" s="12"/>
      <c r="GO1002" s="12"/>
      <c r="GP1002" s="12"/>
      <c r="GQ1002" s="12"/>
      <c r="GR1002" s="12"/>
      <c r="GS1002" s="12"/>
      <c r="GT1002" s="12"/>
      <c r="GU1002" s="12"/>
      <c r="GV1002" s="12"/>
      <c r="GW1002" s="12"/>
      <c r="GX1002" s="12"/>
      <c r="GY1002" s="12"/>
      <c r="GZ1002" s="12"/>
      <c r="HA1002" s="12"/>
      <c r="HB1002" s="12"/>
      <c r="HC1002" s="12"/>
      <c r="HD1002" s="12"/>
      <c r="HE1002" s="12"/>
      <c r="HF1002" s="12"/>
      <c r="HG1002" s="12"/>
      <c r="HH1002" s="12"/>
      <c r="HI1002" s="12"/>
      <c r="HJ1002" s="12"/>
      <c r="HK1002" s="12"/>
      <c r="HL1002" s="12"/>
      <c r="HM1002" s="12"/>
      <c r="HN1002" s="12"/>
      <c r="HO1002" s="12"/>
      <c r="HR1002" s="12"/>
      <c r="HS1002" s="12"/>
      <c r="HT1002" s="12"/>
      <c r="HU1002" s="12"/>
      <c r="HV1002" s="12"/>
      <c r="HW1002" s="12"/>
      <c r="HX1002" s="12"/>
      <c r="HY1002" s="12"/>
      <c r="IE1002" s="12"/>
      <c r="IF1002" s="12"/>
      <c r="IH1002" s="12"/>
      <c r="II1002" s="12"/>
      <c r="IJ1002" s="7"/>
      <c r="IK1002" s="7"/>
      <c r="JB1002" s="12"/>
      <c r="JC1002" s="12"/>
      <c r="JD1002" s="12"/>
      <c r="JE1002" s="12"/>
      <c r="JK1002" s="12"/>
      <c r="JM1002" s="12"/>
      <c r="JP1002" s="12"/>
      <c r="JR1002" s="12"/>
      <c r="JS1002" s="12"/>
      <c r="KG1002" s="12"/>
      <c r="KH1002" s="12"/>
      <c r="KI1002" s="12"/>
      <c r="KJ1002" s="12"/>
      <c r="KK1002" s="12"/>
      <c r="KL1002" s="12"/>
      <c r="KS1002" s="12"/>
      <c r="KT1002" s="12"/>
      <c r="KU1002" s="12"/>
      <c r="KV1002" s="12"/>
      <c r="KW1002" s="12"/>
      <c r="KX1002" s="12"/>
      <c r="LD1002" s="12"/>
      <c r="LE1002" s="12"/>
      <c r="LF1002" s="12"/>
      <c r="LG1002" s="12"/>
      <c r="LH1002" s="12"/>
      <c r="LI1002" s="12"/>
      <c r="LJ1002" s="12"/>
      <c r="LK1002" s="12"/>
      <c r="LL1002" s="12"/>
      <c r="LM1002" s="12"/>
      <c r="LN1002" s="12"/>
      <c r="LO1002" s="12"/>
      <c r="LP1002" s="12"/>
      <c r="LQ1002" s="12"/>
      <c r="LR1002" s="12"/>
      <c r="LS1002" s="12"/>
      <c r="LT1002" s="12"/>
      <c r="LU1002" s="12"/>
      <c r="LV1002" s="12"/>
      <c r="LW1002" s="12"/>
      <c r="LX1002" s="12"/>
      <c r="LY1002" s="12"/>
      <c r="LZ1002" s="12"/>
      <c r="MA1002" s="12"/>
      <c r="MB1002" s="12"/>
      <c r="MC1002" s="12"/>
      <c r="MD1002" s="12"/>
      <c r="ME1002" s="12"/>
      <c r="MF1002" s="12"/>
      <c r="MG1002" s="12"/>
      <c r="MR1002" s="12"/>
      <c r="MU1002" s="12"/>
    </row>
    <row r="1003" spans="1:359" s="8" customFormat="1" ht="22.5" customHeight="1">
      <c r="A1003" s="56"/>
      <c r="B1003" s="55"/>
      <c r="C1003" s="63"/>
      <c r="D1003" s="201"/>
      <c r="E1003" s="226"/>
      <c r="F1003" s="60"/>
      <c r="G1003" s="60"/>
      <c r="H1003" s="26"/>
      <c r="I1003" s="26"/>
      <c r="J1003" s="9"/>
      <c r="K1003" s="26"/>
      <c r="L1003" s="66"/>
      <c r="M1003" s="66"/>
      <c r="N1003" s="17"/>
      <c r="O1003" s="318"/>
      <c r="P1003" s="318"/>
      <c r="Q1003" s="13"/>
      <c r="R1003" s="31"/>
      <c r="S1003" s="31"/>
      <c r="T1003" s="21"/>
      <c r="U1003" s="10"/>
      <c r="V1003" s="9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  <c r="AX1003" s="12"/>
      <c r="AY1003" s="12"/>
      <c r="AZ1003" s="12"/>
      <c r="BA1003" s="12"/>
      <c r="BB1003" s="12"/>
      <c r="BC1003" s="12"/>
      <c r="BD1003" s="12"/>
      <c r="BE1003" s="12"/>
      <c r="BF1003" s="12"/>
      <c r="BG1003" s="12"/>
      <c r="BH1003" s="12"/>
      <c r="BI1003" s="12"/>
      <c r="BJ1003" s="12"/>
      <c r="BK1003" s="12"/>
      <c r="BL1003" s="12"/>
      <c r="BM1003" s="12"/>
      <c r="BN1003" s="12"/>
      <c r="BO1003" s="12"/>
      <c r="BP1003" s="12"/>
      <c r="BQ1003" s="12"/>
      <c r="BR1003" s="12"/>
      <c r="BS1003" s="12"/>
      <c r="BT1003" s="12"/>
      <c r="BU1003" s="12"/>
      <c r="BV1003" s="12"/>
      <c r="BW1003" s="12"/>
      <c r="BX1003" s="12"/>
      <c r="BY1003" s="12"/>
      <c r="BZ1003" s="12"/>
      <c r="CA1003" s="12"/>
      <c r="CB1003" s="12"/>
      <c r="CC1003" s="12"/>
      <c r="CD1003" s="12"/>
      <c r="CE1003" s="12"/>
      <c r="CF1003" s="12"/>
      <c r="CG1003" s="12"/>
      <c r="CH1003" s="12"/>
      <c r="CI1003" s="12"/>
      <c r="CJ1003" s="12"/>
      <c r="CK1003" s="12"/>
      <c r="CL1003" s="12"/>
      <c r="CM1003" s="12"/>
      <c r="CN1003" s="12"/>
      <c r="CO1003" s="12"/>
      <c r="CP1003" s="12"/>
      <c r="CQ1003" s="12"/>
      <c r="CR1003" s="12"/>
      <c r="CS1003" s="12"/>
      <c r="CT1003" s="12"/>
      <c r="CU1003" s="12"/>
      <c r="CV1003" s="12"/>
      <c r="CW1003" s="12"/>
      <c r="CX1003" s="12"/>
      <c r="CY1003" s="12"/>
      <c r="CZ1003" s="12"/>
      <c r="DA1003" s="12"/>
      <c r="DB1003" s="12"/>
      <c r="DC1003" s="12"/>
      <c r="DD1003" s="12"/>
      <c r="DE1003" s="12"/>
      <c r="DF1003" s="12"/>
      <c r="DG1003" s="12"/>
      <c r="DH1003" s="12"/>
      <c r="DI1003" s="12"/>
      <c r="DJ1003" s="12"/>
      <c r="DK1003" s="12"/>
      <c r="DL1003" s="12"/>
      <c r="DM1003" s="12"/>
      <c r="DN1003" s="12"/>
      <c r="DO1003" s="12"/>
      <c r="DP1003" s="12"/>
      <c r="DQ1003" s="12"/>
      <c r="DR1003" s="12"/>
      <c r="DS1003" s="12"/>
      <c r="DT1003" s="12"/>
      <c r="DU1003" s="12"/>
      <c r="DV1003" s="12"/>
      <c r="DW1003" s="12"/>
      <c r="DX1003" s="12"/>
      <c r="DY1003" s="12"/>
      <c r="DZ1003" s="12"/>
      <c r="EA1003" s="12"/>
      <c r="EB1003" s="12"/>
      <c r="EC1003" s="12"/>
      <c r="ED1003" s="12"/>
      <c r="EE1003" s="12"/>
      <c r="EF1003" s="12"/>
      <c r="EG1003" s="12"/>
      <c r="EH1003" s="12"/>
      <c r="EI1003" s="12"/>
      <c r="EJ1003" s="12"/>
      <c r="EK1003" s="12"/>
      <c r="EL1003" s="12"/>
      <c r="EM1003" s="12"/>
      <c r="EN1003" s="12"/>
      <c r="EO1003" s="12"/>
      <c r="EP1003" s="12"/>
      <c r="EQ1003" s="12"/>
      <c r="ER1003" s="12"/>
      <c r="ES1003" s="12"/>
      <c r="ET1003" s="12"/>
      <c r="EU1003" s="12"/>
      <c r="EV1003" s="12"/>
      <c r="EW1003" s="12"/>
      <c r="EX1003" s="12"/>
      <c r="EY1003" s="12"/>
      <c r="EZ1003" s="12"/>
      <c r="FA1003" s="12"/>
      <c r="FB1003" s="12"/>
      <c r="FC1003" s="12"/>
      <c r="FD1003" s="12"/>
      <c r="FE1003" s="12"/>
      <c r="FF1003" s="12"/>
      <c r="FG1003" s="12"/>
      <c r="FH1003" s="12"/>
      <c r="FI1003" s="12"/>
      <c r="FJ1003" s="12"/>
      <c r="FK1003" s="12"/>
      <c r="FL1003" s="12"/>
      <c r="FM1003" s="12"/>
      <c r="FN1003" s="12"/>
      <c r="FO1003" s="12"/>
      <c r="FP1003" s="12"/>
      <c r="FQ1003" s="12"/>
      <c r="FR1003" s="12"/>
      <c r="FS1003" s="12"/>
      <c r="FT1003" s="12"/>
      <c r="FU1003" s="12"/>
      <c r="FV1003" s="12"/>
      <c r="FW1003" s="12"/>
      <c r="FX1003" s="12"/>
      <c r="FY1003" s="12"/>
      <c r="FZ1003" s="12"/>
      <c r="GA1003" s="12"/>
      <c r="GB1003" s="12"/>
      <c r="GC1003" s="12"/>
      <c r="GD1003" s="12"/>
      <c r="GE1003" s="12"/>
      <c r="GF1003" s="12"/>
      <c r="GG1003" s="12"/>
      <c r="GH1003" s="12"/>
      <c r="GI1003" s="12"/>
      <c r="GJ1003" s="12"/>
      <c r="GK1003" s="12"/>
      <c r="GL1003" s="12"/>
      <c r="GM1003" s="12"/>
      <c r="GN1003" s="12"/>
      <c r="GO1003" s="12"/>
      <c r="GP1003" s="12"/>
      <c r="GQ1003" s="12"/>
      <c r="GR1003" s="12"/>
      <c r="GS1003" s="12"/>
      <c r="GT1003" s="12"/>
      <c r="GU1003" s="12"/>
      <c r="GV1003" s="12"/>
      <c r="GW1003" s="12"/>
      <c r="GX1003" s="12"/>
      <c r="GY1003" s="12"/>
      <c r="GZ1003" s="12"/>
      <c r="HA1003" s="12"/>
      <c r="HB1003" s="12"/>
      <c r="HC1003" s="12"/>
      <c r="HD1003" s="12"/>
      <c r="HE1003" s="12"/>
      <c r="HF1003" s="12"/>
      <c r="HG1003" s="12"/>
      <c r="HH1003" s="12"/>
      <c r="HI1003" s="12"/>
      <c r="HJ1003" s="12"/>
      <c r="HK1003" s="12"/>
      <c r="HL1003" s="12"/>
      <c r="HM1003" s="12"/>
      <c r="HN1003" s="12"/>
      <c r="HO1003" s="12"/>
      <c r="HP1003" s="12"/>
      <c r="HQ1003" s="12"/>
      <c r="HR1003" s="12"/>
      <c r="HS1003" s="12"/>
      <c r="HT1003" s="12"/>
      <c r="HU1003" s="12"/>
      <c r="HW1003" s="12"/>
      <c r="HX1003" s="12"/>
      <c r="IG1003" s="12"/>
      <c r="IO1003" s="12"/>
      <c r="IP1003" s="12"/>
      <c r="IQ1003" s="12"/>
      <c r="JB1003" s="12"/>
      <c r="JC1003" s="12"/>
      <c r="JD1003" s="12"/>
      <c r="JE1003" s="12"/>
      <c r="JK1003" s="12"/>
      <c r="JP1003" s="12"/>
      <c r="JR1003" s="12"/>
      <c r="JS1003" s="12"/>
      <c r="JY1003" s="12"/>
      <c r="JZ1003" s="12"/>
      <c r="KA1003" s="12"/>
      <c r="KE1003" s="12"/>
      <c r="KF1003" s="12"/>
      <c r="KG1003" s="12"/>
      <c r="KM1003" s="12"/>
      <c r="KN1003" s="12"/>
      <c r="KO1003" s="12"/>
      <c r="KP1003" s="12"/>
      <c r="KQ1003" s="12"/>
      <c r="KR1003" s="12"/>
      <c r="KU1003" s="12"/>
      <c r="KV1003" s="12"/>
      <c r="KW1003" s="12"/>
      <c r="KX1003" s="12"/>
      <c r="LD1003" s="12"/>
      <c r="LE1003" s="12"/>
      <c r="LF1003" s="12"/>
      <c r="LG1003" s="12"/>
      <c r="LH1003" s="12"/>
      <c r="LI1003" s="12"/>
      <c r="LJ1003" s="12"/>
      <c r="LK1003" s="12"/>
      <c r="LL1003" s="12"/>
      <c r="LM1003" s="12"/>
      <c r="LR1003" s="12"/>
      <c r="LS1003" s="12"/>
      <c r="LT1003" s="12"/>
      <c r="LU1003" s="12"/>
      <c r="LV1003" s="12"/>
      <c r="LW1003" s="12"/>
      <c r="LX1003" s="12"/>
      <c r="LY1003" s="12"/>
      <c r="LZ1003" s="12"/>
      <c r="MA1003" s="12"/>
      <c r="MB1003" s="12"/>
      <c r="MC1003" s="12"/>
      <c r="MD1003" s="12"/>
      <c r="ME1003" s="12"/>
      <c r="MF1003" s="12"/>
      <c r="MR1003" s="12"/>
      <c r="MU1003" s="12"/>
    </row>
    <row r="1004" spans="1:359" s="8" customFormat="1" ht="22.5" customHeight="1">
      <c r="A1004" s="56"/>
      <c r="B1004" s="55"/>
      <c r="C1004" s="63"/>
      <c r="D1004" s="201"/>
      <c r="E1004" s="226"/>
      <c r="F1004" s="60"/>
      <c r="G1004" s="60"/>
      <c r="H1004" s="26"/>
      <c r="I1004" s="26"/>
      <c r="J1004" s="9"/>
      <c r="K1004" s="26"/>
      <c r="L1004" s="66"/>
      <c r="M1004" s="66"/>
      <c r="N1004" s="17"/>
      <c r="O1004" s="318"/>
      <c r="P1004" s="318"/>
      <c r="Q1004" s="13"/>
      <c r="R1004" s="31"/>
      <c r="S1004" s="31"/>
      <c r="T1004" s="21"/>
      <c r="U1004" s="10"/>
      <c r="V1004" s="9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2"/>
      <c r="BD1004" s="12"/>
      <c r="BE1004" s="12"/>
      <c r="BF1004" s="12"/>
      <c r="BG1004" s="12"/>
      <c r="BH1004" s="12"/>
      <c r="BI1004" s="12"/>
      <c r="BJ1004" s="12"/>
      <c r="BK1004" s="12"/>
      <c r="BL1004" s="12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2"/>
      <c r="BY1004" s="12"/>
      <c r="BZ1004" s="12"/>
      <c r="CA1004" s="12"/>
      <c r="CB1004" s="12"/>
      <c r="CC1004" s="12"/>
      <c r="CD1004" s="12"/>
      <c r="CE1004" s="12"/>
      <c r="CF1004" s="12"/>
      <c r="CG1004" s="12"/>
      <c r="CH1004" s="12"/>
      <c r="CI1004" s="12"/>
      <c r="CJ1004" s="12"/>
      <c r="CK1004" s="12"/>
      <c r="CL1004" s="12"/>
      <c r="CM1004" s="12"/>
      <c r="CN1004" s="12"/>
      <c r="CO1004" s="12"/>
      <c r="CP1004" s="12"/>
      <c r="CQ1004" s="12"/>
      <c r="CR1004" s="12"/>
      <c r="CS1004" s="12"/>
      <c r="CT1004" s="12"/>
      <c r="CU1004" s="12"/>
      <c r="CV1004" s="12"/>
      <c r="CW1004" s="12"/>
      <c r="CX1004" s="12"/>
      <c r="CY1004" s="12"/>
      <c r="CZ1004" s="12"/>
      <c r="DA1004" s="12"/>
      <c r="DB1004" s="12"/>
      <c r="DC1004" s="12"/>
      <c r="DD1004" s="12"/>
      <c r="DE1004" s="12"/>
      <c r="DF1004" s="12"/>
      <c r="DG1004" s="12"/>
      <c r="DH1004" s="12"/>
      <c r="DI1004" s="12"/>
      <c r="DJ1004" s="12"/>
      <c r="DK1004" s="12"/>
      <c r="DL1004" s="12"/>
      <c r="DM1004" s="12"/>
      <c r="DN1004" s="12"/>
      <c r="DO1004" s="12"/>
      <c r="DP1004" s="12"/>
      <c r="DQ1004" s="12"/>
      <c r="DR1004" s="12"/>
      <c r="DS1004" s="12"/>
      <c r="DT1004" s="12"/>
      <c r="DU1004" s="12"/>
      <c r="DV1004" s="12"/>
      <c r="DW1004" s="12"/>
      <c r="DX1004" s="12"/>
      <c r="DY1004" s="12"/>
      <c r="DZ1004" s="12"/>
      <c r="EA1004" s="12"/>
      <c r="EB1004" s="12"/>
      <c r="EC1004" s="12"/>
      <c r="ED1004" s="12"/>
      <c r="EE1004" s="12"/>
      <c r="EF1004" s="12"/>
      <c r="EG1004" s="12"/>
      <c r="EH1004" s="12"/>
      <c r="EI1004" s="12"/>
      <c r="EJ1004" s="12"/>
      <c r="EK1004" s="12"/>
      <c r="EL1004" s="12"/>
      <c r="EM1004" s="12"/>
      <c r="EN1004" s="12"/>
      <c r="EO1004" s="12"/>
      <c r="EP1004" s="12"/>
      <c r="EQ1004" s="12"/>
      <c r="ER1004" s="12"/>
      <c r="ES1004" s="12"/>
      <c r="ET1004" s="12"/>
      <c r="EU1004" s="12"/>
      <c r="EV1004" s="12"/>
      <c r="EW1004" s="12"/>
      <c r="EX1004" s="12"/>
      <c r="EY1004" s="12"/>
      <c r="EZ1004" s="12"/>
      <c r="FA1004" s="12"/>
      <c r="FB1004" s="12"/>
      <c r="FC1004" s="12"/>
      <c r="FD1004" s="12"/>
      <c r="FE1004" s="12"/>
      <c r="FF1004" s="12"/>
      <c r="FG1004" s="12"/>
      <c r="FH1004" s="12"/>
      <c r="FI1004" s="12"/>
      <c r="FJ1004" s="12"/>
      <c r="FK1004" s="12"/>
      <c r="FL1004" s="12"/>
      <c r="FM1004" s="12"/>
      <c r="FN1004" s="12"/>
      <c r="FO1004" s="12"/>
      <c r="FP1004" s="12"/>
      <c r="FQ1004" s="12"/>
      <c r="FR1004" s="12"/>
      <c r="FS1004" s="12"/>
      <c r="FT1004" s="12"/>
      <c r="FU1004" s="12"/>
      <c r="FV1004" s="12"/>
      <c r="FW1004" s="12"/>
      <c r="FX1004" s="12"/>
      <c r="FY1004" s="12"/>
      <c r="FZ1004" s="12"/>
      <c r="GA1004" s="12"/>
      <c r="GB1004" s="12"/>
      <c r="GC1004" s="12"/>
      <c r="GD1004" s="12"/>
      <c r="GE1004" s="12"/>
      <c r="GF1004" s="12"/>
      <c r="GG1004" s="12"/>
      <c r="GH1004" s="12"/>
      <c r="GI1004" s="12"/>
      <c r="GJ1004" s="12"/>
      <c r="GK1004" s="12"/>
      <c r="GL1004" s="12"/>
      <c r="GM1004" s="12"/>
      <c r="GN1004" s="12"/>
      <c r="GO1004" s="12"/>
      <c r="GP1004" s="12"/>
      <c r="GQ1004" s="12"/>
      <c r="GR1004" s="12"/>
      <c r="GS1004" s="12"/>
      <c r="GT1004" s="12"/>
      <c r="GU1004" s="12"/>
      <c r="GV1004" s="12"/>
      <c r="GW1004" s="12"/>
      <c r="GX1004" s="12"/>
      <c r="GY1004" s="12"/>
      <c r="GZ1004" s="12"/>
      <c r="HA1004" s="12"/>
      <c r="HB1004" s="12"/>
      <c r="HC1004" s="12"/>
      <c r="HD1004" s="12"/>
      <c r="HE1004" s="12"/>
      <c r="HF1004" s="12"/>
      <c r="HG1004" s="12"/>
      <c r="HH1004" s="12"/>
      <c r="HI1004" s="12"/>
      <c r="HJ1004" s="12"/>
      <c r="HK1004" s="12"/>
      <c r="HL1004" s="12"/>
      <c r="HM1004" s="12"/>
      <c r="HN1004" s="12"/>
      <c r="HO1004" s="12"/>
      <c r="HP1004" s="12"/>
      <c r="HQ1004" s="12"/>
      <c r="HR1004" s="12"/>
      <c r="HS1004" s="12"/>
      <c r="HT1004" s="12"/>
      <c r="HU1004" s="12"/>
      <c r="HW1004" s="12"/>
      <c r="HX1004" s="12"/>
      <c r="IG1004" s="12"/>
      <c r="IO1004" s="12"/>
      <c r="IP1004" s="12"/>
      <c r="IQ1004" s="12"/>
      <c r="JB1004" s="12"/>
      <c r="JC1004" s="12"/>
      <c r="JD1004" s="12"/>
      <c r="JE1004" s="12"/>
      <c r="JK1004" s="12"/>
      <c r="JP1004" s="12"/>
      <c r="JR1004" s="12"/>
      <c r="JS1004" s="12"/>
      <c r="JY1004" s="12"/>
      <c r="JZ1004" s="12"/>
      <c r="KA1004" s="12"/>
      <c r="KE1004" s="12"/>
      <c r="KF1004" s="12"/>
      <c r="KG1004" s="12"/>
      <c r="KM1004" s="12"/>
      <c r="KN1004" s="12"/>
      <c r="KO1004" s="12"/>
      <c r="KP1004" s="12"/>
      <c r="KQ1004" s="12"/>
      <c r="KR1004" s="12"/>
      <c r="KU1004" s="12"/>
      <c r="KV1004" s="12"/>
      <c r="KW1004" s="12"/>
      <c r="KX1004" s="12"/>
      <c r="LD1004" s="12"/>
      <c r="LE1004" s="12"/>
      <c r="LF1004" s="12"/>
      <c r="LG1004" s="12"/>
      <c r="LH1004" s="12"/>
      <c r="LI1004" s="12"/>
      <c r="LJ1004" s="12"/>
      <c r="LK1004" s="12"/>
      <c r="LL1004" s="12"/>
      <c r="LM1004" s="12"/>
      <c r="LR1004" s="12"/>
      <c r="LS1004" s="12"/>
      <c r="LT1004" s="12"/>
      <c r="LU1004" s="12"/>
      <c r="LV1004" s="12"/>
      <c r="LW1004" s="12"/>
      <c r="LX1004" s="12"/>
      <c r="LY1004" s="12"/>
      <c r="LZ1004" s="12"/>
      <c r="MA1004" s="12"/>
      <c r="MB1004" s="12"/>
      <c r="MC1004" s="12"/>
      <c r="MD1004" s="12"/>
      <c r="ME1004" s="12"/>
      <c r="MF1004" s="12"/>
      <c r="MR1004" s="12"/>
      <c r="MU1004" s="12"/>
    </row>
    <row r="1005" spans="1:359" s="8" customFormat="1" ht="22.5" customHeight="1">
      <c r="A1005" s="56"/>
      <c r="B1005" s="55"/>
      <c r="C1005" s="63"/>
      <c r="D1005" s="201"/>
      <c r="E1005" s="225"/>
      <c r="F1005" s="60"/>
      <c r="G1005" s="60"/>
      <c r="H1005" s="26"/>
      <c r="I1005" s="26"/>
      <c r="J1005" s="9"/>
      <c r="K1005" s="26"/>
      <c r="L1005" s="66"/>
      <c r="M1005" s="66"/>
      <c r="N1005" s="17"/>
      <c r="O1005" s="318"/>
      <c r="P1005" s="318"/>
      <c r="Q1005" s="13"/>
      <c r="R1005" s="31"/>
      <c r="S1005" s="31"/>
      <c r="T1005" s="21"/>
      <c r="U1005" s="10"/>
      <c r="V1005" s="9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  <c r="AX1005" s="12"/>
      <c r="AY1005" s="12"/>
      <c r="AZ1005" s="12"/>
      <c r="BA1005" s="12"/>
      <c r="BB1005" s="12"/>
      <c r="BC1005" s="12"/>
      <c r="BD1005" s="12"/>
      <c r="BE1005" s="12"/>
      <c r="BF1005" s="12"/>
      <c r="BG1005" s="12"/>
      <c r="BH1005" s="12"/>
      <c r="BI1005" s="12"/>
      <c r="BJ1005" s="12"/>
      <c r="BK1005" s="12"/>
      <c r="BL1005" s="12"/>
      <c r="BM1005" s="12"/>
      <c r="BN1005" s="12"/>
      <c r="BO1005" s="12"/>
      <c r="BP1005" s="12"/>
      <c r="BQ1005" s="12"/>
      <c r="BR1005" s="12"/>
      <c r="BS1005" s="12"/>
      <c r="BT1005" s="12"/>
      <c r="BU1005" s="12"/>
      <c r="BV1005" s="12"/>
      <c r="BW1005" s="12"/>
      <c r="BX1005" s="12"/>
      <c r="BY1005" s="12"/>
      <c r="BZ1005" s="12"/>
      <c r="CA1005" s="12"/>
      <c r="CB1005" s="12"/>
      <c r="CC1005" s="12"/>
      <c r="CD1005" s="12"/>
      <c r="CE1005" s="12"/>
      <c r="CF1005" s="12"/>
      <c r="CG1005" s="12"/>
      <c r="CH1005" s="12"/>
      <c r="CI1005" s="12"/>
      <c r="CJ1005" s="12"/>
      <c r="CK1005" s="12"/>
      <c r="CL1005" s="12"/>
      <c r="CM1005" s="12"/>
      <c r="CN1005" s="12"/>
      <c r="CO1005" s="12"/>
      <c r="CP1005" s="12"/>
      <c r="CQ1005" s="12"/>
      <c r="CR1005" s="12"/>
      <c r="CS1005" s="12"/>
      <c r="CT1005" s="12"/>
      <c r="CU1005" s="12"/>
      <c r="CV1005" s="12"/>
      <c r="CW1005" s="12"/>
      <c r="CX1005" s="12"/>
      <c r="CY1005" s="12"/>
      <c r="CZ1005" s="12"/>
      <c r="DA1005" s="12"/>
      <c r="DB1005" s="12"/>
      <c r="DC1005" s="12"/>
      <c r="DD1005" s="12"/>
      <c r="DE1005" s="12"/>
      <c r="DF1005" s="12"/>
      <c r="DG1005" s="12"/>
      <c r="DH1005" s="12"/>
      <c r="DI1005" s="12"/>
      <c r="DJ1005" s="12"/>
      <c r="DK1005" s="12"/>
      <c r="DL1005" s="12"/>
      <c r="DM1005" s="12"/>
      <c r="DN1005" s="12"/>
      <c r="DO1005" s="12"/>
      <c r="DP1005" s="12"/>
      <c r="DQ1005" s="12"/>
      <c r="DR1005" s="12"/>
      <c r="DS1005" s="12"/>
      <c r="DT1005" s="12"/>
      <c r="DU1005" s="12"/>
      <c r="DV1005" s="12"/>
      <c r="DW1005" s="12"/>
      <c r="DX1005" s="12"/>
      <c r="DY1005" s="12"/>
      <c r="DZ1005" s="12"/>
      <c r="EA1005" s="12"/>
      <c r="EB1005" s="12"/>
      <c r="EC1005" s="12"/>
      <c r="ED1005" s="12"/>
      <c r="EE1005" s="12"/>
      <c r="EF1005" s="12"/>
      <c r="EG1005" s="12"/>
      <c r="EH1005" s="12"/>
      <c r="EI1005" s="12"/>
      <c r="EJ1005" s="12"/>
      <c r="EK1005" s="12"/>
      <c r="EL1005" s="12"/>
      <c r="EM1005" s="12"/>
      <c r="EN1005" s="12"/>
      <c r="EO1005" s="12"/>
      <c r="EP1005" s="12"/>
      <c r="EQ1005" s="12"/>
      <c r="ER1005" s="12"/>
      <c r="ES1005" s="12"/>
      <c r="ET1005" s="12"/>
      <c r="EU1005" s="12"/>
      <c r="EV1005" s="12"/>
      <c r="EW1005" s="12"/>
      <c r="EX1005" s="12"/>
      <c r="EY1005" s="12"/>
      <c r="EZ1005" s="12"/>
      <c r="FA1005" s="12"/>
      <c r="FB1005" s="12"/>
      <c r="FC1005" s="12"/>
      <c r="FD1005" s="12"/>
      <c r="FE1005" s="12"/>
      <c r="FF1005" s="12"/>
      <c r="FG1005" s="12"/>
      <c r="FH1005" s="12"/>
      <c r="FI1005" s="12"/>
      <c r="FJ1005" s="12"/>
      <c r="FK1005" s="12"/>
      <c r="FL1005" s="12"/>
      <c r="FM1005" s="12"/>
      <c r="FN1005" s="12"/>
      <c r="FO1005" s="12"/>
      <c r="FP1005" s="12"/>
      <c r="FQ1005" s="12"/>
      <c r="FR1005" s="12"/>
      <c r="FS1005" s="12"/>
      <c r="FT1005" s="12"/>
      <c r="FU1005" s="12"/>
      <c r="FV1005" s="12"/>
      <c r="FW1005" s="12"/>
      <c r="FX1005" s="12"/>
      <c r="FY1005" s="12"/>
      <c r="FZ1005" s="12"/>
      <c r="GA1005" s="12"/>
      <c r="GB1005" s="12"/>
      <c r="GC1005" s="12"/>
      <c r="GD1005" s="12"/>
      <c r="GE1005" s="12"/>
      <c r="GF1005" s="12"/>
      <c r="GG1005" s="12"/>
      <c r="GH1005" s="12"/>
      <c r="GI1005" s="12"/>
      <c r="GJ1005" s="12"/>
      <c r="GK1005" s="12"/>
      <c r="GL1005" s="12"/>
      <c r="GM1005" s="12"/>
      <c r="GN1005" s="12"/>
      <c r="GO1005" s="12"/>
      <c r="GP1005" s="12"/>
      <c r="GQ1005" s="12"/>
      <c r="GR1005" s="12"/>
      <c r="GS1005" s="12"/>
      <c r="GT1005" s="12"/>
      <c r="GU1005" s="12"/>
      <c r="GV1005" s="12"/>
      <c r="GW1005" s="12"/>
      <c r="GX1005" s="12"/>
      <c r="GY1005" s="12"/>
      <c r="GZ1005" s="12"/>
      <c r="HA1005" s="12"/>
      <c r="HB1005" s="12"/>
      <c r="HC1005" s="12"/>
      <c r="HD1005" s="12"/>
      <c r="HE1005" s="12"/>
      <c r="HF1005" s="12"/>
      <c r="HG1005" s="12"/>
      <c r="HH1005" s="12"/>
      <c r="HI1005" s="12"/>
      <c r="HJ1005" s="12"/>
      <c r="HK1005" s="12"/>
      <c r="HL1005" s="12"/>
      <c r="HM1005" s="12"/>
      <c r="HN1005" s="12"/>
      <c r="HO1005" s="12"/>
      <c r="HP1005" s="12"/>
      <c r="HQ1005" s="12"/>
      <c r="HR1005" s="12"/>
      <c r="HS1005" s="12"/>
      <c r="HT1005" s="12"/>
      <c r="HU1005" s="12"/>
      <c r="HW1005" s="12"/>
      <c r="HX1005" s="12"/>
      <c r="IG1005" s="12"/>
      <c r="IO1005" s="12"/>
      <c r="IP1005" s="12"/>
      <c r="IQ1005" s="12"/>
      <c r="JB1005" s="12"/>
      <c r="JC1005" s="12"/>
      <c r="JD1005" s="12"/>
      <c r="JE1005" s="12"/>
      <c r="JF1005" s="12"/>
      <c r="JG1005" s="12"/>
      <c r="JH1005" s="12"/>
      <c r="JI1005" s="12"/>
      <c r="JJ1005" s="12"/>
      <c r="JK1005" s="12"/>
      <c r="JP1005" s="12"/>
      <c r="JR1005" s="12"/>
      <c r="JS1005" s="12"/>
      <c r="JY1005" s="12"/>
      <c r="JZ1005" s="12"/>
      <c r="KA1005" s="12"/>
      <c r="KE1005" s="12"/>
      <c r="KF1005" s="12"/>
      <c r="KG1005" s="12"/>
      <c r="KM1005" s="12"/>
      <c r="KN1005" s="12"/>
      <c r="KO1005" s="12"/>
      <c r="KP1005" s="12"/>
      <c r="KQ1005" s="12"/>
      <c r="KR1005" s="12"/>
      <c r="KU1005" s="12"/>
      <c r="KV1005" s="12"/>
      <c r="KW1005" s="12"/>
      <c r="KX1005" s="12"/>
      <c r="LD1005" s="12"/>
      <c r="LE1005" s="12"/>
      <c r="LF1005" s="12"/>
      <c r="LG1005" s="12"/>
      <c r="LH1005" s="12"/>
      <c r="LI1005" s="12"/>
      <c r="LJ1005" s="12"/>
      <c r="LK1005" s="12"/>
      <c r="LL1005" s="12"/>
      <c r="LM1005" s="12"/>
      <c r="LR1005" s="12"/>
      <c r="LS1005" s="12"/>
      <c r="LT1005" s="12"/>
      <c r="LU1005" s="12"/>
      <c r="LV1005" s="12"/>
      <c r="LW1005" s="12"/>
      <c r="LX1005" s="12"/>
      <c r="LY1005" s="12"/>
      <c r="LZ1005" s="12"/>
      <c r="MA1005" s="12"/>
      <c r="MB1005" s="12"/>
      <c r="MC1005" s="12"/>
      <c r="MD1005" s="12"/>
      <c r="ME1005" s="12"/>
      <c r="MF1005" s="12"/>
      <c r="MR1005" s="12"/>
      <c r="MU1005" s="7"/>
    </row>
    <row r="1006" spans="1:359" s="8" customFormat="1" ht="22.5" customHeight="1">
      <c r="A1006" s="56"/>
      <c r="B1006" s="55"/>
      <c r="C1006" s="63"/>
      <c r="D1006" s="201"/>
      <c r="E1006" s="226"/>
      <c r="F1006" s="60"/>
      <c r="G1006" s="60"/>
      <c r="H1006" s="26"/>
      <c r="I1006" s="26"/>
      <c r="J1006" s="9"/>
      <c r="K1006" s="26"/>
      <c r="L1006" s="66"/>
      <c r="M1006" s="66"/>
      <c r="N1006" s="17"/>
      <c r="O1006" s="318"/>
      <c r="P1006" s="318"/>
      <c r="Q1006" s="13"/>
      <c r="R1006" s="31"/>
      <c r="S1006" s="31"/>
      <c r="T1006" s="21"/>
      <c r="U1006" s="10"/>
      <c r="V1006" s="9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  <c r="AX1006" s="12"/>
      <c r="AY1006" s="12"/>
      <c r="AZ1006" s="12"/>
      <c r="BA1006" s="12"/>
      <c r="BB1006" s="12"/>
      <c r="BC1006" s="12"/>
      <c r="BD1006" s="12"/>
      <c r="BE1006" s="12"/>
      <c r="BF1006" s="12"/>
      <c r="BG1006" s="12"/>
      <c r="BH1006" s="12"/>
      <c r="BI1006" s="12"/>
      <c r="BJ1006" s="12"/>
      <c r="BK1006" s="12"/>
      <c r="BL1006" s="12"/>
      <c r="BM1006" s="12"/>
      <c r="BN1006" s="12"/>
      <c r="BO1006" s="12"/>
      <c r="BP1006" s="12"/>
      <c r="BQ1006" s="12"/>
      <c r="BR1006" s="12"/>
      <c r="BS1006" s="12"/>
      <c r="BT1006" s="12"/>
      <c r="BU1006" s="12"/>
      <c r="BV1006" s="12"/>
      <c r="BW1006" s="12"/>
      <c r="BX1006" s="12"/>
      <c r="BY1006" s="12"/>
      <c r="BZ1006" s="12"/>
      <c r="CA1006" s="12"/>
      <c r="CB1006" s="12"/>
      <c r="CC1006" s="12"/>
      <c r="CD1006" s="12"/>
      <c r="CE1006" s="12"/>
      <c r="CF1006" s="12"/>
      <c r="CG1006" s="12"/>
      <c r="CH1006" s="12"/>
      <c r="CI1006" s="12"/>
      <c r="CJ1006" s="12"/>
      <c r="CK1006" s="12"/>
      <c r="CL1006" s="12"/>
      <c r="CM1006" s="12"/>
      <c r="CN1006" s="12"/>
      <c r="CO1006" s="12"/>
      <c r="CP1006" s="12"/>
      <c r="CQ1006" s="12"/>
      <c r="CR1006" s="12"/>
      <c r="CS1006" s="12"/>
      <c r="CT1006" s="12"/>
      <c r="CU1006" s="12"/>
      <c r="CV1006" s="12"/>
      <c r="CW1006" s="12"/>
      <c r="CX1006" s="12"/>
      <c r="CY1006" s="12"/>
      <c r="CZ1006" s="12"/>
      <c r="DA1006" s="12"/>
      <c r="DB1006" s="12"/>
      <c r="DC1006" s="12"/>
      <c r="DD1006" s="12"/>
      <c r="DE1006" s="12"/>
      <c r="DF1006" s="12"/>
      <c r="DG1006" s="12"/>
      <c r="DH1006" s="12"/>
      <c r="DI1006" s="12"/>
      <c r="DJ1006" s="12"/>
      <c r="DK1006" s="12"/>
      <c r="DL1006" s="12"/>
      <c r="DM1006" s="12"/>
      <c r="DN1006" s="12"/>
      <c r="DO1006" s="12"/>
      <c r="DP1006" s="12"/>
      <c r="DQ1006" s="12"/>
      <c r="DR1006" s="12"/>
      <c r="DS1006" s="12"/>
      <c r="DT1006" s="12"/>
      <c r="DU1006" s="12"/>
      <c r="DV1006" s="12"/>
      <c r="DW1006" s="12"/>
      <c r="DX1006" s="12"/>
      <c r="DY1006" s="12"/>
      <c r="DZ1006" s="12"/>
      <c r="EA1006" s="12"/>
      <c r="EB1006" s="12"/>
      <c r="EC1006" s="12"/>
      <c r="ED1006" s="12"/>
      <c r="EE1006" s="12"/>
      <c r="EF1006" s="12"/>
      <c r="EG1006" s="12"/>
      <c r="EH1006" s="12"/>
      <c r="EI1006" s="12"/>
      <c r="EJ1006" s="12"/>
      <c r="EK1006" s="12"/>
      <c r="EL1006" s="12"/>
      <c r="EM1006" s="12"/>
      <c r="EN1006" s="12"/>
      <c r="EO1006" s="12"/>
      <c r="EP1006" s="12"/>
      <c r="EQ1006" s="12"/>
      <c r="ER1006" s="12"/>
      <c r="ES1006" s="12"/>
      <c r="ET1006" s="12"/>
      <c r="EU1006" s="12"/>
      <c r="EV1006" s="12"/>
      <c r="EW1006" s="12"/>
      <c r="EX1006" s="12"/>
      <c r="EY1006" s="12"/>
      <c r="EZ1006" s="12"/>
      <c r="FA1006" s="12"/>
      <c r="FB1006" s="12"/>
      <c r="FC1006" s="12"/>
      <c r="FD1006" s="12"/>
      <c r="FE1006" s="12"/>
      <c r="FF1006" s="12"/>
      <c r="FG1006" s="12"/>
      <c r="FH1006" s="12"/>
      <c r="FI1006" s="12"/>
      <c r="FJ1006" s="12"/>
      <c r="FK1006" s="12"/>
      <c r="FL1006" s="12"/>
      <c r="FM1006" s="12"/>
      <c r="FN1006" s="12"/>
      <c r="FO1006" s="12"/>
      <c r="FP1006" s="12"/>
      <c r="FQ1006" s="12"/>
      <c r="FR1006" s="12"/>
      <c r="FS1006" s="12"/>
      <c r="FT1006" s="12"/>
      <c r="FU1006" s="12"/>
      <c r="FV1006" s="12"/>
      <c r="FW1006" s="12"/>
      <c r="FX1006" s="12"/>
      <c r="FY1006" s="12"/>
      <c r="FZ1006" s="12"/>
      <c r="GA1006" s="12"/>
      <c r="GB1006" s="12"/>
      <c r="GC1006" s="12"/>
      <c r="GD1006" s="12"/>
      <c r="GE1006" s="12"/>
      <c r="GF1006" s="12"/>
      <c r="GG1006" s="12"/>
      <c r="GH1006" s="12"/>
      <c r="GI1006" s="12"/>
      <c r="GJ1006" s="12"/>
      <c r="GK1006" s="12"/>
      <c r="GL1006" s="12"/>
      <c r="GM1006" s="12"/>
      <c r="GN1006" s="12"/>
      <c r="GO1006" s="12"/>
      <c r="GP1006" s="12"/>
      <c r="GQ1006" s="12"/>
      <c r="GR1006" s="12"/>
      <c r="GS1006" s="12"/>
      <c r="GT1006" s="12"/>
      <c r="GU1006" s="12"/>
      <c r="GV1006" s="12"/>
      <c r="GW1006" s="12"/>
      <c r="GX1006" s="12"/>
      <c r="GY1006" s="12"/>
      <c r="GZ1006" s="12"/>
      <c r="HA1006" s="12"/>
      <c r="HB1006" s="12"/>
      <c r="HC1006" s="12"/>
      <c r="HD1006" s="12"/>
      <c r="HE1006" s="12"/>
      <c r="HF1006" s="12"/>
      <c r="HG1006" s="12"/>
      <c r="HH1006" s="12"/>
      <c r="HI1006" s="12"/>
      <c r="HJ1006" s="12"/>
      <c r="HK1006" s="12"/>
      <c r="HL1006" s="12"/>
      <c r="HM1006" s="12"/>
      <c r="HN1006" s="12"/>
      <c r="HO1006" s="12"/>
      <c r="HP1006" s="12"/>
      <c r="HQ1006" s="12"/>
      <c r="HR1006" s="12"/>
      <c r="HS1006" s="12"/>
      <c r="HT1006" s="12"/>
      <c r="HU1006" s="12"/>
      <c r="HW1006" s="12"/>
      <c r="HX1006" s="12"/>
      <c r="IG1006" s="12"/>
      <c r="IO1006" s="12"/>
      <c r="IP1006" s="12"/>
      <c r="IQ1006" s="12"/>
      <c r="JB1006" s="12"/>
      <c r="JC1006" s="12"/>
      <c r="JD1006" s="12"/>
      <c r="JE1006" s="12"/>
      <c r="JK1006" s="12"/>
      <c r="JP1006" s="12"/>
      <c r="JR1006" s="12"/>
      <c r="JS1006" s="12"/>
      <c r="JY1006" s="12"/>
      <c r="KB1006" s="12"/>
      <c r="KE1006" s="12"/>
      <c r="KF1006" s="12"/>
      <c r="KG1006" s="12"/>
      <c r="KH1006" s="12"/>
      <c r="KI1006" s="12"/>
      <c r="KJ1006" s="12"/>
      <c r="KK1006" s="12"/>
      <c r="KL1006" s="12"/>
      <c r="KM1006" s="12"/>
      <c r="KN1006" s="12"/>
      <c r="KO1006" s="12"/>
      <c r="KP1006" s="12"/>
      <c r="KQ1006" s="12"/>
      <c r="KR1006" s="12"/>
      <c r="KU1006" s="12"/>
      <c r="KV1006" s="12"/>
      <c r="KW1006" s="12"/>
      <c r="KX1006" s="12"/>
      <c r="LD1006" s="12"/>
      <c r="LE1006" s="12"/>
      <c r="LF1006" s="12"/>
      <c r="LG1006" s="12"/>
      <c r="LH1006" s="12"/>
      <c r="LI1006" s="12"/>
      <c r="LJ1006" s="12"/>
      <c r="LK1006" s="12"/>
      <c r="LL1006" s="12"/>
      <c r="LM1006" s="12"/>
      <c r="LR1006" s="12"/>
      <c r="LS1006" s="12"/>
      <c r="LT1006" s="12"/>
      <c r="LU1006" s="12"/>
      <c r="LV1006" s="12"/>
      <c r="LW1006" s="12"/>
      <c r="LX1006" s="12"/>
      <c r="LY1006" s="12"/>
      <c r="LZ1006" s="12"/>
      <c r="MA1006" s="12"/>
      <c r="MB1006" s="12"/>
      <c r="MC1006" s="12"/>
      <c r="MD1006" s="12"/>
      <c r="ME1006" s="12"/>
      <c r="MF1006" s="12"/>
      <c r="MR1006" s="12"/>
      <c r="MU1006" s="7"/>
    </row>
    <row r="1007" spans="1:359" s="8" customFormat="1" ht="22.5" customHeight="1">
      <c r="A1007" s="57">
        <v>1</v>
      </c>
      <c r="B1007" s="58">
        <v>15</v>
      </c>
      <c r="C1007" s="62"/>
      <c r="D1007" s="201">
        <f t="shared" ref="D1007" si="329">SUM((S1007*A1007)+B1007+C1007)</f>
        <v>26.346</v>
      </c>
      <c r="E1007" s="225"/>
      <c r="F1007" s="59" t="s">
        <v>805</v>
      </c>
      <c r="G1007" s="59"/>
      <c r="H1007" s="26" t="s">
        <v>331</v>
      </c>
      <c r="I1007" s="55" t="s">
        <v>166</v>
      </c>
      <c r="J1007" s="11" t="s">
        <v>2258</v>
      </c>
      <c r="K1007" s="26" t="s">
        <v>2757</v>
      </c>
      <c r="L1007" s="66">
        <f>SUM(D1007)</f>
        <v>26.346</v>
      </c>
      <c r="M1007" s="66"/>
      <c r="N1007" s="1" t="s">
        <v>369</v>
      </c>
      <c r="O1007" s="316" t="s">
        <v>369</v>
      </c>
      <c r="P1007" s="317">
        <v>6</v>
      </c>
      <c r="Q1007" s="317" t="s">
        <v>369</v>
      </c>
      <c r="R1007" s="37">
        <v>9.3000000000000007</v>
      </c>
      <c r="S1007" s="38">
        <f t="shared" ref="S1007" si="330">SUM(R1007*1.22)</f>
        <v>11.346</v>
      </c>
      <c r="T1007" s="25">
        <v>0.06</v>
      </c>
      <c r="U1007" s="10" t="s">
        <v>1239</v>
      </c>
      <c r="V1007" s="9"/>
      <c r="HY1007" s="12"/>
      <c r="HZ1007" s="12"/>
      <c r="IA1007" s="12"/>
      <c r="II1007" s="12"/>
      <c r="IJ1007" s="12"/>
      <c r="IK1007" s="12"/>
      <c r="IR1007" s="12"/>
      <c r="IS1007" s="12"/>
      <c r="IT1007" s="12"/>
      <c r="IU1007" s="12"/>
      <c r="IV1007" s="12"/>
      <c r="IW1007" s="12"/>
      <c r="IX1007" s="12"/>
      <c r="IY1007" s="12"/>
      <c r="IZ1007" s="12"/>
      <c r="JA1007" s="12"/>
      <c r="JL1007" s="12"/>
      <c r="JN1007" s="12"/>
      <c r="JT1007" s="12"/>
      <c r="JU1007" s="12"/>
      <c r="JV1007" s="12"/>
      <c r="JW1007" s="12"/>
      <c r="JX1007" s="12"/>
      <c r="KG1007" s="12"/>
      <c r="KH1007" s="12"/>
      <c r="KI1007" s="12"/>
      <c r="KJ1007" s="12"/>
      <c r="KK1007" s="12"/>
      <c r="KL1007" s="12"/>
      <c r="KU1007" s="12"/>
      <c r="KV1007" s="12"/>
      <c r="KW1007" s="12"/>
      <c r="KY1007" s="12"/>
      <c r="KZ1007" s="12"/>
      <c r="LA1007" s="12"/>
      <c r="LB1007" s="12"/>
      <c r="LC1007" s="12"/>
      <c r="LD1007" s="12"/>
      <c r="LE1007" s="12"/>
      <c r="LF1007" s="12"/>
      <c r="LG1007" s="12"/>
      <c r="LH1007" s="12"/>
      <c r="LI1007" s="12"/>
      <c r="LJ1007" s="12"/>
      <c r="LK1007" s="12"/>
      <c r="LL1007" s="12"/>
      <c r="LM1007" s="12"/>
      <c r="LR1007" s="12"/>
      <c r="LS1007" s="12"/>
      <c r="LT1007" s="12"/>
      <c r="LU1007" s="12"/>
      <c r="LV1007" s="12"/>
      <c r="LW1007" s="12"/>
      <c r="LX1007" s="12"/>
      <c r="LY1007" s="12"/>
      <c r="LZ1007" s="12"/>
      <c r="MA1007" s="12"/>
      <c r="MB1007" s="12"/>
      <c r="MC1007" s="12"/>
      <c r="MD1007" s="12"/>
      <c r="ME1007" s="12"/>
      <c r="MF1007" s="12"/>
      <c r="MH1007" s="12"/>
      <c r="MI1007" s="12"/>
      <c r="MJ1007" s="12"/>
      <c r="MK1007" s="12"/>
      <c r="ML1007" s="12"/>
      <c r="MM1007" s="12"/>
      <c r="MN1007" s="12"/>
      <c r="MO1007" s="12"/>
      <c r="MP1007" s="12"/>
      <c r="MQ1007" s="12"/>
      <c r="MS1007" s="12"/>
    </row>
    <row r="1008" spans="1:359" s="8" customFormat="1" ht="22.5" customHeight="1">
      <c r="A1008" s="57">
        <v>2.1</v>
      </c>
      <c r="B1008" s="58"/>
      <c r="C1008" s="62"/>
      <c r="D1008" s="201">
        <f>SUM((S1008*A1008)+B1008+C1008)</f>
        <v>46.116000000000007</v>
      </c>
      <c r="E1008" s="226"/>
      <c r="F1008" s="59" t="s">
        <v>807</v>
      </c>
      <c r="G1008" s="59"/>
      <c r="H1008" s="26" t="s">
        <v>331</v>
      </c>
      <c r="I1008" s="26" t="s">
        <v>232</v>
      </c>
      <c r="J1008" s="28" t="s">
        <v>565</v>
      </c>
      <c r="K1008" s="26" t="s">
        <v>233</v>
      </c>
      <c r="L1008" s="66">
        <f t="shared" ref="L1008:L1026" si="331">SUM(D1008)</f>
        <v>46.116000000000007</v>
      </c>
      <c r="M1008" s="66"/>
      <c r="N1008" s="1" t="s">
        <v>369</v>
      </c>
      <c r="O1008" s="316" t="s">
        <v>369</v>
      </c>
      <c r="P1008" s="317" t="s">
        <v>369</v>
      </c>
      <c r="Q1008" s="4">
        <v>5</v>
      </c>
      <c r="R1008" s="37">
        <v>18</v>
      </c>
      <c r="S1008" s="38">
        <f t="shared" ref="S1008:S1026" si="332">SUM(R1008*1.22)</f>
        <v>21.96</v>
      </c>
      <c r="T1008" s="20" t="s">
        <v>703</v>
      </c>
      <c r="U1008" s="10" t="s">
        <v>517</v>
      </c>
      <c r="V1008" s="9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  <c r="AX1008" s="12"/>
      <c r="AY1008" s="12"/>
      <c r="AZ1008" s="12"/>
      <c r="BA1008" s="12"/>
      <c r="BB1008" s="12"/>
      <c r="BC1008" s="12"/>
      <c r="BD1008" s="12"/>
      <c r="BE1008" s="12"/>
      <c r="BF1008" s="12"/>
      <c r="BG1008" s="12"/>
      <c r="BH1008" s="12"/>
      <c r="BI1008" s="12"/>
      <c r="BJ1008" s="12"/>
      <c r="BK1008" s="12"/>
      <c r="BL1008" s="12"/>
      <c r="BM1008" s="12"/>
      <c r="BN1008" s="12"/>
      <c r="BO1008" s="12"/>
      <c r="BP1008" s="12"/>
      <c r="BQ1008" s="12"/>
      <c r="BR1008" s="12"/>
      <c r="BS1008" s="12"/>
      <c r="BT1008" s="12"/>
      <c r="BU1008" s="12"/>
      <c r="BV1008" s="12"/>
      <c r="BW1008" s="12"/>
      <c r="BX1008" s="12"/>
      <c r="BY1008" s="12"/>
      <c r="BZ1008" s="12"/>
      <c r="CA1008" s="12"/>
      <c r="CB1008" s="12"/>
      <c r="CC1008" s="12"/>
      <c r="CD1008" s="12"/>
      <c r="CE1008" s="12"/>
      <c r="CF1008" s="12"/>
      <c r="CG1008" s="12"/>
      <c r="CH1008" s="12"/>
      <c r="CI1008" s="12"/>
      <c r="CJ1008" s="12"/>
      <c r="CK1008" s="12"/>
      <c r="CL1008" s="12"/>
      <c r="CM1008" s="12"/>
      <c r="CN1008" s="12"/>
      <c r="CO1008" s="12"/>
      <c r="CP1008" s="12"/>
      <c r="CQ1008" s="12"/>
      <c r="CR1008" s="12"/>
      <c r="CS1008" s="12"/>
      <c r="CT1008" s="12"/>
      <c r="CU1008" s="12"/>
      <c r="CV1008" s="12"/>
      <c r="CW1008" s="12"/>
      <c r="CX1008" s="12"/>
      <c r="CY1008" s="12"/>
      <c r="CZ1008" s="12"/>
      <c r="DA1008" s="12"/>
      <c r="DB1008" s="12"/>
      <c r="DC1008" s="12"/>
      <c r="DD1008" s="12"/>
      <c r="DE1008" s="12"/>
      <c r="DF1008" s="12"/>
      <c r="DG1008" s="12"/>
      <c r="DH1008" s="12"/>
      <c r="DI1008" s="12"/>
      <c r="DJ1008" s="12"/>
      <c r="DK1008" s="12"/>
      <c r="DL1008" s="12"/>
      <c r="DM1008" s="12"/>
      <c r="DN1008" s="12"/>
      <c r="DO1008" s="12"/>
      <c r="DP1008" s="12"/>
      <c r="DQ1008" s="12"/>
      <c r="DR1008" s="12"/>
      <c r="DS1008" s="12"/>
      <c r="DT1008" s="12"/>
      <c r="DU1008" s="12"/>
      <c r="DV1008" s="12"/>
      <c r="DW1008" s="12"/>
      <c r="DX1008" s="12"/>
      <c r="DY1008" s="12"/>
      <c r="DZ1008" s="12"/>
      <c r="EA1008" s="12"/>
      <c r="EB1008" s="12"/>
      <c r="EC1008" s="12"/>
      <c r="ED1008" s="12"/>
      <c r="EE1008" s="12"/>
      <c r="EF1008" s="12"/>
      <c r="EG1008" s="12"/>
      <c r="EH1008" s="12"/>
      <c r="EI1008" s="12"/>
      <c r="EJ1008" s="12"/>
      <c r="EK1008" s="12"/>
      <c r="EL1008" s="12"/>
      <c r="EM1008" s="12"/>
      <c r="EN1008" s="12"/>
      <c r="EO1008" s="12"/>
      <c r="EP1008" s="12"/>
      <c r="EQ1008" s="12"/>
      <c r="ER1008" s="12"/>
      <c r="ES1008" s="12"/>
      <c r="ET1008" s="12"/>
      <c r="EU1008" s="12"/>
      <c r="EV1008" s="12"/>
      <c r="EW1008" s="12"/>
      <c r="EX1008" s="12"/>
      <c r="EY1008" s="12"/>
      <c r="EZ1008" s="12"/>
      <c r="FA1008" s="12"/>
      <c r="FB1008" s="12"/>
      <c r="FC1008" s="12"/>
      <c r="FD1008" s="12"/>
      <c r="FE1008" s="12"/>
      <c r="FF1008" s="12"/>
      <c r="FG1008" s="12"/>
      <c r="FH1008" s="12"/>
      <c r="FI1008" s="12"/>
      <c r="FJ1008" s="12"/>
      <c r="FK1008" s="12"/>
      <c r="FL1008" s="12"/>
      <c r="FM1008" s="12"/>
      <c r="FN1008" s="12"/>
      <c r="FO1008" s="12"/>
      <c r="FP1008" s="12"/>
      <c r="FQ1008" s="12"/>
      <c r="FR1008" s="12"/>
      <c r="FS1008" s="12"/>
      <c r="FT1008" s="12"/>
      <c r="FU1008" s="12"/>
      <c r="FV1008" s="12"/>
      <c r="FW1008" s="12"/>
      <c r="FX1008" s="12"/>
      <c r="FY1008" s="12"/>
      <c r="FZ1008" s="12"/>
      <c r="GA1008" s="12"/>
      <c r="GB1008" s="12"/>
      <c r="GC1008" s="12"/>
      <c r="GD1008" s="12"/>
      <c r="GE1008" s="12"/>
      <c r="GF1008" s="12"/>
      <c r="GG1008" s="12"/>
      <c r="GH1008" s="12"/>
      <c r="GI1008" s="12"/>
      <c r="GJ1008" s="12"/>
      <c r="GK1008" s="12"/>
      <c r="GL1008" s="12"/>
      <c r="GM1008" s="12"/>
      <c r="GN1008" s="12"/>
      <c r="GO1008" s="12"/>
      <c r="GP1008" s="12"/>
      <c r="GQ1008" s="12"/>
      <c r="GR1008" s="12"/>
      <c r="GS1008" s="12"/>
      <c r="GT1008" s="12"/>
      <c r="GU1008" s="12"/>
      <c r="GV1008" s="12"/>
      <c r="GW1008" s="12"/>
      <c r="GX1008" s="12"/>
      <c r="GY1008" s="12"/>
      <c r="GZ1008" s="12"/>
      <c r="HA1008" s="12"/>
      <c r="HB1008" s="12"/>
      <c r="HC1008" s="12"/>
      <c r="HD1008" s="12"/>
      <c r="HE1008" s="12"/>
      <c r="HF1008" s="12"/>
      <c r="HG1008" s="12"/>
      <c r="HH1008" s="12"/>
      <c r="HI1008" s="12"/>
      <c r="HJ1008" s="12"/>
      <c r="HK1008" s="12"/>
      <c r="HL1008" s="12"/>
      <c r="HM1008" s="12"/>
      <c r="HN1008" s="12"/>
      <c r="HO1008" s="12"/>
      <c r="HR1008" s="12"/>
      <c r="HS1008" s="12"/>
      <c r="HV1008" s="12"/>
      <c r="HZ1008" s="12"/>
      <c r="IA1008" s="12"/>
      <c r="IB1008" s="12"/>
      <c r="IC1008" s="12"/>
      <c r="ID1008" s="12"/>
      <c r="IJ1008" s="12"/>
      <c r="IK1008" s="12"/>
      <c r="IR1008" s="12"/>
      <c r="IS1008" s="12"/>
      <c r="IT1008" s="12"/>
      <c r="IU1008" s="12"/>
      <c r="IV1008" s="12"/>
      <c r="IW1008" s="12"/>
      <c r="IX1008" s="12"/>
      <c r="IY1008" s="12"/>
      <c r="IZ1008" s="12"/>
      <c r="JA1008" s="12"/>
      <c r="JM1008" s="12"/>
      <c r="JN1008" s="12"/>
      <c r="JO1008" s="12"/>
      <c r="JY1008" s="12"/>
      <c r="KS1008" s="12"/>
      <c r="KT1008" s="12"/>
      <c r="KX1008" s="12"/>
      <c r="LD1008" s="12"/>
      <c r="LE1008" s="12"/>
      <c r="LF1008" s="12"/>
      <c r="LG1008" s="12"/>
      <c r="LH1008" s="12"/>
      <c r="LI1008" s="12"/>
      <c r="LJ1008" s="12"/>
      <c r="LK1008" s="12"/>
      <c r="LL1008" s="12"/>
      <c r="LM1008" s="12"/>
      <c r="LN1008" s="12"/>
      <c r="LO1008" s="12"/>
      <c r="LP1008" s="12"/>
      <c r="LQ1008" s="12"/>
      <c r="LR1008" s="12"/>
      <c r="LS1008" s="12"/>
      <c r="LT1008" s="12"/>
      <c r="LU1008" s="12"/>
      <c r="LV1008" s="12"/>
      <c r="LW1008" s="12"/>
      <c r="LX1008" s="12"/>
      <c r="LY1008" s="12"/>
      <c r="LZ1008" s="12"/>
      <c r="MA1008" s="12"/>
      <c r="MB1008" s="12"/>
      <c r="MC1008" s="12"/>
      <c r="MD1008" s="12"/>
      <c r="ME1008" s="12"/>
      <c r="MF1008" s="12"/>
      <c r="MG1008" s="12"/>
      <c r="MR1008" s="7"/>
    </row>
    <row r="1009" spans="1:359" s="8" customFormat="1" ht="22.5" customHeight="1">
      <c r="A1009" s="57">
        <v>1</v>
      </c>
      <c r="B1009" s="58">
        <v>15</v>
      </c>
      <c r="C1009" s="62"/>
      <c r="D1009" s="201">
        <f>SUM((S1009*A1009)+B1009+C1009)</f>
        <v>24.15</v>
      </c>
      <c r="E1009" s="225"/>
      <c r="F1009" s="59" t="s">
        <v>805</v>
      </c>
      <c r="G1009" s="59"/>
      <c r="H1009" s="26" t="s">
        <v>331</v>
      </c>
      <c r="I1009" s="26" t="s">
        <v>220</v>
      </c>
      <c r="J1009" s="28" t="s">
        <v>2258</v>
      </c>
      <c r="K1009" s="26" t="s">
        <v>2255</v>
      </c>
      <c r="L1009" s="66">
        <f t="shared" si="331"/>
        <v>24.15</v>
      </c>
      <c r="M1009" s="66"/>
      <c r="N1009" s="1" t="s">
        <v>369</v>
      </c>
      <c r="O1009" s="316" t="s">
        <v>369</v>
      </c>
      <c r="P1009" s="317" t="s">
        <v>369</v>
      </c>
      <c r="Q1009" s="4">
        <v>6</v>
      </c>
      <c r="R1009" s="37">
        <v>7.5</v>
      </c>
      <c r="S1009" s="38">
        <f t="shared" si="332"/>
        <v>9.15</v>
      </c>
      <c r="T1009" s="20"/>
      <c r="U1009" s="10" t="s">
        <v>521</v>
      </c>
      <c r="V1009" s="9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2"/>
      <c r="BG1009" s="12"/>
      <c r="BH1009" s="12"/>
      <c r="BI1009" s="12"/>
      <c r="BJ1009" s="12"/>
      <c r="BK1009" s="12"/>
      <c r="BL1009" s="12"/>
      <c r="BM1009" s="12"/>
      <c r="BN1009" s="12"/>
      <c r="BO1009" s="12"/>
      <c r="BP1009" s="12"/>
      <c r="BQ1009" s="12"/>
      <c r="BR1009" s="12"/>
      <c r="BS1009" s="12"/>
      <c r="BT1009" s="12"/>
      <c r="BU1009" s="12"/>
      <c r="BV1009" s="12"/>
      <c r="BW1009" s="12"/>
      <c r="BX1009" s="12"/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2"/>
      <c r="CI1009" s="12"/>
      <c r="CJ1009" s="12"/>
      <c r="CK1009" s="12"/>
      <c r="CL1009" s="12"/>
      <c r="CM1009" s="12"/>
      <c r="CN1009" s="12"/>
      <c r="CO1009" s="12"/>
      <c r="CP1009" s="12"/>
      <c r="CQ1009" s="12"/>
      <c r="CR1009" s="12"/>
      <c r="CS1009" s="12"/>
      <c r="CT1009" s="12"/>
      <c r="CU1009" s="12"/>
      <c r="CV1009" s="12"/>
      <c r="CW1009" s="12"/>
      <c r="CX1009" s="12"/>
      <c r="CY1009" s="12"/>
      <c r="CZ1009" s="12"/>
      <c r="DA1009" s="12"/>
      <c r="DB1009" s="12"/>
      <c r="DC1009" s="12"/>
      <c r="DD1009" s="12"/>
      <c r="DE1009" s="12"/>
      <c r="DF1009" s="12"/>
      <c r="DG1009" s="12"/>
      <c r="DH1009" s="12"/>
      <c r="DI1009" s="12"/>
      <c r="DJ1009" s="12"/>
      <c r="DK1009" s="12"/>
      <c r="DL1009" s="12"/>
      <c r="DM1009" s="12"/>
      <c r="DN1009" s="12"/>
      <c r="DO1009" s="12"/>
      <c r="DP1009" s="12"/>
      <c r="DQ1009" s="12"/>
      <c r="DR1009" s="12"/>
      <c r="DS1009" s="12"/>
      <c r="DT1009" s="12"/>
      <c r="DU1009" s="12"/>
      <c r="DV1009" s="12"/>
      <c r="DW1009" s="12"/>
      <c r="DX1009" s="12"/>
      <c r="DY1009" s="12"/>
      <c r="DZ1009" s="12"/>
      <c r="EA1009" s="12"/>
      <c r="EB1009" s="12"/>
      <c r="EC1009" s="12"/>
      <c r="ED1009" s="12"/>
      <c r="EE1009" s="12"/>
      <c r="EF1009" s="12"/>
      <c r="EG1009" s="12"/>
      <c r="EH1009" s="12"/>
      <c r="EI1009" s="12"/>
      <c r="EJ1009" s="12"/>
      <c r="EK1009" s="12"/>
      <c r="EL1009" s="12"/>
      <c r="EM1009" s="12"/>
      <c r="EN1009" s="12"/>
      <c r="EO1009" s="12"/>
      <c r="EP1009" s="12"/>
      <c r="EQ1009" s="12"/>
      <c r="ER1009" s="12"/>
      <c r="ES1009" s="12"/>
      <c r="ET1009" s="12"/>
      <c r="EU1009" s="12"/>
      <c r="EV1009" s="12"/>
      <c r="EW1009" s="12"/>
      <c r="EX1009" s="12"/>
      <c r="EY1009" s="12"/>
      <c r="EZ1009" s="12"/>
      <c r="FA1009" s="12"/>
      <c r="FB1009" s="12"/>
      <c r="FC1009" s="12"/>
      <c r="FD1009" s="12"/>
      <c r="FE1009" s="12"/>
      <c r="FF1009" s="12"/>
      <c r="FG1009" s="12"/>
      <c r="FH1009" s="12"/>
      <c r="FI1009" s="12"/>
      <c r="FJ1009" s="12"/>
      <c r="FK1009" s="12"/>
      <c r="FL1009" s="12"/>
      <c r="FM1009" s="12"/>
      <c r="FN1009" s="12"/>
      <c r="FO1009" s="12"/>
      <c r="FP1009" s="12"/>
      <c r="FQ1009" s="12"/>
      <c r="FR1009" s="12"/>
      <c r="FS1009" s="12"/>
      <c r="FT1009" s="12"/>
      <c r="FU1009" s="12"/>
      <c r="FV1009" s="12"/>
      <c r="FW1009" s="12"/>
      <c r="FX1009" s="12"/>
      <c r="FY1009" s="12"/>
      <c r="FZ1009" s="12"/>
      <c r="GA1009" s="12"/>
      <c r="GB1009" s="12"/>
      <c r="GC1009" s="12"/>
      <c r="GD1009" s="12"/>
      <c r="GE1009" s="12"/>
      <c r="GF1009" s="12"/>
      <c r="GG1009" s="12"/>
      <c r="GH1009" s="12"/>
      <c r="GI1009" s="12"/>
      <c r="GJ1009" s="12"/>
      <c r="GK1009" s="12"/>
      <c r="GL1009" s="12"/>
      <c r="GM1009" s="12"/>
      <c r="GN1009" s="12"/>
      <c r="GO1009" s="12"/>
      <c r="GP1009" s="12"/>
      <c r="GQ1009" s="12"/>
      <c r="GR1009" s="12"/>
      <c r="GS1009" s="12"/>
      <c r="GT1009" s="12"/>
      <c r="GU1009" s="12"/>
      <c r="GV1009" s="12"/>
      <c r="GW1009" s="12"/>
      <c r="GX1009" s="12"/>
      <c r="GY1009" s="12"/>
      <c r="GZ1009" s="12"/>
      <c r="HA1009" s="12"/>
      <c r="HB1009" s="12"/>
      <c r="HC1009" s="12"/>
      <c r="HD1009" s="12"/>
      <c r="HE1009" s="12"/>
      <c r="HF1009" s="12"/>
      <c r="HG1009" s="12"/>
      <c r="HH1009" s="12"/>
      <c r="HI1009" s="12"/>
      <c r="HJ1009" s="12"/>
      <c r="HK1009" s="12"/>
      <c r="HL1009" s="12"/>
      <c r="HM1009" s="12"/>
      <c r="HN1009" s="12"/>
      <c r="HO1009" s="12"/>
      <c r="HP1009" s="12"/>
      <c r="HQ1009" s="12"/>
      <c r="HR1009" s="12"/>
      <c r="HS1009" s="12"/>
      <c r="HT1009" s="12"/>
      <c r="HU1009" s="12"/>
      <c r="HV1009" s="12"/>
      <c r="HW1009" s="12"/>
      <c r="HX1009" s="12"/>
      <c r="HY1009" s="12"/>
      <c r="HZ1009" s="12"/>
      <c r="IA1009" s="12"/>
      <c r="IB1009" s="12"/>
      <c r="IC1009" s="12"/>
      <c r="ID1009" s="12"/>
      <c r="IG1009" s="12"/>
      <c r="II1009" s="12"/>
      <c r="IO1009" s="12"/>
      <c r="IP1009" s="12"/>
      <c r="IQ1009" s="12"/>
      <c r="JB1009" s="12"/>
      <c r="JC1009" s="12"/>
      <c r="JD1009" s="12"/>
      <c r="JE1009" s="12"/>
      <c r="JF1009" s="12"/>
      <c r="JG1009" s="12"/>
      <c r="JH1009" s="12"/>
      <c r="JI1009" s="12"/>
      <c r="JJ1009" s="12"/>
      <c r="JK1009" s="12"/>
      <c r="JN1009" s="12"/>
      <c r="JP1009" s="12"/>
      <c r="JR1009" s="12"/>
      <c r="JS1009" s="12"/>
      <c r="JT1009" s="12"/>
      <c r="JU1009" s="12"/>
      <c r="JV1009" s="12"/>
      <c r="JW1009" s="12"/>
      <c r="JX1009" s="12"/>
      <c r="JY1009" s="12"/>
      <c r="JZ1009" s="12"/>
      <c r="KA1009" s="12"/>
      <c r="KC1009" s="12"/>
      <c r="KD1009" s="12"/>
      <c r="KE1009" s="12"/>
      <c r="KF1009" s="12"/>
      <c r="KG1009" s="12"/>
      <c r="KH1009" s="12"/>
      <c r="KI1009" s="12"/>
      <c r="KJ1009" s="12"/>
      <c r="KK1009" s="12"/>
      <c r="KL1009" s="12"/>
      <c r="KM1009" s="12"/>
      <c r="KN1009" s="12"/>
      <c r="KO1009" s="12"/>
      <c r="KP1009" s="12"/>
      <c r="KQ1009" s="12"/>
      <c r="KR1009" s="12"/>
      <c r="KS1009" s="12"/>
      <c r="KT1009" s="12"/>
      <c r="KU1009" s="12"/>
      <c r="KV1009" s="12"/>
      <c r="KW1009" s="12"/>
      <c r="KX1009" s="12"/>
      <c r="KZ1009" s="12"/>
      <c r="LA1009" s="12"/>
      <c r="LB1009" s="12"/>
      <c r="LC1009" s="12"/>
      <c r="LD1009" s="12"/>
      <c r="LE1009" s="12"/>
      <c r="LF1009" s="12"/>
      <c r="LG1009" s="12"/>
      <c r="LH1009" s="12"/>
      <c r="LI1009" s="12"/>
      <c r="LJ1009" s="12"/>
      <c r="LK1009" s="12"/>
      <c r="LL1009" s="12"/>
      <c r="LM1009" s="12"/>
      <c r="LN1009" s="12"/>
      <c r="LO1009" s="12"/>
      <c r="LP1009" s="12"/>
      <c r="LQ1009" s="12"/>
      <c r="LR1009" s="12"/>
      <c r="LS1009" s="12"/>
      <c r="LT1009" s="12"/>
      <c r="LU1009" s="12"/>
      <c r="LV1009" s="12"/>
      <c r="LW1009" s="12"/>
      <c r="LX1009" s="12"/>
      <c r="LY1009" s="12"/>
      <c r="LZ1009" s="12"/>
      <c r="MA1009" s="12"/>
      <c r="MB1009" s="12"/>
      <c r="MC1009" s="12"/>
      <c r="MD1009" s="12"/>
      <c r="ME1009" s="12"/>
      <c r="MF1009" s="12"/>
      <c r="MG1009" s="12"/>
      <c r="MH1009" s="12"/>
      <c r="MI1009" s="12"/>
      <c r="MJ1009" s="12"/>
      <c r="MK1009" s="12"/>
      <c r="ML1009" s="12"/>
      <c r="MM1009" s="12"/>
      <c r="MN1009" s="12"/>
      <c r="MO1009" s="12"/>
      <c r="MP1009" s="12"/>
      <c r="MS1009" s="12"/>
      <c r="MU1009" s="12"/>
    </row>
    <row r="1010" spans="1:359" s="8" customFormat="1" ht="22.5" customHeight="1">
      <c r="A1010" s="57">
        <v>1</v>
      </c>
      <c r="B1010" s="58">
        <v>15</v>
      </c>
      <c r="C1010" s="62">
        <v>2</v>
      </c>
      <c r="D1010" s="201">
        <f>SUM((S1010*A1010)+B1010+C1010)</f>
        <v>26.15</v>
      </c>
      <c r="E1010" s="226"/>
      <c r="F1010" s="59" t="s">
        <v>805</v>
      </c>
      <c r="G1010" s="59"/>
      <c r="H1010" s="26" t="s">
        <v>331</v>
      </c>
      <c r="I1010" s="26" t="s">
        <v>220</v>
      </c>
      <c r="J1010" s="11" t="s">
        <v>2258</v>
      </c>
      <c r="K1010" s="26" t="s">
        <v>221</v>
      </c>
      <c r="L1010" s="66">
        <f t="shared" si="331"/>
        <v>26.15</v>
      </c>
      <c r="M1010" s="66"/>
      <c r="N1010" s="1" t="s">
        <v>369</v>
      </c>
      <c r="O1010" s="316" t="s">
        <v>369</v>
      </c>
      <c r="P1010" s="317">
        <v>4</v>
      </c>
      <c r="Q1010" s="4" t="s">
        <v>369</v>
      </c>
      <c r="R1010" s="37">
        <v>7.5</v>
      </c>
      <c r="S1010" s="38">
        <f t="shared" si="332"/>
        <v>9.15</v>
      </c>
      <c r="T1010" s="20"/>
      <c r="U1010" s="10" t="s">
        <v>521</v>
      </c>
      <c r="V1010" s="9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/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/>
      <c r="CQ1010" s="12"/>
      <c r="CR1010" s="12"/>
      <c r="CS1010" s="12"/>
      <c r="CT1010" s="12"/>
      <c r="CU1010" s="12"/>
      <c r="CV1010" s="12"/>
      <c r="CW1010" s="12"/>
      <c r="CX1010" s="12"/>
      <c r="CY1010" s="12"/>
      <c r="CZ1010" s="12"/>
      <c r="DA1010" s="12"/>
      <c r="DB1010" s="12"/>
      <c r="DC1010" s="12"/>
      <c r="DD1010" s="12"/>
      <c r="DE1010" s="12"/>
      <c r="DF1010" s="12"/>
      <c r="DG1010" s="12"/>
      <c r="DH1010" s="12"/>
      <c r="DI1010" s="12"/>
      <c r="DJ1010" s="12"/>
      <c r="DK1010" s="12"/>
      <c r="DL1010" s="12"/>
      <c r="DM1010" s="12"/>
      <c r="DN1010" s="12"/>
      <c r="DO1010" s="12"/>
      <c r="DP1010" s="12"/>
      <c r="DQ1010" s="12"/>
      <c r="DR1010" s="12"/>
      <c r="DS1010" s="12"/>
      <c r="DT1010" s="12"/>
      <c r="DU1010" s="12"/>
      <c r="DV1010" s="12"/>
      <c r="DW1010" s="12"/>
      <c r="DX1010" s="12"/>
      <c r="DY1010" s="12"/>
      <c r="DZ1010" s="12"/>
      <c r="EA1010" s="12"/>
      <c r="EB1010" s="12"/>
      <c r="EC1010" s="12"/>
      <c r="ED1010" s="12"/>
      <c r="EE1010" s="12"/>
      <c r="EF1010" s="12"/>
      <c r="EG1010" s="12"/>
      <c r="EH1010" s="12"/>
      <c r="EI1010" s="12"/>
      <c r="EJ1010" s="12"/>
      <c r="EK1010" s="12"/>
      <c r="EL1010" s="12"/>
      <c r="EM1010" s="12"/>
      <c r="EN1010" s="12"/>
      <c r="EO1010" s="12"/>
      <c r="EP1010" s="12"/>
      <c r="EQ1010" s="12"/>
      <c r="ER1010" s="12"/>
      <c r="ES1010" s="12"/>
      <c r="ET1010" s="12"/>
      <c r="EU1010" s="12"/>
      <c r="EV1010" s="12"/>
      <c r="EW1010" s="12"/>
      <c r="EX1010" s="12"/>
      <c r="EY1010" s="12"/>
      <c r="EZ1010" s="12"/>
      <c r="FA1010" s="12"/>
      <c r="FB1010" s="12"/>
      <c r="FC1010" s="12"/>
      <c r="FD1010" s="12"/>
      <c r="FE1010" s="12"/>
      <c r="FF1010" s="12"/>
      <c r="FG1010" s="12"/>
      <c r="FH1010" s="12"/>
      <c r="FI1010" s="12"/>
      <c r="FJ1010" s="12"/>
      <c r="FK1010" s="12"/>
      <c r="FL1010" s="12"/>
      <c r="FM1010" s="12"/>
      <c r="FN1010" s="12"/>
      <c r="FO1010" s="12"/>
      <c r="FP1010" s="12"/>
      <c r="FQ1010" s="12"/>
      <c r="FR1010" s="12"/>
      <c r="FS1010" s="12"/>
      <c r="FT1010" s="12"/>
      <c r="FU1010" s="12"/>
      <c r="FV1010" s="12"/>
      <c r="FW1010" s="12"/>
      <c r="FX1010" s="12"/>
      <c r="FY1010" s="12"/>
      <c r="FZ1010" s="12"/>
      <c r="GA1010" s="12"/>
      <c r="GB1010" s="12"/>
      <c r="GC1010" s="12"/>
      <c r="GD1010" s="12"/>
      <c r="GE1010" s="12"/>
      <c r="GF1010" s="12"/>
      <c r="GG1010" s="12"/>
      <c r="GH1010" s="12"/>
      <c r="GI1010" s="12"/>
      <c r="GJ1010" s="12"/>
      <c r="GK1010" s="12"/>
      <c r="GL1010" s="12"/>
      <c r="GM1010" s="12"/>
      <c r="GN1010" s="12"/>
      <c r="GO1010" s="12"/>
      <c r="GP1010" s="12"/>
      <c r="GQ1010" s="12"/>
      <c r="GR1010" s="12"/>
      <c r="GS1010" s="12"/>
      <c r="GT1010" s="12"/>
      <c r="GU1010" s="12"/>
      <c r="GV1010" s="12"/>
      <c r="GW1010" s="12"/>
      <c r="GX1010" s="12"/>
      <c r="GY1010" s="12"/>
      <c r="GZ1010" s="12"/>
      <c r="HA1010" s="12"/>
      <c r="HB1010" s="12"/>
      <c r="HC1010" s="12"/>
      <c r="HD1010" s="12"/>
      <c r="HE1010" s="12"/>
      <c r="HF1010" s="12"/>
      <c r="HG1010" s="12"/>
      <c r="HH1010" s="12"/>
      <c r="HI1010" s="12"/>
      <c r="HJ1010" s="12"/>
      <c r="HK1010" s="12"/>
      <c r="HL1010" s="12"/>
      <c r="HM1010" s="12"/>
      <c r="HN1010" s="12"/>
      <c r="HO1010" s="12"/>
      <c r="HP1010" s="12"/>
      <c r="HQ1010" s="12"/>
      <c r="HR1010" s="12"/>
      <c r="HS1010" s="12"/>
      <c r="HT1010" s="12"/>
      <c r="HU1010" s="12"/>
      <c r="HV1010" s="12"/>
      <c r="HW1010" s="12"/>
      <c r="HX1010" s="12"/>
      <c r="HY1010" s="12"/>
      <c r="HZ1010" s="12"/>
      <c r="IA1010" s="12"/>
      <c r="IB1010" s="12"/>
      <c r="IC1010" s="12"/>
      <c r="ID1010" s="12"/>
      <c r="IG1010" s="12"/>
      <c r="II1010" s="12"/>
      <c r="IO1010" s="12"/>
      <c r="IP1010" s="12"/>
      <c r="IQ1010" s="12"/>
      <c r="JB1010" s="12"/>
      <c r="JC1010" s="12"/>
      <c r="JD1010" s="12"/>
      <c r="JE1010" s="12"/>
      <c r="JF1010" s="12"/>
      <c r="JG1010" s="12"/>
      <c r="JH1010" s="12"/>
      <c r="JI1010" s="12"/>
      <c r="JJ1010" s="12"/>
      <c r="JK1010" s="12"/>
      <c r="JN1010" s="12"/>
      <c r="JP1010" s="12"/>
      <c r="JR1010" s="12"/>
      <c r="JS1010" s="12"/>
      <c r="JT1010" s="12"/>
      <c r="JU1010" s="12"/>
      <c r="JV1010" s="12"/>
      <c r="JW1010" s="12"/>
      <c r="JX1010" s="12"/>
      <c r="JY1010" s="12"/>
      <c r="JZ1010" s="12"/>
      <c r="KA1010" s="12"/>
      <c r="KC1010" s="12"/>
      <c r="KD1010" s="12"/>
      <c r="KE1010" s="12"/>
      <c r="KF1010" s="12"/>
      <c r="KG1010" s="12"/>
      <c r="KH1010" s="12"/>
      <c r="KI1010" s="12"/>
      <c r="KJ1010" s="12"/>
      <c r="KK1010" s="12"/>
      <c r="KL1010" s="12"/>
      <c r="KM1010" s="12"/>
      <c r="KN1010" s="12"/>
      <c r="KO1010" s="12"/>
      <c r="KP1010" s="12"/>
      <c r="KQ1010" s="12"/>
      <c r="KR1010" s="12"/>
      <c r="KS1010" s="12"/>
      <c r="KT1010" s="12"/>
      <c r="KU1010" s="12"/>
      <c r="KV1010" s="12"/>
      <c r="KW1010" s="12"/>
      <c r="KX1010" s="12"/>
      <c r="LD1010" s="12"/>
      <c r="LE1010" s="12"/>
      <c r="LF1010" s="12"/>
      <c r="LG1010" s="12"/>
      <c r="LH1010" s="12"/>
      <c r="LI1010" s="12"/>
      <c r="LJ1010" s="12"/>
      <c r="LK1010" s="12"/>
      <c r="LL1010" s="12"/>
      <c r="LM1010" s="12"/>
      <c r="LN1010" s="12"/>
      <c r="LO1010" s="12"/>
      <c r="LP1010" s="12"/>
      <c r="LQ1010" s="12"/>
      <c r="LR1010" s="12"/>
      <c r="LS1010" s="12"/>
      <c r="LT1010" s="12"/>
      <c r="LU1010" s="12"/>
      <c r="LV1010" s="12"/>
      <c r="LW1010" s="12"/>
      <c r="LX1010" s="12"/>
      <c r="LY1010" s="12"/>
      <c r="LZ1010" s="12"/>
      <c r="MA1010" s="12"/>
      <c r="MB1010" s="12"/>
      <c r="MC1010" s="12"/>
      <c r="MD1010" s="12"/>
      <c r="ME1010" s="12"/>
      <c r="MF1010" s="12"/>
      <c r="MG1010" s="12"/>
      <c r="MK1010" s="12"/>
      <c r="ML1010" s="12"/>
      <c r="MM1010" s="12"/>
      <c r="MN1010" s="12"/>
      <c r="MO1010" s="12"/>
      <c r="MP1010" s="12"/>
      <c r="MQ1010" s="12"/>
    </row>
    <row r="1011" spans="1:359" customFormat="1" ht="22.5" customHeight="1">
      <c r="A1011" s="57">
        <v>1</v>
      </c>
      <c r="B1011" s="58">
        <v>25</v>
      </c>
      <c r="C1011" s="62"/>
      <c r="D1011" s="201">
        <f>SUM((S1011*A1011)+B1011+C1011)</f>
        <v>57.000599999999999</v>
      </c>
      <c r="E1011" s="226"/>
      <c r="F1011" s="59" t="s">
        <v>832</v>
      </c>
      <c r="G1011" s="59"/>
      <c r="H1011" s="26" t="s">
        <v>331</v>
      </c>
      <c r="I1011" s="26" t="s">
        <v>44</v>
      </c>
      <c r="J1011" s="28" t="s">
        <v>565</v>
      </c>
      <c r="K1011" s="26" t="s">
        <v>993</v>
      </c>
      <c r="L1011" s="66">
        <f t="shared" si="331"/>
        <v>57.000599999999999</v>
      </c>
      <c r="M1011" s="66"/>
      <c r="N1011" s="1" t="s">
        <v>369</v>
      </c>
      <c r="O1011" s="316" t="s">
        <v>369</v>
      </c>
      <c r="P1011" s="317">
        <v>1</v>
      </c>
      <c r="Q1011" s="4" t="s">
        <v>369</v>
      </c>
      <c r="R1011" s="37">
        <v>26.23</v>
      </c>
      <c r="S1011" s="38">
        <f t="shared" si="332"/>
        <v>32.000599999999999</v>
      </c>
      <c r="T1011" s="19"/>
      <c r="U1011" s="10" t="s">
        <v>493</v>
      </c>
      <c r="V1011" s="9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  <c r="AX1011" s="12"/>
      <c r="AY1011" s="12"/>
      <c r="AZ1011" s="12"/>
      <c r="BA1011" s="12"/>
      <c r="BB1011" s="12"/>
      <c r="BC1011" s="12"/>
      <c r="BD1011" s="12"/>
      <c r="BE1011" s="12"/>
      <c r="BF1011" s="12"/>
      <c r="BG1011" s="12"/>
      <c r="BH1011" s="12"/>
      <c r="BI1011" s="12"/>
      <c r="BJ1011" s="12"/>
      <c r="BK1011" s="12"/>
      <c r="BL1011" s="12"/>
      <c r="BM1011" s="12"/>
      <c r="BN1011" s="12"/>
      <c r="BO1011" s="12"/>
      <c r="BP1011" s="12"/>
      <c r="BQ1011" s="12"/>
      <c r="BR1011" s="12"/>
      <c r="BS1011" s="12"/>
      <c r="BT1011" s="12"/>
      <c r="BU1011" s="12"/>
      <c r="BV1011" s="12"/>
      <c r="BW1011" s="12"/>
      <c r="BX1011" s="12"/>
      <c r="BY1011" s="12"/>
      <c r="BZ1011" s="12"/>
      <c r="CA1011" s="12"/>
      <c r="CB1011" s="12"/>
      <c r="CC1011" s="12"/>
      <c r="CD1011" s="12"/>
      <c r="CE1011" s="12"/>
      <c r="CF1011" s="12"/>
      <c r="CG1011" s="12"/>
      <c r="CH1011" s="12"/>
      <c r="CI1011" s="12"/>
      <c r="CJ1011" s="12"/>
      <c r="CK1011" s="12"/>
      <c r="CL1011" s="12"/>
      <c r="CM1011" s="12"/>
      <c r="CN1011" s="12"/>
      <c r="CO1011" s="12"/>
      <c r="CP1011" s="12"/>
      <c r="CQ1011" s="12"/>
      <c r="CR1011" s="12"/>
      <c r="CS1011" s="12"/>
      <c r="CT1011" s="12"/>
      <c r="CU1011" s="12"/>
      <c r="CV1011" s="12"/>
      <c r="CW1011" s="12"/>
      <c r="CX1011" s="12"/>
      <c r="CY1011" s="12"/>
      <c r="CZ1011" s="12"/>
      <c r="DA1011" s="12"/>
      <c r="DB1011" s="12"/>
      <c r="DC1011" s="12"/>
      <c r="DD1011" s="12"/>
      <c r="DE1011" s="12"/>
      <c r="DF1011" s="12"/>
      <c r="DG1011" s="12"/>
      <c r="DH1011" s="12"/>
      <c r="DI1011" s="12"/>
      <c r="DJ1011" s="12"/>
      <c r="DK1011" s="12"/>
      <c r="DL1011" s="12"/>
      <c r="DM1011" s="12"/>
      <c r="DN1011" s="12"/>
      <c r="DO1011" s="12"/>
      <c r="DP1011" s="12"/>
      <c r="DQ1011" s="12"/>
      <c r="DR1011" s="12"/>
      <c r="DS1011" s="12"/>
      <c r="DT1011" s="12"/>
      <c r="DU1011" s="12"/>
      <c r="DV1011" s="12"/>
      <c r="DW1011" s="12"/>
      <c r="DX1011" s="12"/>
      <c r="DY1011" s="12"/>
      <c r="DZ1011" s="12"/>
      <c r="EA1011" s="12"/>
      <c r="EB1011" s="12"/>
      <c r="EC1011" s="12"/>
      <c r="ED1011" s="12"/>
      <c r="EE1011" s="12"/>
      <c r="EF1011" s="12"/>
      <c r="EG1011" s="12"/>
      <c r="EH1011" s="12"/>
      <c r="EI1011" s="12"/>
      <c r="EJ1011" s="12"/>
      <c r="EK1011" s="12"/>
      <c r="EL1011" s="12"/>
      <c r="EM1011" s="12"/>
      <c r="EN1011" s="12"/>
      <c r="EO1011" s="12"/>
      <c r="EP1011" s="12"/>
      <c r="EQ1011" s="12"/>
      <c r="ER1011" s="12"/>
      <c r="ES1011" s="12"/>
      <c r="ET1011" s="12"/>
      <c r="EU1011" s="12"/>
      <c r="EV1011" s="12"/>
      <c r="EW1011" s="12"/>
      <c r="EX1011" s="12"/>
      <c r="EY1011" s="12"/>
      <c r="EZ1011" s="12"/>
      <c r="FA1011" s="12"/>
      <c r="FB1011" s="12"/>
      <c r="FC1011" s="12"/>
      <c r="FD1011" s="12"/>
      <c r="FE1011" s="12"/>
      <c r="FF1011" s="12"/>
      <c r="FG1011" s="12"/>
      <c r="FH1011" s="12"/>
      <c r="FI1011" s="12"/>
      <c r="FJ1011" s="12"/>
      <c r="FK1011" s="12"/>
      <c r="FL1011" s="12"/>
      <c r="FM1011" s="12"/>
      <c r="FN1011" s="12"/>
      <c r="FO1011" s="12"/>
      <c r="FP1011" s="12"/>
      <c r="FQ1011" s="12"/>
      <c r="FR1011" s="12"/>
      <c r="FS1011" s="12"/>
      <c r="FT1011" s="12"/>
      <c r="FU1011" s="12"/>
      <c r="FV1011" s="12"/>
      <c r="FW1011" s="12"/>
      <c r="FX1011" s="12"/>
      <c r="FY1011" s="12"/>
      <c r="FZ1011" s="12"/>
      <c r="GA1011" s="12"/>
      <c r="GB1011" s="12"/>
      <c r="GC1011" s="12"/>
      <c r="GD1011" s="12"/>
      <c r="GE1011" s="12"/>
      <c r="GF1011" s="12"/>
      <c r="GG1011" s="12"/>
      <c r="GH1011" s="12"/>
      <c r="GI1011" s="12"/>
      <c r="GJ1011" s="12"/>
      <c r="GK1011" s="12"/>
      <c r="GL1011" s="12"/>
      <c r="GM1011" s="12"/>
      <c r="GN1011" s="12"/>
      <c r="GO1011" s="12"/>
      <c r="GP1011" s="12"/>
      <c r="GQ1011" s="12"/>
      <c r="GR1011" s="12"/>
      <c r="GS1011" s="12"/>
      <c r="GT1011" s="12"/>
      <c r="GU1011" s="12"/>
      <c r="GV1011" s="12"/>
      <c r="GW1011" s="12"/>
      <c r="GX1011" s="12"/>
      <c r="GY1011" s="12"/>
      <c r="GZ1011" s="12"/>
      <c r="HA1011" s="12"/>
      <c r="HB1011" s="12"/>
      <c r="HC1011" s="12"/>
      <c r="HD1011" s="12"/>
      <c r="HE1011" s="12"/>
      <c r="HF1011" s="12"/>
      <c r="HG1011" s="12"/>
      <c r="HH1011" s="12"/>
      <c r="HI1011" s="12"/>
      <c r="HJ1011" s="12"/>
      <c r="HK1011" s="12"/>
      <c r="HL1011" s="12"/>
      <c r="HM1011" s="12"/>
      <c r="HN1011" s="12"/>
      <c r="HO1011" s="12"/>
      <c r="HP1011" s="8"/>
      <c r="HQ1011" s="8"/>
      <c r="HR1011" s="8"/>
      <c r="HS1011" s="8"/>
      <c r="HT1011" s="12"/>
      <c r="HU1011" s="12"/>
      <c r="HV1011" s="8"/>
      <c r="HW1011" s="12"/>
      <c r="HX1011" s="12"/>
      <c r="HY1011" s="8"/>
      <c r="HZ1011" s="12"/>
      <c r="IA1011" s="12"/>
      <c r="IB1011" s="12"/>
      <c r="IC1011" s="12"/>
      <c r="ID1011" s="12"/>
      <c r="IE1011" s="8"/>
      <c r="IF1011" s="8"/>
      <c r="IG1011" s="8"/>
      <c r="IH1011" s="8"/>
      <c r="II1011" s="8"/>
      <c r="IJ1011" s="12"/>
      <c r="IK1011" s="12"/>
      <c r="IL1011" s="12"/>
      <c r="IM1011" s="12"/>
      <c r="IN1011" s="12"/>
      <c r="IO1011" s="8"/>
      <c r="IP1011" s="8"/>
      <c r="IQ1011" s="8"/>
      <c r="IR1011" s="8"/>
      <c r="IS1011" s="8"/>
      <c r="IT1011" s="8"/>
      <c r="IU1011" s="8"/>
      <c r="IV1011" s="8"/>
      <c r="IW1011" s="8"/>
      <c r="IX1011" s="8"/>
      <c r="IY1011" s="8"/>
      <c r="IZ1011" s="8"/>
      <c r="JA1011" s="8"/>
      <c r="JB1011" s="8"/>
      <c r="JC1011" s="8"/>
      <c r="JD1011" s="8"/>
      <c r="JE1011" s="8"/>
      <c r="JF1011" s="8"/>
      <c r="JG1011" s="8"/>
      <c r="JH1011" s="8"/>
      <c r="JI1011" s="8"/>
      <c r="JJ1011" s="8"/>
      <c r="JK1011" s="8"/>
      <c r="JL1011" s="8"/>
      <c r="JM1011" s="8"/>
      <c r="JN1011" s="8"/>
      <c r="JO1011" s="8"/>
      <c r="JP1011" s="8"/>
      <c r="JQ1011" s="8"/>
      <c r="JR1011" s="8"/>
      <c r="JS1011" s="8"/>
      <c r="JT1011" s="12"/>
      <c r="JU1011" s="12"/>
      <c r="JV1011" s="12"/>
      <c r="JW1011" s="12"/>
      <c r="JX1011" s="12"/>
      <c r="JY1011" s="8"/>
      <c r="JZ1011" s="8"/>
      <c r="KA1011" s="8"/>
      <c r="KB1011" s="12"/>
      <c r="KC1011" s="12"/>
      <c r="KD1011" s="12"/>
      <c r="KE1011" s="8"/>
      <c r="KF1011" s="8"/>
      <c r="KG1011" s="8"/>
      <c r="KH1011" s="8"/>
      <c r="KI1011" s="8"/>
      <c r="KJ1011" s="8"/>
      <c r="KK1011" s="8"/>
      <c r="KL1011" s="8"/>
      <c r="KM1011" s="8"/>
      <c r="KN1011" s="8"/>
      <c r="KO1011" s="8"/>
      <c r="KP1011" s="8"/>
      <c r="KQ1011" s="8"/>
      <c r="KR1011" s="8"/>
      <c r="KS1011" s="12"/>
      <c r="KT1011" s="12"/>
      <c r="KU1011" s="12"/>
      <c r="KV1011" s="12"/>
      <c r="KW1011" s="12"/>
      <c r="KX1011" s="8"/>
      <c r="KY1011" s="8"/>
      <c r="KZ1011" s="12"/>
      <c r="LA1011" s="12"/>
      <c r="LB1011" s="12"/>
      <c r="LC1011" s="12"/>
      <c r="LD1011" s="8"/>
      <c r="LE1011" s="8"/>
      <c r="LF1011" s="8"/>
      <c r="LG1011" s="8"/>
      <c r="LH1011" s="8"/>
      <c r="LI1011" s="8"/>
      <c r="LJ1011" s="8"/>
      <c r="LK1011" s="8"/>
      <c r="LL1011" s="8"/>
      <c r="LM1011" s="8"/>
      <c r="LN1011" s="8"/>
      <c r="LO1011" s="8"/>
      <c r="LP1011" s="8"/>
      <c r="LQ1011" s="8"/>
      <c r="LR1011" s="8"/>
      <c r="LS1011" s="8"/>
      <c r="LT1011" s="8"/>
      <c r="LU1011" s="8"/>
      <c r="LV1011" s="8"/>
      <c r="LW1011" s="8"/>
      <c r="LX1011" s="8"/>
      <c r="LY1011" s="8"/>
      <c r="LZ1011" s="8"/>
      <c r="MA1011" s="8"/>
      <c r="MB1011" s="8"/>
      <c r="MC1011" s="8"/>
      <c r="MD1011" s="8"/>
      <c r="ME1011" s="8"/>
      <c r="MF1011" s="8"/>
      <c r="MG1011" s="8"/>
      <c r="MH1011" s="12"/>
      <c r="MI1011" s="12"/>
      <c r="MJ1011" s="12"/>
      <c r="MK1011" s="12"/>
      <c r="ML1011" s="12"/>
      <c r="MM1011" s="12"/>
      <c r="MN1011" s="12"/>
      <c r="MO1011" s="12"/>
      <c r="MP1011" s="12"/>
      <c r="MQ1011" s="8"/>
      <c r="MR1011" s="8"/>
      <c r="MS1011" s="8"/>
      <c r="MU1011" s="8"/>
    </row>
    <row r="1012" spans="1:359" s="8" customFormat="1" ht="22.5" customHeight="1">
      <c r="A1012" s="57">
        <v>1</v>
      </c>
      <c r="B1012" s="58">
        <v>25</v>
      </c>
      <c r="C1012" s="62"/>
      <c r="D1012" s="201">
        <f>SUM((R1012*A1012)+B1012+C1012)+((2020-2011)*3)</f>
        <v>80.69</v>
      </c>
      <c r="E1012" s="225"/>
      <c r="F1012" s="198" t="s">
        <v>832</v>
      </c>
      <c r="G1012" s="90" t="s">
        <v>1474</v>
      </c>
      <c r="H1012" s="83" t="s">
        <v>331</v>
      </c>
      <c r="I1012" s="83" t="s">
        <v>44</v>
      </c>
      <c r="J1012" s="85" t="s">
        <v>565</v>
      </c>
      <c r="K1012" s="83" t="s">
        <v>994</v>
      </c>
      <c r="L1012" s="66">
        <f t="shared" si="331"/>
        <v>80.69</v>
      </c>
      <c r="M1012" s="66"/>
      <c r="N1012" s="1" t="s">
        <v>369</v>
      </c>
      <c r="O1012" s="316" t="s">
        <v>369</v>
      </c>
      <c r="P1012" s="317">
        <v>1</v>
      </c>
      <c r="Q1012" s="4" t="s">
        <v>369</v>
      </c>
      <c r="R1012" s="37">
        <v>28.69</v>
      </c>
      <c r="S1012" s="38">
        <f t="shared" si="332"/>
        <v>35.001800000000003</v>
      </c>
      <c r="T1012" s="19"/>
      <c r="U1012" s="10" t="s">
        <v>493</v>
      </c>
      <c r="V1012" s="9"/>
      <c r="W1012" s="12"/>
      <c r="HY1012" s="12"/>
      <c r="II1012" s="12"/>
      <c r="IS1012" s="12"/>
      <c r="IT1012" s="12"/>
      <c r="IU1012" s="12"/>
      <c r="IV1012" s="12"/>
      <c r="IW1012" s="12"/>
      <c r="IX1012" s="12"/>
      <c r="IY1012" s="12"/>
      <c r="IZ1012" s="12"/>
      <c r="JA1012" s="12"/>
      <c r="JF1012" s="12"/>
      <c r="JG1012" s="12"/>
      <c r="JH1012" s="12"/>
      <c r="JI1012" s="12"/>
      <c r="JJ1012" s="12"/>
      <c r="JL1012" s="12"/>
      <c r="JM1012" s="12"/>
      <c r="JN1012" s="12"/>
      <c r="JQ1012" s="12"/>
      <c r="JZ1012" s="12"/>
      <c r="KA1012" s="12"/>
      <c r="KG1012" s="12"/>
      <c r="KU1012" s="12"/>
      <c r="KV1012" s="12"/>
      <c r="KW1012" s="12"/>
      <c r="KY1012" s="12"/>
      <c r="KZ1012" s="12"/>
      <c r="LA1012" s="12"/>
      <c r="LB1012" s="12"/>
      <c r="LC1012" s="12"/>
      <c r="LD1012" s="12"/>
      <c r="LE1012" s="12"/>
      <c r="LF1012" s="12"/>
      <c r="LG1012" s="12"/>
      <c r="LH1012" s="12"/>
      <c r="LI1012" s="12"/>
      <c r="LJ1012" s="12"/>
      <c r="LK1012" s="12"/>
      <c r="LL1012" s="12"/>
      <c r="LM1012" s="12"/>
      <c r="LN1012" s="12"/>
      <c r="LO1012" s="12"/>
      <c r="LP1012" s="12"/>
      <c r="LQ1012" s="12"/>
      <c r="LR1012" s="12"/>
      <c r="LS1012" s="12"/>
      <c r="LT1012" s="12"/>
      <c r="LU1012" s="12"/>
      <c r="LV1012" s="12"/>
      <c r="LW1012" s="12"/>
      <c r="LX1012" s="12"/>
      <c r="LY1012" s="12"/>
      <c r="LZ1012" s="12"/>
      <c r="MA1012" s="12"/>
      <c r="MB1012" s="12"/>
      <c r="MC1012" s="12"/>
      <c r="MD1012" s="12"/>
      <c r="ME1012" s="12"/>
      <c r="MF1012" s="12"/>
      <c r="MG1012" s="12"/>
      <c r="MK1012" s="12"/>
      <c r="ML1012" s="12"/>
      <c r="MM1012" s="12"/>
      <c r="MN1012" s="12"/>
      <c r="MO1012" s="12"/>
      <c r="MP1012" s="12"/>
      <c r="MQ1012" s="12"/>
      <c r="MS1012" s="12"/>
    </row>
    <row r="1013" spans="1:359" s="8" customFormat="1" ht="22.5" customHeight="1">
      <c r="A1013" s="57">
        <v>2</v>
      </c>
      <c r="B1013" s="58"/>
      <c r="C1013" s="62"/>
      <c r="D1013" s="201">
        <f>SUM((R1013*A1013)+B1013+C1013)+((2020-2001)*3)</f>
        <v>107.4</v>
      </c>
      <c r="E1013" s="226"/>
      <c r="F1013" s="198" t="s">
        <v>808</v>
      </c>
      <c r="G1013" s="90" t="s">
        <v>1475</v>
      </c>
      <c r="H1013" s="83" t="s">
        <v>331</v>
      </c>
      <c r="I1013" s="83" t="s">
        <v>44</v>
      </c>
      <c r="J1013" s="86" t="s">
        <v>565</v>
      </c>
      <c r="K1013" s="83" t="s">
        <v>222</v>
      </c>
      <c r="L1013" s="66">
        <f t="shared" si="331"/>
        <v>107.4</v>
      </c>
      <c r="M1013" s="66"/>
      <c r="N1013" s="1" t="s">
        <v>369</v>
      </c>
      <c r="O1013" s="316" t="s">
        <v>369</v>
      </c>
      <c r="P1013" s="317">
        <v>1</v>
      </c>
      <c r="Q1013" s="4" t="s">
        <v>369</v>
      </c>
      <c r="R1013" s="37">
        <v>25.2</v>
      </c>
      <c r="S1013" s="38">
        <f t="shared" si="332"/>
        <v>30.744</v>
      </c>
      <c r="T1013" s="19"/>
      <c r="U1013" s="10" t="s">
        <v>487</v>
      </c>
      <c r="V1013" s="9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2"/>
      <c r="AX1013" s="12"/>
      <c r="AY1013" s="12"/>
      <c r="AZ1013" s="12"/>
      <c r="BA1013" s="12"/>
      <c r="BB1013" s="12"/>
      <c r="BC1013" s="12"/>
      <c r="BD1013" s="12"/>
      <c r="BE1013" s="12"/>
      <c r="BF1013" s="12"/>
      <c r="BG1013" s="12"/>
      <c r="BH1013" s="12"/>
      <c r="BI1013" s="12"/>
      <c r="BJ1013" s="12"/>
      <c r="BK1013" s="12"/>
      <c r="BL1013" s="12"/>
      <c r="BM1013" s="12"/>
      <c r="BN1013" s="12"/>
      <c r="BO1013" s="12"/>
      <c r="BP1013" s="12"/>
      <c r="BQ1013" s="12"/>
      <c r="BR1013" s="12"/>
      <c r="BS1013" s="12"/>
      <c r="BT1013" s="12"/>
      <c r="BU1013" s="12"/>
      <c r="BV1013" s="12"/>
      <c r="BW1013" s="12"/>
      <c r="BX1013" s="12"/>
      <c r="BY1013" s="12"/>
      <c r="BZ1013" s="12"/>
      <c r="CA1013" s="12"/>
      <c r="CB1013" s="12"/>
      <c r="CC1013" s="12"/>
      <c r="CD1013" s="12"/>
      <c r="CE1013" s="12"/>
      <c r="CF1013" s="12"/>
      <c r="CG1013" s="12"/>
      <c r="CH1013" s="12"/>
      <c r="CI1013" s="12"/>
      <c r="CJ1013" s="12"/>
      <c r="CK1013" s="12"/>
      <c r="CL1013" s="12"/>
      <c r="CM1013" s="12"/>
      <c r="CN1013" s="12"/>
      <c r="CO1013" s="12"/>
      <c r="CP1013" s="12"/>
      <c r="CQ1013" s="12"/>
      <c r="CR1013" s="12"/>
      <c r="CS1013" s="12"/>
      <c r="CT1013" s="12"/>
      <c r="CU1013" s="12"/>
      <c r="CV1013" s="12"/>
      <c r="CW1013" s="12"/>
      <c r="CX1013" s="12"/>
      <c r="CY1013" s="12"/>
      <c r="CZ1013" s="12"/>
      <c r="DA1013" s="12"/>
      <c r="DB1013" s="12"/>
      <c r="DC1013" s="12"/>
      <c r="DD1013" s="12"/>
      <c r="DE1013" s="12"/>
      <c r="DF1013" s="12"/>
      <c r="DG1013" s="12"/>
      <c r="DH1013" s="12"/>
      <c r="DI1013" s="12"/>
      <c r="DJ1013" s="12"/>
      <c r="DK1013" s="12"/>
      <c r="DL1013" s="12"/>
      <c r="DM1013" s="12"/>
      <c r="DN1013" s="12"/>
      <c r="DO1013" s="12"/>
      <c r="DP1013" s="12"/>
      <c r="DQ1013" s="12"/>
      <c r="DR1013" s="12"/>
      <c r="DS1013" s="12"/>
      <c r="DT1013" s="12"/>
      <c r="DU1013" s="12"/>
      <c r="DV1013" s="12"/>
      <c r="DW1013" s="12"/>
      <c r="DX1013" s="12"/>
      <c r="DY1013" s="12"/>
      <c r="DZ1013" s="12"/>
      <c r="EA1013" s="12"/>
      <c r="EB1013" s="12"/>
      <c r="EC1013" s="12"/>
      <c r="ED1013" s="12"/>
      <c r="EE1013" s="12"/>
      <c r="EF1013" s="12"/>
      <c r="EG1013" s="12"/>
      <c r="EH1013" s="12"/>
      <c r="EI1013" s="12"/>
      <c r="EJ1013" s="12"/>
      <c r="EK1013" s="12"/>
      <c r="EL1013" s="12"/>
      <c r="EM1013" s="12"/>
      <c r="EN1013" s="12"/>
      <c r="EO1013" s="12"/>
      <c r="EP1013" s="12"/>
      <c r="EQ1013" s="12"/>
      <c r="ER1013" s="12"/>
      <c r="ES1013" s="12"/>
      <c r="ET1013" s="12"/>
      <c r="EU1013" s="12"/>
      <c r="EV1013" s="12"/>
      <c r="EW1013" s="12"/>
      <c r="EX1013" s="12"/>
      <c r="EY1013" s="12"/>
      <c r="EZ1013" s="12"/>
      <c r="FA1013" s="12"/>
      <c r="FB1013" s="12"/>
      <c r="FC1013" s="12"/>
      <c r="FD1013" s="12"/>
      <c r="FE1013" s="12"/>
      <c r="FF1013" s="12"/>
      <c r="FG1013" s="12"/>
      <c r="FH1013" s="12"/>
      <c r="FI1013" s="12"/>
      <c r="FJ1013" s="12"/>
      <c r="FK1013" s="12"/>
      <c r="FL1013" s="12"/>
      <c r="FM1013" s="12"/>
      <c r="FN1013" s="12"/>
      <c r="FO1013" s="12"/>
      <c r="FP1013" s="12"/>
      <c r="FQ1013" s="12"/>
      <c r="FR1013" s="12"/>
      <c r="FS1013" s="12"/>
      <c r="FT1013" s="12"/>
      <c r="FU1013" s="12"/>
      <c r="FV1013" s="12"/>
      <c r="FW1013" s="12"/>
      <c r="FX1013" s="12"/>
      <c r="FY1013" s="12"/>
      <c r="FZ1013" s="12"/>
      <c r="GA1013" s="12"/>
      <c r="GB1013" s="12"/>
      <c r="GC1013" s="12"/>
      <c r="GD1013" s="12"/>
      <c r="GE1013" s="12"/>
      <c r="GF1013" s="12"/>
      <c r="GG1013" s="12"/>
      <c r="GH1013" s="12"/>
      <c r="GI1013" s="12"/>
      <c r="GJ1013" s="12"/>
      <c r="GK1013" s="12"/>
      <c r="GL1013" s="12"/>
      <c r="GM1013" s="12"/>
      <c r="GN1013" s="12"/>
      <c r="GO1013" s="12"/>
      <c r="GP1013" s="12"/>
      <c r="GQ1013" s="12"/>
      <c r="GR1013" s="12"/>
      <c r="GS1013" s="12"/>
      <c r="GT1013" s="12"/>
      <c r="GU1013" s="12"/>
      <c r="GV1013" s="12"/>
      <c r="GW1013" s="12"/>
      <c r="GX1013" s="12"/>
      <c r="GY1013" s="12"/>
      <c r="GZ1013" s="12"/>
      <c r="HA1013" s="12"/>
      <c r="HB1013" s="12"/>
      <c r="HC1013" s="12"/>
      <c r="HD1013" s="12"/>
      <c r="HE1013" s="12"/>
      <c r="HF1013" s="12"/>
      <c r="HG1013" s="12"/>
      <c r="HH1013" s="12"/>
      <c r="HI1013" s="12"/>
      <c r="HJ1013" s="12"/>
      <c r="HK1013" s="12"/>
      <c r="HL1013" s="12"/>
      <c r="HM1013" s="12"/>
      <c r="HN1013" s="12"/>
      <c r="HO1013" s="12"/>
      <c r="HP1013" s="7"/>
      <c r="HQ1013" s="7"/>
      <c r="HT1013" s="12"/>
      <c r="HU1013" s="12"/>
      <c r="HW1013" s="12"/>
      <c r="HX1013" s="12"/>
      <c r="HZ1013" s="12"/>
      <c r="IA1013" s="12"/>
      <c r="IE1013" s="12"/>
      <c r="IF1013" s="12"/>
      <c r="IH1013" s="12"/>
      <c r="IJ1013" s="12"/>
      <c r="IK1013" s="12"/>
      <c r="IO1013" s="12"/>
      <c r="IP1013" s="12"/>
      <c r="IQ1013" s="12"/>
      <c r="IR1013" s="12"/>
      <c r="JB1013" s="12"/>
      <c r="JC1013" s="12"/>
      <c r="JD1013" s="12"/>
      <c r="JE1013" s="12"/>
      <c r="JF1013" s="12"/>
      <c r="JG1013" s="12"/>
      <c r="JH1013" s="12"/>
      <c r="JI1013" s="12"/>
      <c r="JJ1013" s="12"/>
      <c r="JK1013" s="12"/>
      <c r="JL1013" s="12"/>
      <c r="JN1013" s="12"/>
      <c r="JP1013" s="12"/>
      <c r="JR1013" s="12"/>
      <c r="JS1013" s="12"/>
      <c r="JT1013" s="12"/>
      <c r="JU1013" s="12"/>
      <c r="JV1013" s="12"/>
      <c r="JW1013" s="12"/>
      <c r="JX1013" s="12"/>
      <c r="JY1013" s="12"/>
      <c r="KE1013" s="12"/>
      <c r="KF1013" s="12"/>
      <c r="KG1013" s="12"/>
      <c r="KM1013" s="12"/>
      <c r="KN1013" s="12"/>
      <c r="KO1013" s="12"/>
      <c r="KP1013" s="12"/>
      <c r="KQ1013" s="12"/>
      <c r="KR1013" s="12"/>
      <c r="KS1013" s="12"/>
      <c r="KT1013" s="12"/>
      <c r="KU1013" s="12"/>
      <c r="KV1013" s="12"/>
      <c r="KW1013" s="12"/>
      <c r="KY1013" s="12"/>
      <c r="KZ1013" s="12"/>
      <c r="LA1013" s="12"/>
      <c r="LB1013" s="12"/>
      <c r="LC1013" s="12"/>
      <c r="LN1013" s="12"/>
      <c r="LO1013" s="12"/>
      <c r="LP1013" s="12"/>
      <c r="LQ1013" s="12"/>
      <c r="MG1013" s="12"/>
      <c r="MK1013" s="12"/>
      <c r="ML1013" s="12"/>
      <c r="MM1013" s="12"/>
      <c r="MN1013" s="12"/>
      <c r="MO1013" s="12"/>
      <c r="MP1013" s="12"/>
      <c r="MS1013" s="12"/>
    </row>
    <row r="1014" spans="1:359" ht="22.5" customHeight="1">
      <c r="A1014" s="57">
        <v>2</v>
      </c>
      <c r="B1014" s="58"/>
      <c r="C1014" s="62"/>
      <c r="D1014" s="201">
        <f>SUM((R1014*A1014)+B1014+C1014)+((2020-2013)*3)</f>
        <v>70</v>
      </c>
      <c r="E1014" s="226"/>
      <c r="F1014" s="198" t="s">
        <v>808</v>
      </c>
      <c r="G1014" s="90" t="s">
        <v>1476</v>
      </c>
      <c r="H1014" s="83" t="s">
        <v>331</v>
      </c>
      <c r="I1014" s="83" t="s">
        <v>126</v>
      </c>
      <c r="J1014" s="86" t="s">
        <v>565</v>
      </c>
      <c r="K1014" s="83" t="s">
        <v>223</v>
      </c>
      <c r="L1014" s="66">
        <f t="shared" si="331"/>
        <v>70</v>
      </c>
      <c r="M1014" s="66"/>
      <c r="N1014" s="1" t="s">
        <v>369</v>
      </c>
      <c r="O1014" s="316" t="s">
        <v>369</v>
      </c>
      <c r="P1014" s="317">
        <v>3</v>
      </c>
      <c r="Q1014" s="4" t="s">
        <v>369</v>
      </c>
      <c r="R1014" s="37">
        <v>24.5</v>
      </c>
      <c r="S1014" s="38">
        <f t="shared" si="332"/>
        <v>29.89</v>
      </c>
      <c r="T1014" s="20"/>
      <c r="U1014" s="10" t="s">
        <v>517</v>
      </c>
      <c r="V1014" s="9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O1014" s="8"/>
      <c r="IP1014" s="8"/>
      <c r="IQ1014" s="8"/>
      <c r="IS1014" s="8"/>
      <c r="IT1014" s="8"/>
      <c r="IU1014" s="8"/>
      <c r="IV1014" s="8"/>
      <c r="IW1014" s="8"/>
      <c r="IX1014" s="8"/>
      <c r="IY1014" s="8"/>
      <c r="IZ1014" s="8"/>
      <c r="JA1014" s="8"/>
      <c r="JB1014" s="8"/>
      <c r="JC1014" s="8"/>
      <c r="JD1014" s="8"/>
      <c r="JE1014" s="8"/>
      <c r="JF1014" s="8"/>
      <c r="JG1014" s="8"/>
      <c r="JH1014" s="8"/>
      <c r="JI1014" s="8"/>
      <c r="JJ1014" s="8"/>
      <c r="JK1014" s="8"/>
      <c r="JM1014" s="8"/>
      <c r="JO1014" s="8"/>
      <c r="JP1014" s="8"/>
      <c r="JQ1014" s="8"/>
      <c r="JR1014" s="8"/>
      <c r="JS1014" s="8"/>
      <c r="JY1014" s="8"/>
      <c r="JZ1014" s="8"/>
      <c r="KA1014" s="8"/>
      <c r="KB1014" s="8"/>
      <c r="KE1014" s="8"/>
      <c r="KF1014" s="8"/>
      <c r="KG1014" s="8"/>
      <c r="KM1014" s="8"/>
      <c r="KN1014" s="8"/>
      <c r="KO1014" s="8"/>
      <c r="KP1014" s="8"/>
      <c r="KQ1014" s="8"/>
      <c r="KR1014" s="8"/>
      <c r="KZ1014" s="8"/>
      <c r="LA1014" s="8"/>
      <c r="LB1014" s="8"/>
      <c r="LC1014" s="8"/>
      <c r="LD1014" s="8"/>
      <c r="LE1014" s="8"/>
      <c r="LF1014" s="8"/>
      <c r="LG1014" s="8"/>
      <c r="LH1014" s="8"/>
      <c r="LI1014" s="8"/>
      <c r="LJ1014" s="8"/>
      <c r="LK1014" s="8"/>
      <c r="LL1014" s="8"/>
      <c r="LM1014" s="8"/>
      <c r="LR1014" s="8"/>
      <c r="LS1014" s="8"/>
      <c r="LT1014" s="8"/>
      <c r="LU1014" s="8"/>
      <c r="LV1014" s="8"/>
      <c r="LW1014" s="8"/>
      <c r="LX1014" s="8"/>
      <c r="LY1014" s="8"/>
      <c r="LZ1014" s="8"/>
      <c r="MA1014" s="8"/>
      <c r="MB1014" s="8"/>
      <c r="MC1014" s="8"/>
      <c r="MD1014" s="8"/>
      <c r="ME1014" s="8"/>
      <c r="MF1014" s="8"/>
      <c r="MH1014" s="8"/>
      <c r="MI1014" s="8"/>
      <c r="MJ1014" s="8"/>
      <c r="MR1014" s="8"/>
      <c r="MU1014" s="8"/>
    </row>
    <row r="1015" spans="1:359" s="8" customFormat="1" ht="22.5" customHeight="1">
      <c r="A1015" s="57">
        <v>1</v>
      </c>
      <c r="B1015" s="58">
        <v>20</v>
      </c>
      <c r="C1015" s="62">
        <v>2</v>
      </c>
      <c r="D1015" s="201">
        <f>SUM((S1015*A1015)+B1015+C1015)</f>
        <v>52.744</v>
      </c>
      <c r="E1015" s="225"/>
      <c r="F1015" s="59" t="s">
        <v>831</v>
      </c>
      <c r="G1015" s="59"/>
      <c r="H1015" s="26" t="s">
        <v>331</v>
      </c>
      <c r="I1015" s="26" t="s">
        <v>126</v>
      </c>
      <c r="J1015" s="28" t="s">
        <v>565</v>
      </c>
      <c r="K1015" s="26" t="s">
        <v>1539</v>
      </c>
      <c r="L1015" s="66">
        <f t="shared" si="331"/>
        <v>52.744</v>
      </c>
      <c r="M1015" s="66"/>
      <c r="N1015" s="1" t="s">
        <v>369</v>
      </c>
      <c r="O1015" s="316" t="s">
        <v>369</v>
      </c>
      <c r="P1015" s="317" t="s">
        <v>369</v>
      </c>
      <c r="Q1015" s="4">
        <v>2</v>
      </c>
      <c r="R1015" s="37">
        <v>25.2</v>
      </c>
      <c r="S1015" s="38">
        <f t="shared" si="332"/>
        <v>30.744</v>
      </c>
      <c r="T1015" s="20"/>
      <c r="U1015" s="10" t="s">
        <v>782</v>
      </c>
      <c r="V1015" s="9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2"/>
      <c r="BG1015" s="12"/>
      <c r="BH1015" s="12"/>
      <c r="BI1015" s="12"/>
      <c r="BJ1015" s="12"/>
      <c r="BK1015" s="12"/>
      <c r="BL1015" s="12"/>
      <c r="BM1015" s="12"/>
      <c r="BN1015" s="12"/>
      <c r="BO1015" s="12"/>
      <c r="BP1015" s="12"/>
      <c r="BQ1015" s="12"/>
      <c r="BR1015" s="12"/>
      <c r="BS1015" s="12"/>
      <c r="BT1015" s="12"/>
      <c r="BU1015" s="12"/>
      <c r="BV1015" s="12"/>
      <c r="BW1015" s="12"/>
      <c r="BX1015" s="12"/>
      <c r="BY1015" s="12"/>
      <c r="BZ1015" s="12"/>
      <c r="CA1015" s="12"/>
      <c r="CB1015" s="12"/>
      <c r="CC1015" s="12"/>
      <c r="CD1015" s="12"/>
      <c r="CE1015" s="12"/>
      <c r="CF1015" s="12"/>
      <c r="CG1015" s="12"/>
      <c r="CH1015" s="12"/>
      <c r="CI1015" s="12"/>
      <c r="CJ1015" s="12"/>
      <c r="CK1015" s="12"/>
      <c r="CL1015" s="12"/>
      <c r="CM1015" s="12"/>
      <c r="CN1015" s="12"/>
      <c r="CO1015" s="12"/>
      <c r="CP1015" s="12"/>
      <c r="CQ1015" s="12"/>
      <c r="CR1015" s="12"/>
      <c r="CS1015" s="12"/>
      <c r="CT1015" s="12"/>
      <c r="CU1015" s="12"/>
      <c r="CV1015" s="12"/>
      <c r="CW1015" s="12"/>
      <c r="CX1015" s="12"/>
      <c r="CY1015" s="12"/>
      <c r="CZ1015" s="12"/>
      <c r="DA1015" s="12"/>
      <c r="DB1015" s="12"/>
      <c r="DC1015" s="12"/>
      <c r="DD1015" s="12"/>
      <c r="DE1015" s="12"/>
      <c r="DF1015" s="12"/>
      <c r="DG1015" s="12"/>
      <c r="DH1015" s="12"/>
      <c r="DI1015" s="12"/>
      <c r="DJ1015" s="12"/>
      <c r="DK1015" s="12"/>
      <c r="DL1015" s="12"/>
      <c r="DM1015" s="12"/>
      <c r="DN1015" s="12"/>
      <c r="DO1015" s="12"/>
      <c r="DP1015" s="12"/>
      <c r="DQ1015" s="12"/>
      <c r="DR1015" s="12"/>
      <c r="DS1015" s="12"/>
      <c r="DT1015" s="12"/>
      <c r="DU1015" s="12"/>
      <c r="DV1015" s="12"/>
      <c r="DW1015" s="12"/>
      <c r="DX1015" s="12"/>
      <c r="DY1015" s="12"/>
      <c r="DZ1015" s="12"/>
      <c r="EA1015" s="12"/>
      <c r="EB1015" s="12"/>
      <c r="EC1015" s="12"/>
      <c r="ED1015" s="12"/>
      <c r="EE1015" s="12"/>
      <c r="EF1015" s="12"/>
      <c r="EG1015" s="12"/>
      <c r="EH1015" s="12"/>
      <c r="EI1015" s="12"/>
      <c r="EJ1015" s="12"/>
      <c r="EK1015" s="12"/>
      <c r="EL1015" s="12"/>
      <c r="EM1015" s="12"/>
      <c r="EN1015" s="12"/>
      <c r="EO1015" s="12"/>
      <c r="EP1015" s="12"/>
      <c r="EQ1015" s="12"/>
      <c r="ER1015" s="12"/>
      <c r="ES1015" s="12"/>
      <c r="ET1015" s="12"/>
      <c r="EU1015" s="12"/>
      <c r="EV1015" s="12"/>
      <c r="EW1015" s="12"/>
      <c r="EX1015" s="12"/>
      <c r="EY1015" s="12"/>
      <c r="EZ1015" s="12"/>
      <c r="FA1015" s="12"/>
      <c r="FB1015" s="12"/>
      <c r="FC1015" s="12"/>
      <c r="FD1015" s="12"/>
      <c r="FE1015" s="12"/>
      <c r="FF1015" s="12"/>
      <c r="FG1015" s="12"/>
      <c r="FH1015" s="12"/>
      <c r="FI1015" s="12"/>
      <c r="FJ1015" s="12"/>
      <c r="FK1015" s="12"/>
      <c r="FL1015" s="12"/>
      <c r="FM1015" s="12"/>
      <c r="FN1015" s="12"/>
      <c r="FO1015" s="12"/>
      <c r="FP1015" s="12"/>
      <c r="FQ1015" s="12"/>
      <c r="FR1015" s="12"/>
      <c r="FS1015" s="12"/>
      <c r="FT1015" s="12"/>
      <c r="FU1015" s="12"/>
      <c r="FV1015" s="12"/>
      <c r="FW1015" s="12"/>
      <c r="FX1015" s="12"/>
      <c r="FY1015" s="12"/>
      <c r="FZ1015" s="12"/>
      <c r="GA1015" s="12"/>
      <c r="GB1015" s="12"/>
      <c r="GC1015" s="12"/>
      <c r="GD1015" s="12"/>
      <c r="GE1015" s="12"/>
      <c r="GF1015" s="12"/>
      <c r="GG1015" s="12"/>
      <c r="GH1015" s="12"/>
      <c r="GI1015" s="12"/>
      <c r="GJ1015" s="12"/>
      <c r="GK1015" s="12"/>
      <c r="GL1015" s="12"/>
      <c r="GM1015" s="12"/>
      <c r="GN1015" s="12"/>
      <c r="GO1015" s="12"/>
      <c r="GP1015" s="12"/>
      <c r="GQ1015" s="12"/>
      <c r="GR1015" s="12"/>
      <c r="GS1015" s="12"/>
      <c r="GT1015" s="12"/>
      <c r="GU1015" s="12"/>
      <c r="GV1015" s="12"/>
      <c r="GW1015" s="12"/>
      <c r="GX1015" s="12"/>
      <c r="GY1015" s="12"/>
      <c r="GZ1015" s="12"/>
      <c r="HA1015" s="12"/>
      <c r="HB1015" s="12"/>
      <c r="HC1015" s="12"/>
      <c r="HD1015" s="12"/>
      <c r="HE1015" s="12"/>
      <c r="HF1015" s="12"/>
      <c r="HG1015" s="12"/>
      <c r="HH1015" s="12"/>
      <c r="HI1015" s="12"/>
      <c r="HJ1015" s="12"/>
      <c r="HK1015" s="12"/>
      <c r="HL1015" s="12"/>
      <c r="HM1015" s="12"/>
      <c r="HN1015" s="12"/>
      <c r="HO1015" s="12"/>
      <c r="HT1015" s="12"/>
      <c r="HU1015" s="12"/>
      <c r="HW1015" s="12"/>
      <c r="HX1015" s="12"/>
      <c r="HY1015" s="12"/>
      <c r="II1015" s="12"/>
      <c r="IJ1015" s="12"/>
      <c r="IK1015" s="12"/>
      <c r="IR1015" s="12"/>
      <c r="IS1015" s="12"/>
      <c r="IT1015" s="12"/>
      <c r="IU1015" s="12"/>
      <c r="IV1015" s="12"/>
      <c r="IW1015" s="12"/>
      <c r="IX1015" s="12"/>
      <c r="IY1015" s="12"/>
      <c r="IZ1015" s="12"/>
      <c r="JA1015" s="12"/>
      <c r="JF1015" s="12"/>
      <c r="JG1015" s="12"/>
      <c r="JH1015" s="12"/>
      <c r="JI1015" s="12"/>
      <c r="JJ1015" s="12"/>
      <c r="JQ1015" s="12"/>
      <c r="JZ1015" s="12"/>
      <c r="KA1015" s="12"/>
      <c r="KB1015" s="12"/>
      <c r="KC1015" s="12"/>
      <c r="KD1015" s="12"/>
      <c r="KE1015" s="12"/>
      <c r="KF1015" s="12"/>
      <c r="KH1015" s="12"/>
      <c r="KI1015" s="12"/>
      <c r="KJ1015" s="12"/>
      <c r="KK1015" s="12"/>
      <c r="KL1015" s="12"/>
      <c r="KM1015" s="12"/>
      <c r="KN1015" s="12"/>
      <c r="KO1015" s="12"/>
      <c r="KP1015" s="12"/>
      <c r="KQ1015" s="12"/>
      <c r="KR1015" s="12"/>
      <c r="KU1015" s="12"/>
      <c r="KV1015" s="12"/>
      <c r="KW1015" s="12"/>
      <c r="KX1015" s="12"/>
      <c r="KZ1015" s="12"/>
      <c r="LA1015" s="12"/>
      <c r="LB1015" s="12"/>
      <c r="LC1015" s="12"/>
      <c r="LN1015" s="12"/>
      <c r="LO1015" s="12"/>
      <c r="LP1015" s="12"/>
      <c r="LQ1015" s="12"/>
      <c r="MG1015" s="12"/>
    </row>
    <row r="1016" spans="1:359" s="8" customFormat="1" ht="22.5" customHeight="1">
      <c r="A1016" s="57">
        <v>2</v>
      </c>
      <c r="B1016" s="58"/>
      <c r="C1016" s="62"/>
      <c r="D1016" s="201">
        <f>SUM((S1016*A1016)+B1016+C1016)</f>
        <v>53.68</v>
      </c>
      <c r="E1016" s="225"/>
      <c r="F1016" s="59" t="s">
        <v>808</v>
      </c>
      <c r="G1016" s="59"/>
      <c r="H1016" s="43" t="s">
        <v>331</v>
      </c>
      <c r="I1016" s="43" t="s">
        <v>15</v>
      </c>
      <c r="J1016" s="44" t="s">
        <v>565</v>
      </c>
      <c r="K1016" s="43" t="s">
        <v>777</v>
      </c>
      <c r="L1016" s="66">
        <f t="shared" si="331"/>
        <v>53.68</v>
      </c>
      <c r="M1016" s="66"/>
      <c r="N1016" s="1" t="s">
        <v>369</v>
      </c>
      <c r="O1016" s="316" t="s">
        <v>369</v>
      </c>
      <c r="P1016" s="317">
        <v>1</v>
      </c>
      <c r="Q1016" s="4" t="s">
        <v>369</v>
      </c>
      <c r="R1016" s="37">
        <v>22</v>
      </c>
      <c r="S1016" s="38">
        <f t="shared" si="332"/>
        <v>26.84</v>
      </c>
      <c r="T1016" s="20"/>
      <c r="U1016" s="10" t="s">
        <v>774</v>
      </c>
      <c r="V1016" s="9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2"/>
      <c r="BG1016" s="12"/>
      <c r="BH1016" s="12"/>
      <c r="BI1016" s="12"/>
      <c r="BJ1016" s="12"/>
      <c r="BK1016" s="12"/>
      <c r="BL1016" s="12"/>
      <c r="BM1016" s="12"/>
      <c r="BN1016" s="12"/>
      <c r="BO1016" s="12"/>
      <c r="BP1016" s="12"/>
      <c r="BQ1016" s="12"/>
      <c r="BR1016" s="12"/>
      <c r="BS1016" s="12"/>
      <c r="BT1016" s="12"/>
      <c r="BU1016" s="12"/>
      <c r="BV1016" s="12"/>
      <c r="BW1016" s="12"/>
      <c r="BX1016" s="12"/>
      <c r="BY1016" s="12"/>
      <c r="BZ1016" s="12"/>
      <c r="CA1016" s="12"/>
      <c r="CB1016" s="12"/>
      <c r="CC1016" s="12"/>
      <c r="CD1016" s="12"/>
      <c r="CE1016" s="12"/>
      <c r="CF1016" s="12"/>
      <c r="CG1016" s="12"/>
      <c r="CH1016" s="12"/>
      <c r="CI1016" s="12"/>
      <c r="CJ1016" s="12"/>
      <c r="CK1016" s="12"/>
      <c r="CL1016" s="12"/>
      <c r="CM1016" s="12"/>
      <c r="CN1016" s="12"/>
      <c r="CO1016" s="12"/>
      <c r="CP1016" s="12"/>
      <c r="CQ1016" s="12"/>
      <c r="CR1016" s="12"/>
      <c r="CS1016" s="12"/>
      <c r="CT1016" s="12"/>
      <c r="CU1016" s="12"/>
      <c r="CV1016" s="12"/>
      <c r="CW1016" s="12"/>
      <c r="CX1016" s="12"/>
      <c r="CY1016" s="12"/>
      <c r="CZ1016" s="12"/>
      <c r="DA1016" s="12"/>
      <c r="DB1016" s="12"/>
      <c r="DC1016" s="12"/>
      <c r="DD1016" s="12"/>
      <c r="DE1016" s="12"/>
      <c r="DF1016" s="12"/>
      <c r="DG1016" s="12"/>
      <c r="DH1016" s="12"/>
      <c r="DI1016" s="12"/>
      <c r="DJ1016" s="12"/>
      <c r="DK1016" s="12"/>
      <c r="DL1016" s="12"/>
      <c r="DM1016" s="12"/>
      <c r="DN1016" s="12"/>
      <c r="DO1016" s="12"/>
      <c r="DP1016" s="12"/>
      <c r="DQ1016" s="12"/>
      <c r="DR1016" s="12"/>
      <c r="DS1016" s="12"/>
      <c r="DT1016" s="12"/>
      <c r="DU1016" s="12"/>
      <c r="DV1016" s="12"/>
      <c r="DW1016" s="12"/>
      <c r="DX1016" s="12"/>
      <c r="DY1016" s="12"/>
      <c r="DZ1016" s="12"/>
      <c r="EA1016" s="12"/>
      <c r="EB1016" s="12"/>
      <c r="EC1016" s="12"/>
      <c r="ED1016" s="12"/>
      <c r="EE1016" s="12"/>
      <c r="EF1016" s="12"/>
      <c r="EG1016" s="12"/>
      <c r="EH1016" s="12"/>
      <c r="EI1016" s="12"/>
      <c r="EJ1016" s="12"/>
      <c r="EK1016" s="12"/>
      <c r="EL1016" s="12"/>
      <c r="EM1016" s="12"/>
      <c r="EN1016" s="12"/>
      <c r="EO1016" s="12"/>
      <c r="EP1016" s="12"/>
      <c r="EQ1016" s="12"/>
      <c r="ER1016" s="12"/>
      <c r="ES1016" s="12"/>
      <c r="ET1016" s="12"/>
      <c r="EU1016" s="12"/>
      <c r="EV1016" s="12"/>
      <c r="EW1016" s="12"/>
      <c r="EX1016" s="12"/>
      <c r="EY1016" s="12"/>
      <c r="EZ1016" s="12"/>
      <c r="FA1016" s="12"/>
      <c r="FB1016" s="12"/>
      <c r="FC1016" s="12"/>
      <c r="FD1016" s="12"/>
      <c r="FE1016" s="12"/>
      <c r="FF1016" s="12"/>
      <c r="FG1016" s="12"/>
      <c r="FH1016" s="12"/>
      <c r="FI1016" s="12"/>
      <c r="FJ1016" s="12"/>
      <c r="FK1016" s="12"/>
      <c r="FL1016" s="12"/>
      <c r="FM1016" s="12"/>
      <c r="FN1016" s="12"/>
      <c r="FO1016" s="12"/>
      <c r="FP1016" s="12"/>
      <c r="FQ1016" s="12"/>
      <c r="FR1016" s="12"/>
      <c r="FS1016" s="12"/>
      <c r="FT1016" s="12"/>
      <c r="FU1016" s="12"/>
      <c r="FV1016" s="12"/>
      <c r="FW1016" s="12"/>
      <c r="FX1016" s="12"/>
      <c r="FY1016" s="12"/>
      <c r="FZ1016" s="12"/>
      <c r="GA1016" s="12"/>
      <c r="GB1016" s="12"/>
      <c r="GC1016" s="12"/>
      <c r="GD1016" s="12"/>
      <c r="GE1016" s="12"/>
      <c r="GF1016" s="12"/>
      <c r="GG1016" s="12"/>
      <c r="GH1016" s="12"/>
      <c r="GI1016" s="12"/>
      <c r="GJ1016" s="12"/>
      <c r="GK1016" s="12"/>
      <c r="GL1016" s="12"/>
      <c r="GM1016" s="12"/>
      <c r="GN1016" s="12"/>
      <c r="GO1016" s="12"/>
      <c r="GP1016" s="12"/>
      <c r="GQ1016" s="12"/>
      <c r="GR1016" s="12"/>
      <c r="GS1016" s="12"/>
      <c r="GT1016" s="12"/>
      <c r="GU1016" s="12"/>
      <c r="GV1016" s="12"/>
      <c r="GW1016" s="12"/>
      <c r="GX1016" s="12"/>
      <c r="GY1016" s="12"/>
      <c r="GZ1016" s="12"/>
      <c r="HA1016" s="12"/>
      <c r="HB1016" s="12"/>
      <c r="HC1016" s="12"/>
      <c r="HD1016" s="12"/>
      <c r="HE1016" s="12"/>
      <c r="HF1016" s="12"/>
      <c r="HG1016" s="12"/>
      <c r="HH1016" s="12"/>
      <c r="HI1016" s="12"/>
      <c r="HJ1016" s="12"/>
      <c r="HK1016" s="12"/>
      <c r="HL1016" s="12"/>
      <c r="HM1016" s="12"/>
      <c r="HN1016" s="12"/>
      <c r="HO1016" s="12"/>
      <c r="HP1016" s="12"/>
      <c r="HQ1016" s="12"/>
      <c r="HT1016" s="12"/>
      <c r="HU1016" s="12"/>
      <c r="HW1016" s="12"/>
      <c r="HX1016" s="12"/>
      <c r="IE1016" s="12"/>
      <c r="IF1016" s="12"/>
      <c r="IG1016" s="12"/>
      <c r="IH1016" s="12"/>
      <c r="IO1016" s="12"/>
      <c r="IP1016" s="12"/>
      <c r="IQ1016" s="12"/>
      <c r="JB1016" s="12"/>
      <c r="JC1016" s="12"/>
      <c r="JD1016" s="12"/>
      <c r="JE1016" s="12"/>
      <c r="JF1016" s="12"/>
      <c r="JG1016" s="12"/>
      <c r="JH1016" s="12"/>
      <c r="JI1016" s="12"/>
      <c r="JJ1016" s="12"/>
      <c r="JK1016" s="12"/>
      <c r="JL1016" s="12"/>
      <c r="JP1016" s="12"/>
      <c r="JR1016" s="12"/>
      <c r="JS1016" s="12"/>
      <c r="JT1016" s="12"/>
      <c r="JU1016" s="12"/>
      <c r="JV1016" s="12"/>
      <c r="JW1016" s="12"/>
      <c r="JX1016" s="12"/>
      <c r="JY1016" s="12"/>
      <c r="JZ1016" s="12"/>
      <c r="KA1016" s="12"/>
      <c r="KE1016" s="12"/>
      <c r="KF1016" s="12"/>
      <c r="KM1016" s="12"/>
      <c r="KN1016" s="12"/>
      <c r="KO1016" s="12"/>
      <c r="KP1016" s="12"/>
      <c r="KQ1016" s="12"/>
      <c r="KR1016" s="12"/>
      <c r="KU1016" s="12"/>
      <c r="KV1016" s="12"/>
      <c r="KW1016" s="12"/>
      <c r="KX1016" s="12"/>
      <c r="KZ1016" s="12"/>
      <c r="LA1016" s="12"/>
      <c r="LB1016" s="12"/>
      <c r="LC1016" s="12"/>
      <c r="LN1016" s="12"/>
      <c r="LO1016" s="12"/>
      <c r="LP1016" s="12"/>
      <c r="LQ1016" s="12"/>
      <c r="MG1016" s="12"/>
      <c r="MH1016" s="12"/>
      <c r="MI1016" s="12"/>
      <c r="MJ1016" s="12"/>
      <c r="MU1016" s="12"/>
    </row>
    <row r="1017" spans="1:359" s="8" customFormat="1" ht="22.5" customHeight="1">
      <c r="A1017" s="57">
        <v>2</v>
      </c>
      <c r="B1017" s="58"/>
      <c r="C1017" s="62">
        <v>-5</v>
      </c>
      <c r="D1017" s="201">
        <f>SUM((R1017*A1017)+B1017+C1017)+((2020-2000)*3)</f>
        <v>112.36</v>
      </c>
      <c r="E1017" s="226"/>
      <c r="F1017" s="198" t="s">
        <v>808</v>
      </c>
      <c r="G1017" s="90" t="s">
        <v>1477</v>
      </c>
      <c r="H1017" s="83" t="s">
        <v>331</v>
      </c>
      <c r="I1017" s="83" t="s">
        <v>15</v>
      </c>
      <c r="J1017" s="85" t="s">
        <v>565</v>
      </c>
      <c r="K1017" s="83" t="s">
        <v>224</v>
      </c>
      <c r="L1017" s="66">
        <f t="shared" si="331"/>
        <v>112.36</v>
      </c>
      <c r="M1017" s="66"/>
      <c r="N1017" s="1" t="s">
        <v>369</v>
      </c>
      <c r="O1017" s="316" t="s">
        <v>369</v>
      </c>
      <c r="P1017" s="317">
        <v>1</v>
      </c>
      <c r="Q1017" s="4" t="s">
        <v>369</v>
      </c>
      <c r="R1017" s="37">
        <v>28.68</v>
      </c>
      <c r="S1017" s="38">
        <f t="shared" si="332"/>
        <v>34.989599999999996</v>
      </c>
      <c r="T1017" s="19"/>
      <c r="U1017" s="10" t="s">
        <v>487</v>
      </c>
      <c r="V1017" s="9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12"/>
      <c r="BD1017" s="12"/>
      <c r="BE1017" s="12"/>
      <c r="BF1017" s="12"/>
      <c r="BG1017" s="12"/>
      <c r="BH1017" s="12"/>
      <c r="BI1017" s="12"/>
      <c r="BJ1017" s="12"/>
      <c r="BK1017" s="12"/>
      <c r="BL1017" s="12"/>
      <c r="BM1017" s="12"/>
      <c r="BN1017" s="12"/>
      <c r="BO1017" s="12"/>
      <c r="BP1017" s="12"/>
      <c r="BQ1017" s="12"/>
      <c r="BR1017" s="12"/>
      <c r="BS1017" s="12"/>
      <c r="BT1017" s="12"/>
      <c r="BU1017" s="12"/>
      <c r="BV1017" s="12"/>
      <c r="BW1017" s="12"/>
      <c r="BX1017" s="12"/>
      <c r="BY1017" s="12"/>
      <c r="BZ1017" s="12"/>
      <c r="CA1017" s="12"/>
      <c r="CB1017" s="12"/>
      <c r="CC1017" s="12"/>
      <c r="CD1017" s="12"/>
      <c r="CE1017" s="12"/>
      <c r="CF1017" s="12"/>
      <c r="CG1017" s="12"/>
      <c r="CH1017" s="12"/>
      <c r="CI1017" s="12"/>
      <c r="CJ1017" s="12"/>
      <c r="CK1017" s="12"/>
      <c r="CL1017" s="12"/>
      <c r="CM1017" s="12"/>
      <c r="CN1017" s="12"/>
      <c r="CO1017" s="12"/>
      <c r="CP1017" s="12"/>
      <c r="CQ1017" s="12"/>
      <c r="CR1017" s="12"/>
      <c r="CS1017" s="12"/>
      <c r="CT1017" s="12"/>
      <c r="CU1017" s="12"/>
      <c r="CV1017" s="12"/>
      <c r="CW1017" s="12"/>
      <c r="CX1017" s="12"/>
      <c r="CY1017" s="12"/>
      <c r="CZ1017" s="12"/>
      <c r="DA1017" s="12"/>
      <c r="DB1017" s="12"/>
      <c r="DC1017" s="12"/>
      <c r="DD1017" s="12"/>
      <c r="DE1017" s="12"/>
      <c r="DF1017" s="12"/>
      <c r="DG1017" s="12"/>
      <c r="DH1017" s="12"/>
      <c r="DI1017" s="12"/>
      <c r="DJ1017" s="12"/>
      <c r="DK1017" s="12"/>
      <c r="DL1017" s="12"/>
      <c r="DM1017" s="12"/>
      <c r="DN1017" s="12"/>
      <c r="DO1017" s="12"/>
      <c r="DP1017" s="12"/>
      <c r="DQ1017" s="12"/>
      <c r="DR1017" s="12"/>
      <c r="DS1017" s="12"/>
      <c r="DT1017" s="12"/>
      <c r="DU1017" s="12"/>
      <c r="DV1017" s="12"/>
      <c r="DW1017" s="12"/>
      <c r="DX1017" s="12"/>
      <c r="DY1017" s="12"/>
      <c r="DZ1017" s="12"/>
      <c r="EA1017" s="12"/>
      <c r="EB1017" s="12"/>
      <c r="EC1017" s="12"/>
      <c r="ED1017" s="12"/>
      <c r="EE1017" s="12"/>
      <c r="EF1017" s="12"/>
      <c r="EG1017" s="12"/>
      <c r="EH1017" s="12"/>
      <c r="EI1017" s="12"/>
      <c r="EJ1017" s="12"/>
      <c r="EK1017" s="12"/>
      <c r="EL1017" s="12"/>
      <c r="EM1017" s="12"/>
      <c r="EN1017" s="12"/>
      <c r="EO1017" s="12"/>
      <c r="EP1017" s="12"/>
      <c r="EQ1017" s="12"/>
      <c r="ER1017" s="12"/>
      <c r="ES1017" s="12"/>
      <c r="ET1017" s="12"/>
      <c r="EU1017" s="12"/>
      <c r="EV1017" s="12"/>
      <c r="EW1017" s="12"/>
      <c r="EX1017" s="12"/>
      <c r="EY1017" s="12"/>
      <c r="EZ1017" s="12"/>
      <c r="FA1017" s="12"/>
      <c r="FB1017" s="12"/>
      <c r="FC1017" s="12"/>
      <c r="FD1017" s="12"/>
      <c r="FE1017" s="12"/>
      <c r="FF1017" s="12"/>
      <c r="FG1017" s="12"/>
      <c r="FH1017" s="12"/>
      <c r="FI1017" s="12"/>
      <c r="FJ1017" s="12"/>
      <c r="FK1017" s="12"/>
      <c r="FL1017" s="12"/>
      <c r="FM1017" s="12"/>
      <c r="FN1017" s="12"/>
      <c r="FO1017" s="12"/>
      <c r="FP1017" s="12"/>
      <c r="FQ1017" s="12"/>
      <c r="FR1017" s="12"/>
      <c r="FS1017" s="12"/>
      <c r="FT1017" s="12"/>
      <c r="FU1017" s="12"/>
      <c r="FV1017" s="12"/>
      <c r="FW1017" s="12"/>
      <c r="FX1017" s="12"/>
      <c r="FY1017" s="12"/>
      <c r="FZ1017" s="12"/>
      <c r="GA1017" s="12"/>
      <c r="GB1017" s="12"/>
      <c r="GC1017" s="12"/>
      <c r="GD1017" s="12"/>
      <c r="GE1017" s="12"/>
      <c r="GF1017" s="12"/>
      <c r="GG1017" s="12"/>
      <c r="GH1017" s="12"/>
      <c r="GI1017" s="12"/>
      <c r="GJ1017" s="12"/>
      <c r="GK1017" s="12"/>
      <c r="GL1017" s="12"/>
      <c r="GM1017" s="12"/>
      <c r="GN1017" s="12"/>
      <c r="GO1017" s="12"/>
      <c r="GP1017" s="12"/>
      <c r="GQ1017" s="12"/>
      <c r="GR1017" s="12"/>
      <c r="GS1017" s="12"/>
      <c r="GT1017" s="12"/>
      <c r="GU1017" s="12"/>
      <c r="GV1017" s="12"/>
      <c r="GW1017" s="12"/>
      <c r="GX1017" s="12"/>
      <c r="GY1017" s="12"/>
      <c r="GZ1017" s="12"/>
      <c r="HA1017" s="12"/>
      <c r="HB1017" s="12"/>
      <c r="HC1017" s="12"/>
      <c r="HD1017" s="12"/>
      <c r="HE1017" s="12"/>
      <c r="HF1017" s="12"/>
      <c r="HG1017" s="12"/>
      <c r="HH1017" s="12"/>
      <c r="HI1017" s="12"/>
      <c r="HJ1017" s="12"/>
      <c r="HK1017" s="12"/>
      <c r="HL1017" s="12"/>
      <c r="HM1017" s="12"/>
      <c r="HN1017" s="12"/>
      <c r="HO1017" s="12"/>
      <c r="HP1017" s="7"/>
      <c r="HQ1017" s="7"/>
      <c r="HT1017" s="12"/>
      <c r="HU1017" s="12"/>
      <c r="HW1017" s="12"/>
      <c r="HX1017" s="12"/>
      <c r="HZ1017" s="12"/>
      <c r="IA1017" s="12"/>
      <c r="IE1017" s="12"/>
      <c r="IF1017" s="12"/>
      <c r="IH1017" s="12"/>
      <c r="IJ1017" s="12"/>
      <c r="IK1017" s="12"/>
      <c r="IO1017" s="12"/>
      <c r="IP1017" s="12"/>
      <c r="IQ1017" s="12"/>
      <c r="IR1017" s="12"/>
      <c r="JB1017" s="12"/>
      <c r="JC1017" s="12"/>
      <c r="JD1017" s="12"/>
      <c r="JE1017" s="12"/>
      <c r="JF1017" s="12"/>
      <c r="JG1017" s="12"/>
      <c r="JH1017" s="12"/>
      <c r="JI1017" s="12"/>
      <c r="JJ1017" s="12"/>
      <c r="JK1017" s="12"/>
      <c r="JL1017" s="12"/>
      <c r="JN1017" s="12"/>
      <c r="JP1017" s="12"/>
      <c r="JR1017" s="12"/>
      <c r="JS1017" s="12"/>
      <c r="JT1017" s="12"/>
      <c r="JU1017" s="12"/>
      <c r="JV1017" s="12"/>
      <c r="JW1017" s="12"/>
      <c r="JX1017" s="12"/>
      <c r="JY1017" s="12"/>
      <c r="KG1017" s="12"/>
      <c r="KS1017" s="12"/>
      <c r="KT1017" s="12"/>
      <c r="KU1017"/>
      <c r="KV1017"/>
      <c r="KW1017"/>
      <c r="KX1017" s="12"/>
      <c r="KY1017" s="12"/>
      <c r="KZ1017" s="12"/>
      <c r="LA1017" s="12"/>
      <c r="LB1017" s="12"/>
      <c r="LC1017" s="12"/>
      <c r="LN1017" s="12"/>
      <c r="LO1017" s="12"/>
      <c r="LP1017" s="12"/>
      <c r="LQ1017" s="12"/>
      <c r="MG1017" s="12"/>
      <c r="MH1017" s="12"/>
      <c r="MI1017" s="12"/>
      <c r="MJ1017" s="12"/>
      <c r="MK1017" s="12"/>
      <c r="ML1017" s="12"/>
      <c r="MM1017" s="12"/>
      <c r="MN1017" s="12"/>
      <c r="MO1017" s="12"/>
      <c r="MP1017" s="12"/>
      <c r="MQ1017" s="12"/>
      <c r="MS1017" s="12"/>
    </row>
    <row r="1018" spans="1:359" s="8" customFormat="1" ht="22.5" customHeight="1">
      <c r="A1018" s="57">
        <v>1.9</v>
      </c>
      <c r="B1018" s="58"/>
      <c r="C1018" s="62"/>
      <c r="D1018" s="201">
        <f>SUM((S1018*A1018)+B1018+C1018)</f>
        <v>88.083999999999989</v>
      </c>
      <c r="E1018" s="226"/>
      <c r="F1018" s="59" t="s">
        <v>809</v>
      </c>
      <c r="G1018" s="59"/>
      <c r="H1018" s="26" t="s">
        <v>331</v>
      </c>
      <c r="I1018" s="26" t="s">
        <v>225</v>
      </c>
      <c r="J1018" s="11" t="s">
        <v>565</v>
      </c>
      <c r="K1018" s="26" t="s">
        <v>226</v>
      </c>
      <c r="L1018" s="66">
        <f t="shared" si="331"/>
        <v>88.083999999999989</v>
      </c>
      <c r="M1018" s="66"/>
      <c r="N1018" s="1" t="s">
        <v>369</v>
      </c>
      <c r="O1018" s="316" t="s">
        <v>369</v>
      </c>
      <c r="P1018" s="317">
        <v>1</v>
      </c>
      <c r="Q1018" s="4" t="s">
        <v>369</v>
      </c>
      <c r="R1018" s="37">
        <v>38</v>
      </c>
      <c r="S1018" s="38">
        <f t="shared" si="332"/>
        <v>46.36</v>
      </c>
      <c r="T1018" s="20"/>
      <c r="U1018" s="10" t="s">
        <v>494</v>
      </c>
      <c r="V1018" s="9"/>
      <c r="HP1018" s="12"/>
      <c r="HQ1018" s="12"/>
      <c r="HT1018" s="12"/>
      <c r="HU1018" s="12"/>
      <c r="HW1018" s="12"/>
      <c r="HX1018" s="12"/>
      <c r="HY1018" s="12"/>
      <c r="HZ1018" s="12"/>
      <c r="IA1018" s="12"/>
      <c r="IB1018" s="12"/>
      <c r="IC1018" s="12"/>
      <c r="ID1018" s="12"/>
      <c r="IJ1018" s="12"/>
      <c r="IK1018" s="12"/>
      <c r="IR1018" s="12"/>
      <c r="IS1018" s="12"/>
      <c r="IT1018" s="12"/>
      <c r="IU1018" s="12"/>
      <c r="IV1018" s="12"/>
      <c r="IW1018" s="12"/>
      <c r="IX1018" s="12"/>
      <c r="IY1018" s="12"/>
      <c r="IZ1018" s="12"/>
      <c r="JA1018" s="12"/>
      <c r="JL1018" s="12"/>
      <c r="JT1018" s="12"/>
      <c r="JU1018" s="12"/>
      <c r="JV1018" s="12"/>
      <c r="JW1018" s="12"/>
      <c r="JX1018" s="12"/>
      <c r="KB1018" s="12"/>
      <c r="KC1018" s="12"/>
      <c r="KD1018" s="12"/>
      <c r="KS1018" s="12"/>
      <c r="KT1018" s="12"/>
      <c r="KU1018"/>
      <c r="KV1018"/>
      <c r="KW1018"/>
      <c r="KZ1018" s="12"/>
      <c r="LA1018" s="12"/>
      <c r="LB1018" s="12"/>
      <c r="LC1018" s="12"/>
      <c r="LN1018" s="12"/>
      <c r="LO1018" s="12"/>
      <c r="LP1018" s="12"/>
      <c r="LQ1018" s="12"/>
      <c r="MG1018" s="12"/>
      <c r="MH1018" s="12"/>
      <c r="MI1018" s="12"/>
      <c r="MJ1018" s="12"/>
    </row>
    <row r="1019" spans="1:359" s="8" customFormat="1" ht="22.5" customHeight="1">
      <c r="A1019" s="57">
        <v>2</v>
      </c>
      <c r="B1019" s="58"/>
      <c r="C1019" s="62"/>
      <c r="D1019" s="201">
        <f>SUM((R1019*A1019)+B1019+C1019)+((2020-2002)*3)</f>
        <v>108</v>
      </c>
      <c r="E1019" s="225"/>
      <c r="F1019" s="198" t="s">
        <v>808</v>
      </c>
      <c r="G1019" s="90" t="s">
        <v>1478</v>
      </c>
      <c r="H1019" s="87" t="s">
        <v>331</v>
      </c>
      <c r="I1019" s="87" t="s">
        <v>167</v>
      </c>
      <c r="J1019" s="89" t="s">
        <v>565</v>
      </c>
      <c r="K1019" s="87" t="s">
        <v>228</v>
      </c>
      <c r="L1019" s="66">
        <f t="shared" si="331"/>
        <v>108</v>
      </c>
      <c r="M1019" s="66"/>
      <c r="N1019" s="1" t="s">
        <v>369</v>
      </c>
      <c r="O1019" s="316" t="s">
        <v>369</v>
      </c>
      <c r="P1019" s="317">
        <v>1</v>
      </c>
      <c r="Q1019" s="4" t="s">
        <v>369</v>
      </c>
      <c r="R1019" s="37">
        <v>27</v>
      </c>
      <c r="S1019" s="38">
        <f t="shared" si="332"/>
        <v>32.94</v>
      </c>
      <c r="T1019" s="19"/>
      <c r="U1019" s="10" t="s">
        <v>487</v>
      </c>
      <c r="V1019" s="9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2"/>
      <c r="AX1019" s="12"/>
      <c r="AY1019" s="12"/>
      <c r="AZ1019" s="12"/>
      <c r="BA1019" s="12"/>
      <c r="BB1019" s="12"/>
      <c r="BC1019" s="12"/>
      <c r="BD1019" s="12"/>
      <c r="BE1019" s="12"/>
      <c r="BF1019" s="12"/>
      <c r="BG1019" s="12"/>
      <c r="BH1019" s="12"/>
      <c r="BI1019" s="12"/>
      <c r="BJ1019" s="12"/>
      <c r="BK1019" s="12"/>
      <c r="BL1019" s="12"/>
      <c r="BM1019" s="12"/>
      <c r="BN1019" s="12"/>
      <c r="BO1019" s="12"/>
      <c r="BP1019" s="12"/>
      <c r="BQ1019" s="12"/>
      <c r="BR1019" s="12"/>
      <c r="BS1019" s="12"/>
      <c r="BT1019" s="12"/>
      <c r="BU1019" s="12"/>
      <c r="BV1019" s="12"/>
      <c r="BW1019" s="12"/>
      <c r="BX1019" s="12"/>
      <c r="BY1019" s="12"/>
      <c r="BZ1019" s="12"/>
      <c r="CA1019" s="12"/>
      <c r="CB1019" s="12"/>
      <c r="CC1019" s="12"/>
      <c r="CD1019" s="12"/>
      <c r="CE1019" s="12"/>
      <c r="CF1019" s="12"/>
      <c r="CG1019" s="12"/>
      <c r="CH1019" s="12"/>
      <c r="CI1019" s="12"/>
      <c r="CJ1019" s="12"/>
      <c r="CK1019" s="12"/>
      <c r="CL1019" s="12"/>
      <c r="CM1019" s="12"/>
      <c r="CN1019" s="12"/>
      <c r="CO1019" s="12"/>
      <c r="CP1019" s="12"/>
      <c r="CQ1019" s="12"/>
      <c r="CR1019" s="12"/>
      <c r="CS1019" s="12"/>
      <c r="CT1019" s="12"/>
      <c r="CU1019" s="12"/>
      <c r="CV1019" s="12"/>
      <c r="CW1019" s="12"/>
      <c r="CX1019" s="12"/>
      <c r="CY1019" s="12"/>
      <c r="CZ1019" s="12"/>
      <c r="DA1019" s="12"/>
      <c r="DB1019" s="12"/>
      <c r="DC1019" s="12"/>
      <c r="DD1019" s="12"/>
      <c r="DE1019" s="12"/>
      <c r="DF1019" s="12"/>
      <c r="DG1019" s="12"/>
      <c r="DH1019" s="12"/>
      <c r="DI1019" s="12"/>
      <c r="DJ1019" s="12"/>
      <c r="DK1019" s="12"/>
      <c r="DL1019" s="12"/>
      <c r="DM1019" s="12"/>
      <c r="DN1019" s="12"/>
      <c r="DO1019" s="12"/>
      <c r="DP1019" s="12"/>
      <c r="DQ1019" s="12"/>
      <c r="DR1019" s="12"/>
      <c r="DS1019" s="12"/>
      <c r="DT1019" s="12"/>
      <c r="DU1019" s="12"/>
      <c r="DV1019" s="12"/>
      <c r="DW1019" s="12"/>
      <c r="DX1019" s="12"/>
      <c r="DY1019" s="12"/>
      <c r="DZ1019" s="12"/>
      <c r="EA1019" s="12"/>
      <c r="EB1019" s="12"/>
      <c r="EC1019" s="12"/>
      <c r="ED1019" s="12"/>
      <c r="EE1019" s="12"/>
      <c r="EF1019" s="12"/>
      <c r="EG1019" s="12"/>
      <c r="EH1019" s="12"/>
      <c r="EI1019" s="12"/>
      <c r="EJ1019" s="12"/>
      <c r="EK1019" s="12"/>
      <c r="EL1019" s="12"/>
      <c r="EM1019" s="12"/>
      <c r="EN1019" s="12"/>
      <c r="EO1019" s="12"/>
      <c r="EP1019" s="12"/>
      <c r="EQ1019" s="12"/>
      <c r="ER1019" s="12"/>
      <c r="ES1019" s="12"/>
      <c r="ET1019" s="12"/>
      <c r="EU1019" s="12"/>
      <c r="EV1019" s="12"/>
      <c r="EW1019" s="12"/>
      <c r="EX1019" s="12"/>
      <c r="EY1019" s="12"/>
      <c r="EZ1019" s="12"/>
      <c r="FA1019" s="12"/>
      <c r="FB1019" s="12"/>
      <c r="FC1019" s="12"/>
      <c r="FD1019" s="12"/>
      <c r="FE1019" s="12"/>
      <c r="FF1019" s="12"/>
      <c r="FG1019" s="12"/>
      <c r="FH1019" s="12"/>
      <c r="FI1019" s="12"/>
      <c r="FJ1019" s="12"/>
      <c r="FK1019" s="12"/>
      <c r="FL1019" s="12"/>
      <c r="FM1019" s="12"/>
      <c r="FN1019" s="12"/>
      <c r="FO1019" s="12"/>
      <c r="FP1019" s="12"/>
      <c r="FQ1019" s="12"/>
      <c r="FR1019" s="12"/>
      <c r="FS1019" s="12"/>
      <c r="FT1019" s="12"/>
      <c r="FU1019" s="12"/>
      <c r="FV1019" s="12"/>
      <c r="FW1019" s="12"/>
      <c r="FX1019" s="12"/>
      <c r="FY1019" s="12"/>
      <c r="FZ1019" s="12"/>
      <c r="GA1019" s="12"/>
      <c r="GB1019" s="12"/>
      <c r="GC1019" s="12"/>
      <c r="GD1019" s="12"/>
      <c r="GE1019" s="12"/>
      <c r="GF1019" s="12"/>
      <c r="GG1019" s="12"/>
      <c r="GH1019" s="12"/>
      <c r="GI1019" s="12"/>
      <c r="GJ1019" s="12"/>
      <c r="GK1019" s="12"/>
      <c r="GL1019" s="12"/>
      <c r="GM1019" s="12"/>
      <c r="GN1019" s="12"/>
      <c r="GO1019" s="12"/>
      <c r="GP1019" s="12"/>
      <c r="GQ1019" s="12"/>
      <c r="GR1019" s="12"/>
      <c r="GS1019" s="12"/>
      <c r="GT1019" s="12"/>
      <c r="GU1019" s="12"/>
      <c r="GV1019" s="12"/>
      <c r="GW1019" s="12"/>
      <c r="GX1019" s="12"/>
      <c r="GY1019" s="12"/>
      <c r="GZ1019" s="12"/>
      <c r="HA1019" s="12"/>
      <c r="HB1019" s="12"/>
      <c r="HC1019" s="12"/>
      <c r="HD1019" s="12"/>
      <c r="HE1019" s="12"/>
      <c r="HF1019" s="12"/>
      <c r="HG1019" s="12"/>
      <c r="HH1019" s="12"/>
      <c r="HI1019" s="12"/>
      <c r="HJ1019" s="12"/>
      <c r="HK1019" s="12"/>
      <c r="HL1019" s="12"/>
      <c r="HM1019" s="12"/>
      <c r="HN1019" s="12"/>
      <c r="HO1019" s="12"/>
      <c r="HP1019" s="7"/>
      <c r="HQ1019" s="7"/>
      <c r="HT1019" s="12"/>
      <c r="HU1019" s="12"/>
      <c r="HW1019" s="12"/>
      <c r="HX1019" s="12"/>
      <c r="HZ1019" s="12"/>
      <c r="IA1019" s="12"/>
      <c r="IE1019" s="12"/>
      <c r="IF1019" s="12"/>
      <c r="IH1019" s="12"/>
      <c r="IJ1019" s="12"/>
      <c r="IK1019" s="12"/>
      <c r="IO1019" s="12"/>
      <c r="IP1019" s="12"/>
      <c r="IQ1019" s="12"/>
      <c r="IR1019" s="12"/>
      <c r="JB1019" s="12"/>
      <c r="JC1019" s="12"/>
      <c r="JD1019" s="12"/>
      <c r="JE1019" s="12"/>
      <c r="JF1019" s="12"/>
      <c r="JG1019" s="12"/>
      <c r="JH1019" s="12"/>
      <c r="JI1019" s="12"/>
      <c r="JJ1019" s="12"/>
      <c r="JK1019" s="12"/>
      <c r="JL1019" s="12"/>
      <c r="JN1019" s="12"/>
      <c r="JP1019" s="12"/>
      <c r="JR1019" s="12"/>
      <c r="JS1019" s="12"/>
      <c r="JY1019" s="12"/>
      <c r="KS1019" s="12"/>
      <c r="KT1019" s="12"/>
      <c r="KX1019" s="12"/>
      <c r="KY1019" s="12"/>
      <c r="KZ1019" s="12"/>
      <c r="LA1019" s="12"/>
      <c r="LB1019" s="12"/>
      <c r="LC1019" s="12"/>
      <c r="LN1019" s="12"/>
      <c r="LO1019" s="12"/>
      <c r="LP1019" s="12"/>
      <c r="LQ1019" s="12"/>
      <c r="MG1019" s="12"/>
      <c r="MK1019" s="7"/>
      <c r="ML1019" s="7"/>
      <c r="MM1019" s="7"/>
      <c r="MN1019" s="7"/>
      <c r="MO1019" s="7"/>
      <c r="MP1019" s="7"/>
      <c r="MQ1019" s="12"/>
    </row>
    <row r="1020" spans="1:359" s="8" customFormat="1" ht="22.5" customHeight="1">
      <c r="A1020" s="57">
        <v>1.9</v>
      </c>
      <c r="B1020" s="58"/>
      <c r="C1020" s="62"/>
      <c r="D1020" s="201">
        <f>SUM((R1020*A1020)+B1020+C1020)+((2020-2000)*3)</f>
        <v>123.84</v>
      </c>
      <c r="E1020" s="226"/>
      <c r="F1020" s="198" t="s">
        <v>809</v>
      </c>
      <c r="G1020" s="90" t="s">
        <v>1478</v>
      </c>
      <c r="H1020" s="87" t="s">
        <v>331</v>
      </c>
      <c r="I1020" s="87" t="s">
        <v>167</v>
      </c>
      <c r="J1020" s="89" t="s">
        <v>565</v>
      </c>
      <c r="K1020" s="87" t="s">
        <v>229</v>
      </c>
      <c r="L1020" s="66">
        <f t="shared" si="331"/>
        <v>123.84</v>
      </c>
      <c r="M1020" s="66"/>
      <c r="N1020" s="1" t="s">
        <v>369</v>
      </c>
      <c r="O1020" s="316" t="s">
        <v>369</v>
      </c>
      <c r="P1020" s="317">
        <v>1</v>
      </c>
      <c r="Q1020" s="4" t="s">
        <v>369</v>
      </c>
      <c r="R1020" s="37">
        <v>33.6</v>
      </c>
      <c r="S1020" s="38">
        <f t="shared" si="332"/>
        <v>40.991999999999997</v>
      </c>
      <c r="T1020" s="19"/>
      <c r="U1020" s="10" t="s">
        <v>487</v>
      </c>
      <c r="V1020" s="9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12"/>
      <c r="BB1020" s="12"/>
      <c r="BC1020" s="12"/>
      <c r="BD1020" s="12"/>
      <c r="BE1020" s="12"/>
      <c r="BF1020" s="12"/>
      <c r="BG1020" s="12"/>
      <c r="BH1020" s="12"/>
      <c r="BI1020" s="12"/>
      <c r="BJ1020" s="12"/>
      <c r="BK1020" s="12"/>
      <c r="BL1020" s="12"/>
      <c r="BM1020" s="12"/>
      <c r="BN1020" s="12"/>
      <c r="BO1020" s="12"/>
      <c r="BP1020" s="12"/>
      <c r="BQ1020" s="12"/>
      <c r="BR1020" s="12"/>
      <c r="BS1020" s="12"/>
      <c r="BT1020" s="12"/>
      <c r="BU1020" s="12"/>
      <c r="BV1020" s="12"/>
      <c r="BW1020" s="12"/>
      <c r="BX1020" s="12"/>
      <c r="BY1020" s="12"/>
      <c r="BZ1020" s="12"/>
      <c r="CA1020" s="12"/>
      <c r="CB1020" s="12"/>
      <c r="CC1020" s="12"/>
      <c r="CD1020" s="12"/>
      <c r="CE1020" s="12"/>
      <c r="CF1020" s="12"/>
      <c r="CG1020" s="12"/>
      <c r="CH1020" s="12"/>
      <c r="CI1020" s="12"/>
      <c r="CJ1020" s="12"/>
      <c r="CK1020" s="12"/>
      <c r="CL1020" s="12"/>
      <c r="CM1020" s="12"/>
      <c r="CN1020" s="12"/>
      <c r="CO1020" s="12"/>
      <c r="CP1020" s="12"/>
      <c r="CQ1020" s="12"/>
      <c r="CR1020" s="12"/>
      <c r="CS1020" s="12"/>
      <c r="CT1020" s="12"/>
      <c r="CU1020" s="12"/>
      <c r="CV1020" s="12"/>
      <c r="CW1020" s="12"/>
      <c r="CX1020" s="12"/>
      <c r="CY1020" s="12"/>
      <c r="CZ1020" s="12"/>
      <c r="DA1020" s="12"/>
      <c r="DB1020" s="12"/>
      <c r="DC1020" s="12"/>
      <c r="DD1020" s="12"/>
      <c r="DE1020" s="12"/>
      <c r="DF1020" s="12"/>
      <c r="DG1020" s="12"/>
      <c r="DH1020" s="12"/>
      <c r="DI1020" s="12"/>
      <c r="DJ1020" s="12"/>
      <c r="DK1020" s="12"/>
      <c r="DL1020" s="12"/>
      <c r="DM1020" s="12"/>
      <c r="DN1020" s="12"/>
      <c r="DO1020" s="12"/>
      <c r="DP1020" s="12"/>
      <c r="DQ1020" s="12"/>
      <c r="DR1020" s="12"/>
      <c r="DS1020" s="12"/>
      <c r="DT1020" s="12"/>
      <c r="DU1020" s="12"/>
      <c r="DV1020" s="12"/>
      <c r="DW1020" s="12"/>
      <c r="DX1020" s="12"/>
      <c r="DY1020" s="12"/>
      <c r="DZ1020" s="12"/>
      <c r="EA1020" s="12"/>
      <c r="EB1020" s="12"/>
      <c r="EC1020" s="12"/>
      <c r="ED1020" s="12"/>
      <c r="EE1020" s="12"/>
      <c r="EF1020" s="12"/>
      <c r="EG1020" s="12"/>
      <c r="EH1020" s="12"/>
      <c r="EI1020" s="12"/>
      <c r="EJ1020" s="12"/>
      <c r="EK1020" s="12"/>
      <c r="EL1020" s="12"/>
      <c r="EM1020" s="12"/>
      <c r="EN1020" s="12"/>
      <c r="EO1020" s="12"/>
      <c r="EP1020" s="12"/>
      <c r="EQ1020" s="12"/>
      <c r="ER1020" s="12"/>
      <c r="ES1020" s="12"/>
      <c r="ET1020" s="12"/>
      <c r="EU1020" s="12"/>
      <c r="EV1020" s="12"/>
      <c r="EW1020" s="12"/>
      <c r="EX1020" s="12"/>
      <c r="EY1020" s="12"/>
      <c r="EZ1020" s="12"/>
      <c r="FA1020" s="12"/>
      <c r="FB1020" s="12"/>
      <c r="FC1020" s="12"/>
      <c r="FD1020" s="12"/>
      <c r="FE1020" s="12"/>
      <c r="FF1020" s="12"/>
      <c r="FG1020" s="12"/>
      <c r="FH1020" s="12"/>
      <c r="FI1020" s="12"/>
      <c r="FJ1020" s="12"/>
      <c r="FK1020" s="12"/>
      <c r="FL1020" s="12"/>
      <c r="FM1020" s="12"/>
      <c r="FN1020" s="12"/>
      <c r="FO1020" s="12"/>
      <c r="FP1020" s="12"/>
      <c r="FQ1020" s="12"/>
      <c r="FR1020" s="12"/>
      <c r="FS1020" s="12"/>
      <c r="FT1020" s="12"/>
      <c r="FU1020" s="12"/>
      <c r="FV1020" s="12"/>
      <c r="FW1020" s="12"/>
      <c r="FX1020" s="12"/>
      <c r="FY1020" s="12"/>
      <c r="FZ1020" s="12"/>
      <c r="GA1020" s="12"/>
      <c r="GB1020" s="12"/>
      <c r="GC1020" s="12"/>
      <c r="GD1020" s="12"/>
      <c r="GE1020" s="12"/>
      <c r="GF1020" s="12"/>
      <c r="GG1020" s="12"/>
      <c r="GH1020" s="12"/>
      <c r="GI1020" s="12"/>
      <c r="GJ1020" s="12"/>
      <c r="GK1020" s="12"/>
      <c r="GL1020" s="12"/>
      <c r="GM1020" s="12"/>
      <c r="GN1020" s="12"/>
      <c r="GO1020" s="12"/>
      <c r="GP1020" s="12"/>
      <c r="GQ1020" s="12"/>
      <c r="GR1020" s="12"/>
      <c r="GS1020" s="12"/>
      <c r="GT1020" s="12"/>
      <c r="GU1020" s="12"/>
      <c r="GV1020" s="12"/>
      <c r="GW1020" s="12"/>
      <c r="GX1020" s="12"/>
      <c r="GY1020" s="12"/>
      <c r="GZ1020" s="12"/>
      <c r="HA1020" s="12"/>
      <c r="HB1020" s="12"/>
      <c r="HC1020" s="12"/>
      <c r="HD1020" s="12"/>
      <c r="HE1020" s="12"/>
      <c r="HF1020" s="12"/>
      <c r="HG1020" s="12"/>
      <c r="HH1020" s="12"/>
      <c r="HI1020" s="12"/>
      <c r="HJ1020" s="12"/>
      <c r="HK1020" s="12"/>
      <c r="HL1020" s="12"/>
      <c r="HM1020" s="12"/>
      <c r="HN1020" s="12"/>
      <c r="HO1020" s="12"/>
      <c r="HR1020" s="12"/>
      <c r="HS1020" s="12"/>
      <c r="HT1020" s="12"/>
      <c r="HU1020" s="12"/>
      <c r="HV1020" s="12"/>
      <c r="HW1020" s="12"/>
      <c r="HX1020" s="12"/>
      <c r="HZ1020" s="12"/>
      <c r="IA1020" s="12"/>
      <c r="IB1020" s="12"/>
      <c r="IC1020" s="12"/>
      <c r="ID1020" s="12"/>
      <c r="IE1020" s="12"/>
      <c r="IF1020" s="12"/>
      <c r="IG1020" s="12"/>
      <c r="IH1020" s="12"/>
      <c r="IJ1020" s="12"/>
      <c r="IK1020" s="12"/>
      <c r="IO1020" s="12"/>
      <c r="IP1020" s="12"/>
      <c r="IQ1020" s="12"/>
      <c r="IR1020" s="12"/>
      <c r="IS1020" s="12"/>
      <c r="IT1020" s="12"/>
      <c r="IU1020" s="12"/>
      <c r="IV1020" s="12"/>
      <c r="IW1020" s="12"/>
      <c r="IX1020" s="12"/>
      <c r="IY1020" s="12"/>
      <c r="IZ1020" s="12"/>
      <c r="JA1020" s="12"/>
      <c r="JF1020" s="12"/>
      <c r="JG1020" s="12"/>
      <c r="JH1020" s="12"/>
      <c r="JI1020" s="12"/>
      <c r="JJ1020" s="12"/>
      <c r="JL1020" s="12"/>
      <c r="JN1020" s="12"/>
      <c r="KH1020" s="12"/>
      <c r="KI1020" s="12"/>
      <c r="KJ1020" s="12"/>
      <c r="KK1020" s="12"/>
      <c r="KL1020" s="12"/>
      <c r="KS1020" s="12"/>
      <c r="KT1020" s="12"/>
      <c r="KU1020" s="12"/>
      <c r="KV1020" s="12"/>
      <c r="KW1020" s="12"/>
      <c r="KX1020" s="12"/>
      <c r="KY1020" s="12"/>
      <c r="KZ1020" s="12"/>
      <c r="LA1020" s="12"/>
      <c r="LB1020" s="12"/>
      <c r="LC1020" s="12"/>
      <c r="LN1020" s="12"/>
      <c r="LO1020" s="12"/>
      <c r="LP1020" s="12"/>
      <c r="LQ1020" s="12"/>
      <c r="MG1020" s="12"/>
      <c r="MH1020" s="12"/>
      <c r="MI1020" s="12"/>
      <c r="MJ1020" s="12"/>
      <c r="MK1020" s="12"/>
      <c r="ML1020" s="12"/>
      <c r="MM1020" s="12"/>
      <c r="MN1020" s="12"/>
      <c r="MO1020" s="12"/>
      <c r="MP1020" s="12"/>
      <c r="MQ1020" s="12"/>
      <c r="MS1020" s="12"/>
    </row>
    <row r="1021" spans="1:359" s="8" customFormat="1" ht="22.5" customHeight="1">
      <c r="A1021" s="57">
        <v>1.9</v>
      </c>
      <c r="B1021" s="58"/>
      <c r="C1021" s="62"/>
      <c r="D1021" s="201">
        <f>SUM((R1021*A1021)+B1021+C1021)+((2020-1998)*3)</f>
        <v>129.84</v>
      </c>
      <c r="E1021" s="226"/>
      <c r="F1021" s="198" t="s">
        <v>809</v>
      </c>
      <c r="G1021" s="90" t="s">
        <v>1478</v>
      </c>
      <c r="H1021" s="87" t="s">
        <v>331</v>
      </c>
      <c r="I1021" s="87" t="s">
        <v>227</v>
      </c>
      <c r="J1021" s="89" t="s">
        <v>565</v>
      </c>
      <c r="K1021" s="87" t="s">
        <v>230</v>
      </c>
      <c r="L1021" s="66">
        <f t="shared" si="331"/>
        <v>129.84</v>
      </c>
      <c r="M1021" s="66"/>
      <c r="N1021" s="1" t="s">
        <v>369</v>
      </c>
      <c r="O1021" s="316" t="s">
        <v>369</v>
      </c>
      <c r="P1021" s="317">
        <v>1</v>
      </c>
      <c r="Q1021" s="4" t="s">
        <v>369</v>
      </c>
      <c r="R1021" s="37">
        <v>33.6</v>
      </c>
      <c r="S1021" s="38">
        <f t="shared" si="332"/>
        <v>40.991999999999997</v>
      </c>
      <c r="T1021" s="19"/>
      <c r="U1021" s="10" t="s">
        <v>487</v>
      </c>
      <c r="V1021" s="9"/>
      <c r="W1021" s="12"/>
      <c r="HR1021" s="12"/>
      <c r="HS1021" s="12"/>
      <c r="HY1021" s="12"/>
      <c r="IB1021" s="12"/>
      <c r="IC1021" s="12"/>
      <c r="ID1021" s="12"/>
      <c r="II1021" s="12"/>
      <c r="IJ1021" s="12"/>
      <c r="IK1021" s="12"/>
      <c r="IR1021" s="12"/>
      <c r="IS1021" s="12"/>
      <c r="IT1021" s="12"/>
      <c r="IU1021" s="12"/>
      <c r="IV1021" s="12"/>
      <c r="IW1021" s="12"/>
      <c r="IX1021" s="12"/>
      <c r="IY1021" s="12"/>
      <c r="IZ1021" s="12"/>
      <c r="JA1021" s="12"/>
      <c r="JB1021" s="12"/>
      <c r="JC1021" s="12"/>
      <c r="JD1021" s="12"/>
      <c r="JE1021" s="12"/>
      <c r="JF1021" s="12"/>
      <c r="JG1021" s="12"/>
      <c r="JH1021" s="12"/>
      <c r="JI1021" s="12"/>
      <c r="JJ1021" s="12"/>
      <c r="JK1021" s="12"/>
      <c r="JL1021" s="12"/>
      <c r="JN1021" s="12"/>
      <c r="JP1021" s="12"/>
      <c r="JR1021" s="12"/>
      <c r="JS1021" s="12"/>
      <c r="JT1021" s="12"/>
      <c r="JU1021" s="12"/>
      <c r="JV1021" s="12"/>
      <c r="JW1021" s="12"/>
      <c r="JX1021" s="12"/>
      <c r="JY1021" s="12"/>
      <c r="KB1021" s="12"/>
      <c r="KE1021" s="12"/>
      <c r="KF1021" s="12"/>
      <c r="KM1021" s="12"/>
      <c r="KN1021" s="12"/>
      <c r="KO1021" s="12"/>
      <c r="KP1021" s="12"/>
      <c r="KQ1021" s="12"/>
      <c r="KR1021" s="12"/>
      <c r="KU1021" s="12"/>
      <c r="KV1021" s="12"/>
      <c r="KW1021" s="12"/>
      <c r="KX1021" s="12"/>
      <c r="KY1021" s="12"/>
      <c r="KZ1021" s="12"/>
      <c r="LA1021" s="12"/>
      <c r="LB1021" s="12"/>
      <c r="LC1021" s="12"/>
      <c r="LN1021" s="12"/>
      <c r="LO1021" s="12"/>
      <c r="LP1021" s="12"/>
      <c r="LQ1021" s="12"/>
      <c r="MG1021" s="12"/>
      <c r="MH1021" s="12"/>
      <c r="MI1021" s="12"/>
      <c r="MJ1021" s="12"/>
      <c r="MK1021" s="12"/>
      <c r="ML1021" s="12"/>
      <c r="MM1021" s="12"/>
      <c r="MN1021" s="12"/>
      <c r="MO1021" s="12"/>
      <c r="MP1021" s="12"/>
      <c r="MQ1021" s="12"/>
      <c r="MS1021" s="12"/>
    </row>
    <row r="1022" spans="1:359" s="8" customFormat="1" ht="22.5" customHeight="1">
      <c r="A1022" s="57">
        <v>2</v>
      </c>
      <c r="B1022" s="58"/>
      <c r="C1022" s="62">
        <v>-5</v>
      </c>
      <c r="D1022" s="201">
        <f>SUM((R1022*A1022)+B1022+C1022)+((2020-2001)*3)</f>
        <v>104.8</v>
      </c>
      <c r="E1022" s="225"/>
      <c r="F1022" s="198" t="s">
        <v>808</v>
      </c>
      <c r="G1022" s="90" t="s">
        <v>1479</v>
      </c>
      <c r="H1022" s="83" t="s">
        <v>331</v>
      </c>
      <c r="I1022" s="83" t="s">
        <v>208</v>
      </c>
      <c r="J1022" s="86" t="s">
        <v>565</v>
      </c>
      <c r="K1022" s="83" t="s">
        <v>231</v>
      </c>
      <c r="L1022" s="66">
        <f t="shared" si="331"/>
        <v>104.8</v>
      </c>
      <c r="M1022" s="66"/>
      <c r="N1022" s="1" t="s">
        <v>369</v>
      </c>
      <c r="O1022" s="316" t="s">
        <v>369</v>
      </c>
      <c r="P1022" s="317">
        <v>1</v>
      </c>
      <c r="Q1022" s="4" t="s">
        <v>369</v>
      </c>
      <c r="R1022" s="37">
        <v>26.4</v>
      </c>
      <c r="S1022" s="38">
        <f t="shared" si="332"/>
        <v>32.207999999999998</v>
      </c>
      <c r="T1022" s="19"/>
      <c r="U1022" s="10" t="s">
        <v>487</v>
      </c>
      <c r="V1022" s="9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2"/>
      <c r="BG1022" s="12"/>
      <c r="BH1022" s="12"/>
      <c r="BI1022" s="12"/>
      <c r="BJ1022" s="12"/>
      <c r="BK1022" s="12"/>
      <c r="BL1022" s="12"/>
      <c r="BM1022" s="12"/>
      <c r="BN1022" s="12"/>
      <c r="BO1022" s="12"/>
      <c r="BP1022" s="12"/>
      <c r="BQ1022" s="12"/>
      <c r="BR1022" s="12"/>
      <c r="BS1022" s="12"/>
      <c r="BT1022" s="12"/>
      <c r="BU1022" s="12"/>
      <c r="BV1022" s="12"/>
      <c r="BW1022" s="12"/>
      <c r="BX1022" s="12"/>
      <c r="BY1022" s="12"/>
      <c r="BZ1022" s="12"/>
      <c r="CA1022" s="12"/>
      <c r="CB1022" s="12"/>
      <c r="CC1022" s="12"/>
      <c r="CD1022" s="12"/>
      <c r="CE1022" s="12"/>
      <c r="CF1022" s="12"/>
      <c r="CG1022" s="12"/>
      <c r="CH1022" s="12"/>
      <c r="CI1022" s="12"/>
      <c r="CJ1022" s="12"/>
      <c r="CK1022" s="12"/>
      <c r="CL1022" s="12"/>
      <c r="CM1022" s="12"/>
      <c r="CN1022" s="12"/>
      <c r="CO1022" s="12"/>
      <c r="CP1022" s="12"/>
      <c r="CQ1022" s="12"/>
      <c r="CR1022" s="12"/>
      <c r="CS1022" s="12"/>
      <c r="CT1022" s="12"/>
      <c r="CU1022" s="12"/>
      <c r="CV1022" s="12"/>
      <c r="CW1022" s="12"/>
      <c r="CX1022" s="12"/>
      <c r="CY1022" s="12"/>
      <c r="CZ1022" s="12"/>
      <c r="DA1022" s="12"/>
      <c r="DB1022" s="12"/>
      <c r="DC1022" s="12"/>
      <c r="DD1022" s="12"/>
      <c r="DE1022" s="12"/>
      <c r="DF1022" s="12"/>
      <c r="DG1022" s="12"/>
      <c r="DH1022" s="12"/>
      <c r="DI1022" s="12"/>
      <c r="DJ1022" s="12"/>
      <c r="DK1022" s="12"/>
      <c r="DL1022" s="12"/>
      <c r="DM1022" s="12"/>
      <c r="DN1022" s="12"/>
      <c r="DO1022" s="12"/>
      <c r="DP1022" s="12"/>
      <c r="DQ1022" s="12"/>
      <c r="DR1022" s="12"/>
      <c r="DS1022" s="12"/>
      <c r="DT1022" s="12"/>
      <c r="DU1022" s="12"/>
      <c r="DV1022" s="12"/>
      <c r="DW1022" s="12"/>
      <c r="DX1022" s="12"/>
      <c r="DY1022" s="12"/>
      <c r="DZ1022" s="12"/>
      <c r="EA1022" s="12"/>
      <c r="EB1022" s="12"/>
      <c r="EC1022" s="12"/>
      <c r="ED1022" s="12"/>
      <c r="EE1022" s="12"/>
      <c r="EF1022" s="12"/>
      <c r="EG1022" s="12"/>
      <c r="EH1022" s="12"/>
      <c r="EI1022" s="12"/>
      <c r="EJ1022" s="12"/>
      <c r="EK1022" s="12"/>
      <c r="EL1022" s="12"/>
      <c r="EM1022" s="12"/>
      <c r="EN1022" s="12"/>
      <c r="EO1022" s="12"/>
      <c r="EP1022" s="12"/>
      <c r="EQ1022" s="12"/>
      <c r="ER1022" s="12"/>
      <c r="ES1022" s="12"/>
      <c r="ET1022" s="12"/>
      <c r="EU1022" s="12"/>
      <c r="EV1022" s="12"/>
      <c r="EW1022" s="12"/>
      <c r="EX1022" s="12"/>
      <c r="EY1022" s="12"/>
      <c r="EZ1022" s="12"/>
      <c r="FA1022" s="12"/>
      <c r="FB1022" s="12"/>
      <c r="FC1022" s="12"/>
      <c r="FD1022" s="12"/>
      <c r="FE1022" s="12"/>
      <c r="FF1022" s="12"/>
      <c r="FG1022" s="12"/>
      <c r="FH1022" s="12"/>
      <c r="FI1022" s="12"/>
      <c r="FJ1022" s="12"/>
      <c r="FK1022" s="12"/>
      <c r="FL1022" s="12"/>
      <c r="FM1022" s="12"/>
      <c r="FN1022" s="12"/>
      <c r="FO1022" s="12"/>
      <c r="FP1022" s="12"/>
      <c r="FQ1022" s="12"/>
      <c r="FR1022" s="12"/>
      <c r="FS1022" s="12"/>
      <c r="FT1022" s="12"/>
      <c r="FU1022" s="12"/>
      <c r="FV1022" s="12"/>
      <c r="FW1022" s="12"/>
      <c r="FX1022" s="12"/>
      <c r="FY1022" s="12"/>
      <c r="FZ1022" s="12"/>
      <c r="GA1022" s="12"/>
      <c r="GB1022" s="12"/>
      <c r="GC1022" s="12"/>
      <c r="GD1022" s="12"/>
      <c r="GE1022" s="12"/>
      <c r="GF1022" s="12"/>
      <c r="GG1022" s="12"/>
      <c r="GH1022" s="12"/>
      <c r="GI1022" s="12"/>
      <c r="GJ1022" s="12"/>
      <c r="GK1022" s="12"/>
      <c r="GL1022" s="12"/>
      <c r="GM1022" s="12"/>
      <c r="GN1022" s="12"/>
      <c r="GO1022" s="12"/>
      <c r="GP1022" s="12"/>
      <c r="GQ1022" s="12"/>
      <c r="GR1022" s="12"/>
      <c r="GS1022" s="12"/>
      <c r="GT1022" s="12"/>
      <c r="GU1022" s="12"/>
      <c r="GV1022" s="12"/>
      <c r="GW1022" s="12"/>
      <c r="GX1022" s="12"/>
      <c r="GY1022" s="12"/>
      <c r="GZ1022" s="12"/>
      <c r="HA1022" s="12"/>
      <c r="HB1022" s="12"/>
      <c r="HC1022" s="12"/>
      <c r="HD1022" s="12"/>
      <c r="HE1022" s="12"/>
      <c r="HF1022" s="12"/>
      <c r="HG1022" s="12"/>
      <c r="HH1022" s="12"/>
      <c r="HI1022" s="12"/>
      <c r="HJ1022" s="12"/>
      <c r="HK1022" s="12"/>
      <c r="HL1022" s="12"/>
      <c r="HM1022" s="12"/>
      <c r="HN1022" s="12"/>
      <c r="HO1022" s="12"/>
      <c r="HP1022" s="7"/>
      <c r="HQ1022" s="7"/>
      <c r="HT1022" s="12"/>
      <c r="HU1022" s="12"/>
      <c r="HW1022" s="12"/>
      <c r="HX1022" s="12"/>
      <c r="HZ1022" s="12"/>
      <c r="IA1022" s="12"/>
      <c r="IE1022" s="12"/>
      <c r="IF1022" s="12"/>
      <c r="IH1022" s="12"/>
      <c r="IJ1022" s="12"/>
      <c r="IK1022" s="12"/>
      <c r="IO1022" s="12"/>
      <c r="IP1022" s="12"/>
      <c r="IQ1022" s="12"/>
      <c r="IR1022" s="12"/>
      <c r="JB1022" s="12"/>
      <c r="JC1022" s="12"/>
      <c r="JD1022" s="12"/>
      <c r="JE1022" s="12"/>
      <c r="JF1022" s="12"/>
      <c r="JG1022" s="12"/>
      <c r="JH1022" s="12"/>
      <c r="JI1022" s="12"/>
      <c r="JJ1022" s="12"/>
      <c r="JK1022" s="12"/>
      <c r="JL1022" s="12"/>
      <c r="JN1022" s="12"/>
      <c r="JP1022" s="12"/>
      <c r="JR1022" s="12"/>
      <c r="JS1022" s="12"/>
      <c r="JT1022" s="12"/>
      <c r="JU1022" s="12"/>
      <c r="JV1022" s="12"/>
      <c r="JW1022" s="12"/>
      <c r="JX1022" s="12"/>
      <c r="JY1022" s="12"/>
      <c r="JZ1022" s="12"/>
      <c r="KA1022" s="12"/>
      <c r="KB1022" s="12"/>
      <c r="KC1022" s="12"/>
      <c r="KD1022" s="12"/>
      <c r="KE1022" s="12"/>
      <c r="KF1022" s="12"/>
      <c r="KM1022" s="12"/>
      <c r="KN1022" s="12"/>
      <c r="KO1022" s="12"/>
      <c r="KP1022" s="12"/>
      <c r="KQ1022" s="12"/>
      <c r="KR1022" s="12"/>
      <c r="KU1022" s="12"/>
      <c r="KV1022" s="12"/>
      <c r="KW1022" s="12"/>
      <c r="KY1022" s="12"/>
      <c r="KZ1022" s="12"/>
      <c r="LA1022" s="12"/>
      <c r="LB1022" s="12"/>
      <c r="LC1022" s="12"/>
      <c r="LN1022" s="12"/>
      <c r="LO1022" s="12"/>
      <c r="LP1022" s="12"/>
      <c r="LQ1022" s="12"/>
      <c r="MG1022" s="12"/>
      <c r="MH1022" s="12"/>
      <c r="MI1022" s="12"/>
      <c r="MJ1022" s="12"/>
      <c r="MK1022" s="12"/>
      <c r="ML1022" s="12"/>
      <c r="MM1022" s="12"/>
      <c r="MN1022" s="12"/>
      <c r="MO1022" s="12"/>
      <c r="MP1022" s="12"/>
      <c r="MS1022" s="12"/>
    </row>
    <row r="1023" spans="1:359" s="8" customFormat="1" ht="22.5" customHeight="1">
      <c r="A1023" s="57">
        <v>2.1</v>
      </c>
      <c r="B1023" s="58"/>
      <c r="C1023" s="62"/>
      <c r="D1023" s="201">
        <f>SUM((S1023*A1023)+B1023+C1023)</f>
        <v>47.397000000000006</v>
      </c>
      <c r="E1023" s="225"/>
      <c r="F1023" s="59" t="s">
        <v>807</v>
      </c>
      <c r="G1023" s="59"/>
      <c r="H1023" s="26" t="s">
        <v>331</v>
      </c>
      <c r="I1023" s="26" t="s">
        <v>2565</v>
      </c>
      <c r="J1023" s="28" t="s">
        <v>565</v>
      </c>
      <c r="K1023" s="26" t="s">
        <v>2571</v>
      </c>
      <c r="L1023" s="66">
        <f t="shared" si="331"/>
        <v>47.397000000000006</v>
      </c>
      <c r="M1023" s="66"/>
      <c r="N1023" s="1" t="s">
        <v>369</v>
      </c>
      <c r="O1023" s="316" t="s">
        <v>369</v>
      </c>
      <c r="P1023" s="317">
        <v>6</v>
      </c>
      <c r="Q1023" s="317" t="s">
        <v>369</v>
      </c>
      <c r="R1023" s="37">
        <v>18.5</v>
      </c>
      <c r="S1023" s="38">
        <f t="shared" ref="S1023" si="333">SUM(R1023*1.22)</f>
        <v>22.57</v>
      </c>
      <c r="T1023" s="20"/>
      <c r="U1023" s="10" t="s">
        <v>2567</v>
      </c>
      <c r="V1023" s="9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2"/>
      <c r="AX1023" s="12"/>
      <c r="AY1023" s="12"/>
      <c r="AZ1023" s="12"/>
      <c r="BA1023" s="12"/>
      <c r="BB1023" s="12"/>
      <c r="BC1023" s="12"/>
      <c r="BD1023" s="12"/>
      <c r="BE1023" s="12"/>
      <c r="BF1023" s="12"/>
      <c r="BG1023" s="12"/>
      <c r="BH1023" s="12"/>
      <c r="BI1023" s="12"/>
      <c r="BJ1023" s="12"/>
      <c r="BK1023" s="12"/>
      <c r="BL1023" s="12"/>
      <c r="BM1023" s="12"/>
      <c r="BN1023" s="12"/>
      <c r="BO1023" s="12"/>
      <c r="BP1023" s="12"/>
      <c r="BQ1023" s="12"/>
      <c r="BR1023" s="12"/>
      <c r="BS1023" s="12"/>
      <c r="BT1023" s="12"/>
      <c r="BU1023" s="12"/>
      <c r="BV1023" s="12"/>
      <c r="BW1023" s="12"/>
      <c r="BX1023" s="12"/>
      <c r="BY1023" s="12"/>
      <c r="BZ1023" s="12"/>
      <c r="CA1023" s="12"/>
      <c r="CB1023" s="12"/>
      <c r="CC1023" s="12"/>
      <c r="CD1023" s="12"/>
      <c r="CE1023" s="12"/>
      <c r="CF1023" s="12"/>
      <c r="CG1023" s="12"/>
      <c r="CH1023" s="12"/>
      <c r="CI1023" s="12"/>
      <c r="CJ1023" s="12"/>
      <c r="CK1023" s="12"/>
      <c r="CL1023" s="12"/>
      <c r="CM1023" s="12"/>
      <c r="CN1023" s="12"/>
      <c r="CO1023" s="12"/>
      <c r="CP1023" s="12"/>
      <c r="CQ1023" s="12"/>
      <c r="CR1023" s="12"/>
      <c r="CS1023" s="12"/>
      <c r="CT1023" s="12"/>
      <c r="CU1023" s="12"/>
      <c r="CV1023" s="12"/>
      <c r="CW1023" s="12"/>
      <c r="CX1023" s="12"/>
      <c r="CY1023" s="12"/>
      <c r="CZ1023" s="12"/>
      <c r="DA1023" s="12"/>
      <c r="DB1023" s="12"/>
      <c r="DC1023" s="12"/>
      <c r="DD1023" s="12"/>
      <c r="DE1023" s="12"/>
      <c r="DF1023" s="12"/>
      <c r="DG1023" s="12"/>
      <c r="DH1023" s="12"/>
      <c r="DI1023" s="12"/>
      <c r="DJ1023" s="12"/>
      <c r="DK1023" s="12"/>
      <c r="DL1023" s="12"/>
      <c r="DM1023" s="12"/>
      <c r="DN1023" s="12"/>
      <c r="DO1023" s="12"/>
      <c r="DP1023" s="12"/>
      <c r="DQ1023" s="12"/>
      <c r="DR1023" s="12"/>
      <c r="DS1023" s="12"/>
      <c r="DT1023" s="12"/>
      <c r="DU1023" s="12"/>
      <c r="DV1023" s="12"/>
      <c r="DW1023" s="12"/>
      <c r="DX1023" s="12"/>
      <c r="DY1023" s="12"/>
      <c r="DZ1023" s="12"/>
      <c r="EA1023" s="12"/>
      <c r="EB1023" s="12"/>
      <c r="EC1023" s="12"/>
      <c r="ED1023" s="12"/>
      <c r="EE1023" s="12"/>
      <c r="EF1023" s="12"/>
      <c r="EG1023" s="12"/>
      <c r="EH1023" s="12"/>
      <c r="EI1023" s="12"/>
      <c r="EJ1023" s="12"/>
      <c r="EK1023" s="12"/>
      <c r="EL1023" s="12"/>
      <c r="EM1023" s="12"/>
      <c r="EN1023" s="12"/>
      <c r="EO1023" s="12"/>
      <c r="EP1023" s="12"/>
      <c r="EQ1023" s="12"/>
      <c r="ER1023" s="12"/>
      <c r="ES1023" s="12"/>
      <c r="ET1023" s="12"/>
      <c r="EU1023" s="12"/>
      <c r="EV1023" s="12"/>
      <c r="EW1023" s="12"/>
      <c r="EX1023" s="12"/>
      <c r="EY1023" s="12"/>
      <c r="EZ1023" s="12"/>
      <c r="FA1023" s="12"/>
      <c r="FB1023" s="12"/>
      <c r="FC1023" s="12"/>
      <c r="FD1023" s="12"/>
      <c r="FE1023" s="12"/>
      <c r="FF1023" s="12"/>
      <c r="FG1023" s="12"/>
      <c r="FH1023" s="12"/>
      <c r="FI1023" s="12"/>
      <c r="FJ1023" s="12"/>
      <c r="FK1023" s="12"/>
      <c r="FL1023" s="12"/>
      <c r="FM1023" s="12"/>
      <c r="FN1023" s="12"/>
      <c r="FO1023" s="12"/>
      <c r="FP1023" s="12"/>
      <c r="FQ1023" s="12"/>
      <c r="FR1023" s="12"/>
      <c r="FS1023" s="12"/>
      <c r="FT1023" s="12"/>
      <c r="FU1023" s="12"/>
      <c r="FV1023" s="12"/>
      <c r="FW1023" s="12"/>
      <c r="FX1023" s="12"/>
      <c r="FY1023" s="12"/>
      <c r="FZ1023" s="12"/>
      <c r="GA1023" s="12"/>
      <c r="GB1023" s="12"/>
      <c r="GC1023" s="12"/>
      <c r="GD1023" s="12"/>
      <c r="GE1023" s="12"/>
      <c r="GF1023" s="12"/>
      <c r="GG1023" s="12"/>
      <c r="GH1023" s="12"/>
      <c r="GI1023" s="12"/>
      <c r="GJ1023" s="12"/>
      <c r="GK1023" s="12"/>
      <c r="GL1023" s="12"/>
      <c r="GM1023" s="12"/>
      <c r="GN1023" s="12"/>
      <c r="GO1023" s="12"/>
      <c r="GP1023" s="12"/>
      <c r="GQ1023" s="12"/>
      <c r="GR1023" s="12"/>
      <c r="GS1023" s="12"/>
      <c r="GT1023" s="12"/>
      <c r="GU1023" s="12"/>
      <c r="GV1023" s="12"/>
      <c r="GW1023" s="12"/>
      <c r="GX1023" s="12"/>
      <c r="GY1023" s="12"/>
      <c r="GZ1023" s="12"/>
      <c r="HA1023" s="12"/>
      <c r="HB1023" s="12"/>
      <c r="HC1023" s="12"/>
      <c r="HD1023" s="12"/>
      <c r="HE1023" s="12"/>
      <c r="HF1023" s="12"/>
      <c r="HG1023" s="12"/>
      <c r="HH1023" s="12"/>
      <c r="HI1023" s="12"/>
      <c r="HJ1023" s="12"/>
      <c r="HK1023" s="12"/>
      <c r="HL1023" s="12"/>
      <c r="HM1023" s="12"/>
      <c r="HN1023" s="12"/>
      <c r="HO1023" s="12"/>
      <c r="HT1023" s="12"/>
      <c r="HU1023" s="12"/>
      <c r="HV1023" s="12"/>
      <c r="HW1023" s="12"/>
      <c r="HX1023" s="12"/>
      <c r="HY1023" s="12"/>
      <c r="IE1023" s="12"/>
      <c r="IF1023" s="12"/>
      <c r="IG1023" s="12"/>
      <c r="IH1023" s="12"/>
      <c r="IO1023" s="12"/>
      <c r="IP1023" s="12"/>
      <c r="IQ1023" s="12"/>
      <c r="IS1023" s="12"/>
      <c r="IT1023" s="12"/>
      <c r="IU1023" s="12"/>
      <c r="IV1023" s="12"/>
      <c r="IW1023" s="12"/>
      <c r="IX1023" s="12"/>
      <c r="IY1023" s="12"/>
      <c r="IZ1023" s="12"/>
      <c r="JA1023" s="12"/>
      <c r="JF1023" s="12"/>
      <c r="JG1023" s="12"/>
      <c r="JH1023" s="12"/>
      <c r="JI1023" s="12"/>
      <c r="JJ1023" s="12"/>
      <c r="JL1023" s="12"/>
      <c r="JZ1023" s="12"/>
      <c r="KA1023" s="12"/>
      <c r="KB1023" s="12"/>
      <c r="KC1023" s="12"/>
      <c r="KD1023" s="12"/>
      <c r="KG1023" s="12"/>
      <c r="KY1023" s="12"/>
      <c r="KZ1023" s="12"/>
      <c r="LA1023" s="12"/>
      <c r="LB1023" s="12"/>
      <c r="LC1023" s="12"/>
      <c r="LD1023" s="12"/>
      <c r="LE1023" s="12"/>
      <c r="LF1023" s="12"/>
      <c r="LG1023" s="12"/>
      <c r="LH1023" s="12"/>
      <c r="LI1023" s="12"/>
      <c r="LJ1023" s="12"/>
      <c r="LK1023" s="12"/>
      <c r="LL1023" s="12"/>
      <c r="LM1023" s="12"/>
      <c r="LN1023" s="12"/>
      <c r="LO1023" s="12"/>
      <c r="LP1023" s="12"/>
      <c r="LQ1023" s="12"/>
      <c r="LR1023" s="12"/>
      <c r="LS1023" s="12"/>
      <c r="LT1023" s="12"/>
      <c r="LU1023" s="12"/>
      <c r="LV1023" s="12"/>
      <c r="LW1023" s="12"/>
      <c r="LX1023" s="12"/>
      <c r="LY1023" s="12"/>
      <c r="LZ1023" s="12"/>
      <c r="MA1023" s="12"/>
      <c r="MB1023" s="12"/>
      <c r="MC1023" s="12"/>
      <c r="MD1023" s="12"/>
      <c r="ME1023" s="12"/>
      <c r="MF1023" s="12"/>
      <c r="MG1023" s="12"/>
      <c r="MH1023" s="12"/>
      <c r="MI1023" s="12"/>
      <c r="MJ1023" s="12"/>
      <c r="MK1023" s="12"/>
      <c r="ML1023" s="12"/>
      <c r="MM1023" s="12"/>
      <c r="MN1023" s="12"/>
      <c r="MO1023" s="12"/>
      <c r="MP1023" s="12"/>
      <c r="MQ1023" s="12"/>
      <c r="MR1023"/>
      <c r="MS1023" s="12"/>
    </row>
    <row r="1024" spans="1:359" s="8" customFormat="1" ht="22.5" customHeight="1">
      <c r="A1024" s="57">
        <v>1.8</v>
      </c>
      <c r="B1024" s="58"/>
      <c r="C1024" s="62"/>
      <c r="D1024" s="201">
        <f>SUM((S1024*A1024)+B1024+C1024)</f>
        <v>109.8</v>
      </c>
      <c r="E1024" s="226"/>
      <c r="F1024" s="59" t="s">
        <v>810</v>
      </c>
      <c r="G1024" s="59"/>
      <c r="H1024" s="26" t="s">
        <v>331</v>
      </c>
      <c r="I1024" s="26" t="s">
        <v>254</v>
      </c>
      <c r="J1024" s="28" t="s">
        <v>918</v>
      </c>
      <c r="K1024" s="26" t="s">
        <v>1683</v>
      </c>
      <c r="L1024" s="66">
        <f t="shared" si="331"/>
        <v>109.8</v>
      </c>
      <c r="M1024" s="66"/>
      <c r="N1024" s="1" t="s">
        <v>369</v>
      </c>
      <c r="O1024" s="316" t="s">
        <v>369</v>
      </c>
      <c r="P1024" s="317">
        <v>1</v>
      </c>
      <c r="Q1024" s="4" t="s">
        <v>369</v>
      </c>
      <c r="R1024" s="37">
        <v>50</v>
      </c>
      <c r="S1024" s="38">
        <f t="shared" si="332"/>
        <v>61</v>
      </c>
      <c r="T1024" s="20"/>
      <c r="U1024" s="10" t="s">
        <v>518</v>
      </c>
      <c r="V1024" s="9"/>
      <c r="W1024" s="12"/>
      <c r="HP1024" s="12"/>
      <c r="HQ1024" s="12"/>
      <c r="HR1024" s="12"/>
      <c r="HS1024" s="12"/>
      <c r="HT1024" s="12"/>
      <c r="HU1024" s="12"/>
      <c r="HV1024" s="12"/>
      <c r="HW1024" s="12"/>
      <c r="HX1024" s="12"/>
      <c r="HY1024" s="12"/>
      <c r="IE1024" s="12"/>
      <c r="IF1024" s="12"/>
      <c r="IH1024" s="12"/>
      <c r="II1024" s="12"/>
      <c r="IS1024" s="12"/>
      <c r="IT1024" s="12"/>
      <c r="IU1024" s="12"/>
      <c r="IV1024" s="12"/>
      <c r="IW1024" s="12"/>
      <c r="IX1024" s="12"/>
      <c r="IY1024" s="12"/>
      <c r="IZ1024" s="12"/>
      <c r="JA1024" s="12"/>
      <c r="JB1024" s="12"/>
      <c r="JC1024" s="12"/>
      <c r="JD1024" s="12"/>
      <c r="JE1024" s="12"/>
      <c r="JF1024" s="12"/>
      <c r="JG1024" s="12"/>
      <c r="JH1024" s="12"/>
      <c r="JI1024" s="12"/>
      <c r="JJ1024" s="12"/>
      <c r="JK1024" s="12"/>
      <c r="JL1024" s="12"/>
      <c r="JN1024" s="12"/>
      <c r="JP1024" s="12"/>
      <c r="JR1024" s="12"/>
      <c r="JS1024" s="12"/>
      <c r="JY1024" s="12"/>
      <c r="JZ1024" s="12"/>
      <c r="KA1024" s="12"/>
      <c r="KB1024" s="12"/>
      <c r="KC1024" s="12"/>
      <c r="KD1024" s="12"/>
      <c r="KX1024" s="12"/>
      <c r="KY1024" s="12"/>
      <c r="KZ1024" s="12"/>
      <c r="LA1024" s="12"/>
      <c r="LB1024" s="12"/>
      <c r="LC1024" s="12"/>
      <c r="LD1024" s="12"/>
      <c r="LE1024" s="12"/>
      <c r="LF1024" s="12"/>
      <c r="LG1024" s="12"/>
      <c r="LH1024" s="12"/>
      <c r="LI1024" s="12"/>
      <c r="LJ1024" s="12"/>
      <c r="LK1024" s="12"/>
      <c r="LL1024" s="12"/>
      <c r="LM1024" s="12"/>
      <c r="LN1024" s="12"/>
      <c r="LO1024" s="12"/>
      <c r="LP1024" s="12"/>
      <c r="LQ1024" s="12"/>
      <c r="LR1024" s="12"/>
      <c r="LS1024" s="12"/>
      <c r="LT1024" s="12"/>
      <c r="LU1024" s="12"/>
      <c r="LV1024" s="12"/>
      <c r="LW1024" s="12"/>
      <c r="LX1024" s="12"/>
      <c r="LY1024" s="12"/>
      <c r="LZ1024" s="12"/>
      <c r="MA1024" s="12"/>
      <c r="MB1024" s="12"/>
      <c r="MC1024" s="12"/>
      <c r="MD1024" s="12"/>
      <c r="ME1024" s="12"/>
      <c r="MF1024" s="12"/>
      <c r="MG1024" s="12"/>
      <c r="MH1024" s="12"/>
      <c r="MI1024" s="12"/>
      <c r="MJ1024" s="12"/>
      <c r="MK1024" s="12"/>
      <c r="ML1024" s="12"/>
      <c r="MM1024" s="12"/>
      <c r="MN1024" s="12"/>
      <c r="MO1024" s="12"/>
      <c r="MP1024" s="12"/>
    </row>
    <row r="1025" spans="1:359" s="8" customFormat="1" ht="22.5" customHeight="1">
      <c r="A1025" s="57">
        <v>1.8</v>
      </c>
      <c r="B1025" s="58"/>
      <c r="C1025" s="62">
        <v>8</v>
      </c>
      <c r="D1025" s="201">
        <f>SUM((S1025*A1025)+B1025+C1025)</f>
        <v>111.21199999999999</v>
      </c>
      <c r="E1025" s="226"/>
      <c r="F1025" s="59" t="s">
        <v>810</v>
      </c>
      <c r="G1025" s="59"/>
      <c r="H1025" s="26" t="s">
        <v>331</v>
      </c>
      <c r="I1025" s="26" t="s">
        <v>254</v>
      </c>
      <c r="J1025" s="28" t="s">
        <v>918</v>
      </c>
      <c r="K1025" s="26" t="s">
        <v>1187</v>
      </c>
      <c r="L1025" s="66">
        <f t="shared" si="331"/>
        <v>111.21199999999999</v>
      </c>
      <c r="M1025" s="66"/>
      <c r="N1025" s="1" t="s">
        <v>369</v>
      </c>
      <c r="O1025" s="316" t="s">
        <v>369</v>
      </c>
      <c r="P1025" s="317">
        <v>1</v>
      </c>
      <c r="Q1025" s="4" t="s">
        <v>369</v>
      </c>
      <c r="R1025" s="37">
        <v>47</v>
      </c>
      <c r="S1025" s="38">
        <f t="shared" si="332"/>
        <v>57.339999999999996</v>
      </c>
      <c r="T1025" s="20"/>
      <c r="U1025" s="10" t="s">
        <v>518</v>
      </c>
      <c r="V1025" s="9"/>
      <c r="W1025" s="12"/>
      <c r="HP1025" s="12"/>
      <c r="HQ1025" s="12"/>
      <c r="HR1025" s="12"/>
      <c r="HS1025" s="12"/>
      <c r="HT1025" s="12"/>
      <c r="HU1025" s="12"/>
      <c r="HV1025" s="12"/>
      <c r="HW1025" s="12"/>
      <c r="HX1025" s="12"/>
      <c r="HY1025" s="12"/>
      <c r="IE1025" s="12"/>
      <c r="IF1025" s="12"/>
      <c r="IH1025" s="12"/>
      <c r="II1025" s="12"/>
      <c r="IS1025" s="12"/>
      <c r="IT1025" s="12"/>
      <c r="IU1025" s="12"/>
      <c r="IV1025" s="12"/>
      <c r="IW1025" s="12"/>
      <c r="IX1025" s="12"/>
      <c r="IY1025" s="12"/>
      <c r="IZ1025" s="12"/>
      <c r="JA1025" s="12"/>
      <c r="JB1025" s="12"/>
      <c r="JC1025" s="12"/>
      <c r="JD1025" s="12"/>
      <c r="JE1025" s="12"/>
      <c r="JF1025" s="12"/>
      <c r="JG1025" s="12"/>
      <c r="JH1025" s="12"/>
      <c r="JI1025" s="12"/>
      <c r="JJ1025" s="12"/>
      <c r="JK1025" s="12"/>
      <c r="JL1025" s="12"/>
      <c r="JN1025" s="12"/>
      <c r="JP1025" s="12"/>
      <c r="JR1025" s="12"/>
      <c r="JS1025" s="12"/>
      <c r="JY1025" s="12"/>
      <c r="JZ1025" s="12"/>
      <c r="KA1025" s="12"/>
      <c r="KB1025" s="12"/>
      <c r="KC1025" s="12"/>
      <c r="KD1025" s="12"/>
      <c r="KX1025" s="12"/>
      <c r="KY1025" s="12"/>
      <c r="LD1025" s="12"/>
      <c r="LE1025" s="12"/>
      <c r="LF1025" s="12"/>
      <c r="LG1025" s="12"/>
      <c r="LH1025" s="12"/>
      <c r="LI1025" s="12"/>
      <c r="LJ1025" s="12"/>
      <c r="LK1025" s="12"/>
      <c r="LL1025" s="12"/>
      <c r="LM1025" s="12"/>
      <c r="LN1025" s="12"/>
      <c r="LO1025" s="12"/>
      <c r="LP1025" s="12"/>
      <c r="LQ1025" s="12"/>
      <c r="LR1025" s="12"/>
      <c r="LS1025" s="12"/>
      <c r="LT1025" s="12"/>
      <c r="LU1025" s="12"/>
      <c r="LV1025" s="12"/>
      <c r="LW1025" s="12"/>
      <c r="LX1025" s="12"/>
      <c r="LY1025" s="12"/>
      <c r="LZ1025" s="12"/>
      <c r="MA1025" s="12"/>
      <c r="MB1025" s="12"/>
      <c r="MC1025" s="12"/>
      <c r="MD1025" s="12"/>
      <c r="ME1025" s="12"/>
      <c r="MF1025" s="12"/>
      <c r="MG1025" s="12"/>
      <c r="MH1025" s="12"/>
      <c r="MI1025" s="12"/>
      <c r="MJ1025" s="12"/>
      <c r="MK1025" s="12"/>
      <c r="ML1025" s="12"/>
      <c r="MM1025" s="12"/>
      <c r="MN1025" s="12"/>
      <c r="MO1025" s="12"/>
      <c r="MP1025" s="12"/>
    </row>
    <row r="1026" spans="1:359" s="8" customFormat="1" ht="22.5" customHeight="1">
      <c r="A1026" s="57">
        <v>2.1</v>
      </c>
      <c r="B1026" s="58"/>
      <c r="C1026" s="62"/>
      <c r="D1026" s="201">
        <f>SUM((S1026*A1026)+B1026+C1026)</f>
        <v>43.554000000000002</v>
      </c>
      <c r="E1026" s="225"/>
      <c r="F1026" s="59" t="s">
        <v>807</v>
      </c>
      <c r="G1026" s="59"/>
      <c r="H1026" s="26" t="s">
        <v>331</v>
      </c>
      <c r="I1026" s="26" t="s">
        <v>1737</v>
      </c>
      <c r="J1026" s="26" t="s">
        <v>918</v>
      </c>
      <c r="K1026" s="26" t="s">
        <v>2215</v>
      </c>
      <c r="L1026" s="66">
        <f t="shared" si="331"/>
        <v>43.554000000000002</v>
      </c>
      <c r="M1026" s="66"/>
      <c r="N1026" s="1" t="s">
        <v>369</v>
      </c>
      <c r="O1026" s="316" t="s">
        <v>369</v>
      </c>
      <c r="P1026" s="317">
        <v>2</v>
      </c>
      <c r="Q1026" s="4" t="s">
        <v>369</v>
      </c>
      <c r="R1026" s="37">
        <v>17</v>
      </c>
      <c r="S1026" s="38">
        <f t="shared" si="332"/>
        <v>20.74</v>
      </c>
      <c r="T1026" s="20"/>
      <c r="U1026" s="10" t="s">
        <v>518</v>
      </c>
      <c r="V1026" s="9"/>
      <c r="HP1026" s="12"/>
      <c r="HQ1026" s="12"/>
      <c r="IR1026" s="12"/>
      <c r="IS1026" s="12"/>
      <c r="IT1026" s="12"/>
      <c r="IU1026" s="12"/>
      <c r="IV1026" s="12"/>
      <c r="IW1026" s="12"/>
      <c r="IX1026" s="12"/>
      <c r="IY1026" s="12"/>
      <c r="IZ1026" s="12"/>
      <c r="JA1026" s="12"/>
      <c r="JN1026" s="12"/>
      <c r="JT1026" s="12"/>
      <c r="JU1026" s="12"/>
      <c r="JV1026" s="12"/>
      <c r="JW1026" s="12"/>
      <c r="JX1026" s="12"/>
      <c r="KB1026" s="12"/>
      <c r="KG1026" s="12"/>
      <c r="KH1026" s="12"/>
      <c r="KI1026" s="12"/>
      <c r="KJ1026" s="12"/>
      <c r="KK1026" s="12"/>
      <c r="KL1026" s="12"/>
      <c r="KS1026" s="12"/>
      <c r="KT1026" s="12"/>
      <c r="KU1026" s="12"/>
      <c r="KV1026" s="12"/>
      <c r="KW1026" s="12"/>
      <c r="KX1026" s="12"/>
      <c r="KZ1026" s="12"/>
      <c r="LA1026" s="12"/>
      <c r="LB1026" s="12"/>
      <c r="LC1026" s="12"/>
      <c r="LD1026" s="12"/>
      <c r="LE1026" s="12"/>
      <c r="LF1026" s="12"/>
      <c r="LG1026" s="12"/>
      <c r="LH1026" s="12"/>
      <c r="LI1026" s="12"/>
      <c r="LJ1026" s="12"/>
      <c r="LK1026" s="12"/>
      <c r="LL1026" s="12"/>
      <c r="LM1026" s="12"/>
      <c r="LR1026" s="12"/>
      <c r="LS1026" s="12"/>
      <c r="LT1026" s="12"/>
      <c r="LU1026" s="12"/>
      <c r="LV1026" s="12"/>
      <c r="LW1026" s="12"/>
      <c r="LX1026" s="12"/>
      <c r="LY1026" s="12"/>
      <c r="LZ1026" s="12"/>
      <c r="MA1026" s="12"/>
      <c r="MB1026" s="12"/>
      <c r="MC1026" s="12"/>
      <c r="MD1026" s="12"/>
      <c r="ME1026" s="12"/>
      <c r="MF1026" s="12"/>
      <c r="MH1026" s="12"/>
      <c r="MI1026" s="12"/>
      <c r="MJ1026" s="12"/>
      <c r="MK1026" s="12"/>
      <c r="ML1026" s="12"/>
      <c r="MM1026" s="12"/>
      <c r="MN1026" s="12"/>
      <c r="MO1026" s="12"/>
      <c r="MP1026" s="12"/>
    </row>
    <row r="1027" spans="1:359" s="8" customFormat="1" ht="22.5" customHeight="1">
      <c r="A1027" s="56"/>
      <c r="B1027" s="55"/>
      <c r="C1027" s="63"/>
      <c r="D1027" s="201"/>
      <c r="E1027" s="226"/>
      <c r="F1027" s="60"/>
      <c r="G1027" s="60"/>
      <c r="H1027" s="26"/>
      <c r="I1027" s="26"/>
      <c r="J1027" s="9"/>
      <c r="K1027" s="26"/>
      <c r="L1027" s="66"/>
      <c r="M1027" s="66"/>
      <c r="N1027" s="17"/>
      <c r="O1027" s="318"/>
      <c r="P1027" s="318"/>
      <c r="Q1027" s="13"/>
      <c r="R1027" s="31"/>
      <c r="S1027" s="31"/>
      <c r="T1027" s="21"/>
      <c r="U1027" s="10"/>
      <c r="V1027" s="9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2"/>
      <c r="AX1027" s="12"/>
      <c r="AY1027" s="12"/>
      <c r="AZ1027" s="12"/>
      <c r="BA1027" s="12"/>
      <c r="BB1027" s="12"/>
      <c r="BC1027" s="12"/>
      <c r="BD1027" s="12"/>
      <c r="BE1027" s="12"/>
      <c r="BF1027" s="12"/>
      <c r="BG1027" s="12"/>
      <c r="BH1027" s="12"/>
      <c r="BI1027" s="12"/>
      <c r="BJ1027" s="12"/>
      <c r="BK1027" s="12"/>
      <c r="BL1027" s="12"/>
      <c r="BM1027" s="12"/>
      <c r="BN1027" s="12"/>
      <c r="BO1027" s="12"/>
      <c r="BP1027" s="12"/>
      <c r="BQ1027" s="12"/>
      <c r="BR1027" s="12"/>
      <c r="BS1027" s="12"/>
      <c r="BT1027" s="12"/>
      <c r="BU1027" s="12"/>
      <c r="BV1027" s="12"/>
      <c r="BW1027" s="12"/>
      <c r="BX1027" s="12"/>
      <c r="BY1027" s="12"/>
      <c r="BZ1027" s="12"/>
      <c r="CA1027" s="12"/>
      <c r="CB1027" s="12"/>
      <c r="CC1027" s="12"/>
      <c r="CD1027" s="12"/>
      <c r="CE1027" s="12"/>
      <c r="CF1027" s="12"/>
      <c r="CG1027" s="12"/>
      <c r="CH1027" s="12"/>
      <c r="CI1027" s="12"/>
      <c r="CJ1027" s="12"/>
      <c r="CK1027" s="12"/>
      <c r="CL1027" s="12"/>
      <c r="CM1027" s="12"/>
      <c r="CN1027" s="12"/>
      <c r="CO1027" s="12"/>
      <c r="CP1027" s="12"/>
      <c r="CQ1027" s="12"/>
      <c r="CR1027" s="12"/>
      <c r="CS1027" s="12"/>
      <c r="CT1027" s="12"/>
      <c r="CU1027" s="12"/>
      <c r="CV1027" s="12"/>
      <c r="CW1027" s="12"/>
      <c r="CX1027" s="12"/>
      <c r="CY1027" s="12"/>
      <c r="CZ1027" s="12"/>
      <c r="DA1027" s="12"/>
      <c r="DB1027" s="12"/>
      <c r="DC1027" s="12"/>
      <c r="DD1027" s="12"/>
      <c r="DE1027" s="12"/>
      <c r="DF1027" s="12"/>
      <c r="DG1027" s="12"/>
      <c r="DH1027" s="12"/>
      <c r="DI1027" s="12"/>
      <c r="DJ1027" s="12"/>
      <c r="DK1027" s="12"/>
      <c r="DL1027" s="12"/>
      <c r="DM1027" s="12"/>
      <c r="DN1027" s="12"/>
      <c r="DO1027" s="12"/>
      <c r="DP1027" s="12"/>
      <c r="DQ1027" s="12"/>
      <c r="DR1027" s="12"/>
      <c r="DS1027" s="12"/>
      <c r="DT1027" s="12"/>
      <c r="DU1027" s="12"/>
      <c r="DV1027" s="12"/>
      <c r="DW1027" s="12"/>
      <c r="DX1027" s="12"/>
      <c r="DY1027" s="12"/>
      <c r="DZ1027" s="12"/>
      <c r="EA1027" s="12"/>
      <c r="EB1027" s="12"/>
      <c r="EC1027" s="12"/>
      <c r="ED1027" s="12"/>
      <c r="EE1027" s="12"/>
      <c r="EF1027" s="12"/>
      <c r="EG1027" s="12"/>
      <c r="EH1027" s="12"/>
      <c r="EI1027" s="12"/>
      <c r="EJ1027" s="12"/>
      <c r="EK1027" s="12"/>
      <c r="EL1027" s="12"/>
      <c r="EM1027" s="12"/>
      <c r="EN1027" s="12"/>
      <c r="EO1027" s="12"/>
      <c r="EP1027" s="12"/>
      <c r="EQ1027" s="12"/>
      <c r="ER1027" s="12"/>
      <c r="ES1027" s="12"/>
      <c r="ET1027" s="12"/>
      <c r="EU1027" s="12"/>
      <c r="EV1027" s="12"/>
      <c r="EW1027" s="12"/>
      <c r="EX1027" s="12"/>
      <c r="EY1027" s="12"/>
      <c r="EZ1027" s="12"/>
      <c r="FA1027" s="12"/>
      <c r="FB1027" s="12"/>
      <c r="FC1027" s="12"/>
      <c r="FD1027" s="12"/>
      <c r="FE1027" s="12"/>
      <c r="FF1027" s="12"/>
      <c r="FG1027" s="12"/>
      <c r="FH1027" s="12"/>
      <c r="FI1027" s="12"/>
      <c r="FJ1027" s="12"/>
      <c r="FK1027" s="12"/>
      <c r="FL1027" s="12"/>
      <c r="FM1027" s="12"/>
      <c r="FN1027" s="12"/>
      <c r="FO1027" s="12"/>
      <c r="FP1027" s="12"/>
      <c r="FQ1027" s="12"/>
      <c r="FR1027" s="12"/>
      <c r="FS1027" s="12"/>
      <c r="FT1027" s="12"/>
      <c r="FU1027" s="12"/>
      <c r="FV1027" s="12"/>
      <c r="FW1027" s="12"/>
      <c r="FX1027" s="12"/>
      <c r="FY1027" s="12"/>
      <c r="FZ1027" s="12"/>
      <c r="GA1027" s="12"/>
      <c r="GB1027" s="12"/>
      <c r="GC1027" s="12"/>
      <c r="GD1027" s="12"/>
      <c r="GE1027" s="12"/>
      <c r="GF1027" s="12"/>
      <c r="GG1027" s="12"/>
      <c r="GH1027" s="12"/>
      <c r="GI1027" s="12"/>
      <c r="GJ1027" s="12"/>
      <c r="GK1027" s="12"/>
      <c r="GL1027" s="12"/>
      <c r="GM1027" s="12"/>
      <c r="GN1027" s="12"/>
      <c r="GO1027" s="12"/>
      <c r="GP1027" s="12"/>
      <c r="GQ1027" s="12"/>
      <c r="GR1027" s="12"/>
      <c r="GS1027" s="12"/>
      <c r="GT1027" s="12"/>
      <c r="GU1027" s="12"/>
      <c r="GV1027" s="12"/>
      <c r="GW1027" s="12"/>
      <c r="GX1027" s="12"/>
      <c r="GY1027" s="12"/>
      <c r="GZ1027" s="12"/>
      <c r="HA1027" s="12"/>
      <c r="HB1027" s="12"/>
      <c r="HC1027" s="12"/>
      <c r="HD1027" s="12"/>
      <c r="HE1027" s="12"/>
      <c r="HF1027" s="12"/>
      <c r="HG1027" s="12"/>
      <c r="HH1027" s="12"/>
      <c r="HI1027" s="12"/>
      <c r="HJ1027" s="12"/>
      <c r="HK1027" s="12"/>
      <c r="HL1027" s="12"/>
      <c r="HM1027" s="12"/>
      <c r="HN1027" s="12"/>
      <c r="HO1027" s="12"/>
      <c r="HP1027" s="12"/>
      <c r="HQ1027" s="12"/>
      <c r="HR1027" s="12"/>
      <c r="HS1027" s="12"/>
      <c r="HT1027" s="12"/>
      <c r="HU1027" s="12"/>
      <c r="HW1027" s="12"/>
      <c r="HX1027" s="12"/>
      <c r="IG1027" s="12"/>
      <c r="IL1027" s="12"/>
      <c r="IM1027" s="12"/>
      <c r="IN1027" s="12"/>
      <c r="IO1027" s="12"/>
      <c r="IP1027" s="12"/>
      <c r="IQ1027" s="12"/>
      <c r="JB1027" s="12"/>
      <c r="JC1027" s="12"/>
      <c r="JD1027" s="12"/>
      <c r="JE1027" s="12"/>
      <c r="JK1027" s="12"/>
      <c r="JP1027" s="12"/>
      <c r="JR1027" s="12"/>
      <c r="JS1027" s="12"/>
      <c r="JY1027" s="12"/>
      <c r="JZ1027" s="12"/>
      <c r="KA1027" s="12"/>
      <c r="KB1027" s="12"/>
      <c r="KC1027" s="12"/>
      <c r="KD1027" s="12"/>
      <c r="KE1027" s="12"/>
      <c r="KF1027" s="12"/>
      <c r="KH1027" s="12"/>
      <c r="KI1027" s="12"/>
      <c r="KJ1027" s="12"/>
      <c r="KK1027" s="12"/>
      <c r="KL1027" s="12"/>
      <c r="KM1027" s="12"/>
      <c r="KN1027" s="12"/>
      <c r="KO1027" s="12"/>
      <c r="KP1027" s="12"/>
      <c r="KQ1027" s="12"/>
      <c r="KR1027" s="12"/>
      <c r="KU1027" s="12"/>
      <c r="KV1027" s="12"/>
      <c r="KW1027" s="12"/>
      <c r="LD1027" s="12"/>
      <c r="LE1027" s="12"/>
      <c r="LF1027" s="12"/>
      <c r="LG1027" s="12"/>
      <c r="LH1027" s="12"/>
      <c r="LI1027" s="12"/>
      <c r="LJ1027" s="12"/>
      <c r="LK1027" s="12"/>
      <c r="LL1027" s="12"/>
      <c r="LM1027" s="12"/>
      <c r="LR1027" s="12"/>
      <c r="LS1027" s="12"/>
      <c r="LT1027" s="12"/>
      <c r="LU1027" s="12"/>
      <c r="LV1027" s="12"/>
      <c r="LW1027" s="12"/>
      <c r="LX1027" s="12"/>
      <c r="LY1027" s="12"/>
      <c r="LZ1027" s="12"/>
      <c r="MA1027" s="12"/>
      <c r="MB1027" s="12"/>
      <c r="MC1027" s="12"/>
      <c r="MD1027" s="12"/>
      <c r="ME1027" s="12"/>
      <c r="MF1027" s="12"/>
      <c r="MR1027" s="12"/>
    </row>
    <row r="1028" spans="1:359" s="8" customFormat="1" ht="22.5" customHeight="1">
      <c r="A1028" s="56"/>
      <c r="B1028" s="55"/>
      <c r="C1028" s="63"/>
      <c r="D1028" s="201"/>
      <c r="E1028" s="226"/>
      <c r="F1028" s="60"/>
      <c r="G1028" s="60"/>
      <c r="H1028" s="26"/>
      <c r="I1028" s="26"/>
      <c r="J1028" s="9"/>
      <c r="K1028" s="26"/>
      <c r="L1028" s="66"/>
      <c r="M1028" s="66"/>
      <c r="N1028" s="17"/>
      <c r="O1028" s="318"/>
      <c r="P1028" s="318"/>
      <c r="Q1028" s="13"/>
      <c r="R1028" s="31"/>
      <c r="S1028" s="31"/>
      <c r="T1028" s="21"/>
      <c r="U1028" s="10"/>
      <c r="V1028" s="9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2"/>
      <c r="AX1028" s="12"/>
      <c r="AY1028" s="12"/>
      <c r="AZ1028" s="12"/>
      <c r="BA1028" s="12"/>
      <c r="BB1028" s="12"/>
      <c r="BC1028" s="12"/>
      <c r="BD1028" s="12"/>
      <c r="BE1028" s="12"/>
      <c r="BF1028" s="12"/>
      <c r="BG1028" s="12"/>
      <c r="BH1028" s="12"/>
      <c r="BI1028" s="12"/>
      <c r="BJ1028" s="12"/>
      <c r="BK1028" s="12"/>
      <c r="BL1028" s="12"/>
      <c r="BM1028" s="12"/>
      <c r="BN1028" s="12"/>
      <c r="BO1028" s="12"/>
      <c r="BP1028" s="12"/>
      <c r="BQ1028" s="12"/>
      <c r="BR1028" s="12"/>
      <c r="BS1028" s="12"/>
      <c r="BT1028" s="12"/>
      <c r="BU1028" s="12"/>
      <c r="BV1028" s="12"/>
      <c r="BW1028" s="12"/>
      <c r="BX1028" s="12"/>
      <c r="BY1028" s="12"/>
      <c r="BZ1028" s="12"/>
      <c r="CA1028" s="12"/>
      <c r="CB1028" s="12"/>
      <c r="CC1028" s="12"/>
      <c r="CD1028" s="12"/>
      <c r="CE1028" s="12"/>
      <c r="CF1028" s="12"/>
      <c r="CG1028" s="12"/>
      <c r="CH1028" s="12"/>
      <c r="CI1028" s="12"/>
      <c r="CJ1028" s="12"/>
      <c r="CK1028" s="12"/>
      <c r="CL1028" s="12"/>
      <c r="CM1028" s="12"/>
      <c r="CN1028" s="12"/>
      <c r="CO1028" s="12"/>
      <c r="CP1028" s="12"/>
      <c r="CQ1028" s="12"/>
      <c r="CR1028" s="12"/>
      <c r="CS1028" s="12"/>
      <c r="CT1028" s="12"/>
      <c r="CU1028" s="12"/>
      <c r="CV1028" s="12"/>
      <c r="CW1028" s="12"/>
      <c r="CX1028" s="12"/>
      <c r="CY1028" s="12"/>
      <c r="CZ1028" s="12"/>
      <c r="DA1028" s="12"/>
      <c r="DB1028" s="12"/>
      <c r="DC1028" s="12"/>
      <c r="DD1028" s="12"/>
      <c r="DE1028" s="12"/>
      <c r="DF1028" s="12"/>
      <c r="DG1028" s="12"/>
      <c r="DH1028" s="12"/>
      <c r="DI1028" s="12"/>
      <c r="DJ1028" s="12"/>
      <c r="DK1028" s="12"/>
      <c r="DL1028" s="12"/>
      <c r="DM1028" s="12"/>
      <c r="DN1028" s="12"/>
      <c r="DO1028" s="12"/>
      <c r="DP1028" s="12"/>
      <c r="DQ1028" s="12"/>
      <c r="DR1028" s="12"/>
      <c r="DS1028" s="12"/>
      <c r="DT1028" s="12"/>
      <c r="DU1028" s="12"/>
      <c r="DV1028" s="12"/>
      <c r="DW1028" s="12"/>
      <c r="DX1028" s="12"/>
      <c r="DY1028" s="12"/>
      <c r="DZ1028" s="12"/>
      <c r="EA1028" s="12"/>
      <c r="EB1028" s="12"/>
      <c r="EC1028" s="12"/>
      <c r="ED1028" s="12"/>
      <c r="EE1028" s="12"/>
      <c r="EF1028" s="12"/>
      <c r="EG1028" s="12"/>
      <c r="EH1028" s="12"/>
      <c r="EI1028" s="12"/>
      <c r="EJ1028" s="12"/>
      <c r="EK1028" s="12"/>
      <c r="EL1028" s="12"/>
      <c r="EM1028" s="12"/>
      <c r="EN1028" s="12"/>
      <c r="EO1028" s="12"/>
      <c r="EP1028" s="12"/>
      <c r="EQ1028" s="12"/>
      <c r="ER1028" s="12"/>
      <c r="ES1028" s="12"/>
      <c r="ET1028" s="12"/>
      <c r="EU1028" s="12"/>
      <c r="EV1028" s="12"/>
      <c r="EW1028" s="12"/>
      <c r="EX1028" s="12"/>
      <c r="EY1028" s="12"/>
      <c r="EZ1028" s="12"/>
      <c r="FA1028" s="12"/>
      <c r="FB1028" s="12"/>
      <c r="FC1028" s="12"/>
      <c r="FD1028" s="12"/>
      <c r="FE1028" s="12"/>
      <c r="FF1028" s="12"/>
      <c r="FG1028" s="12"/>
      <c r="FH1028" s="12"/>
      <c r="FI1028" s="12"/>
      <c r="FJ1028" s="12"/>
      <c r="FK1028" s="12"/>
      <c r="FL1028" s="12"/>
      <c r="FM1028" s="12"/>
      <c r="FN1028" s="12"/>
      <c r="FO1028" s="12"/>
      <c r="FP1028" s="12"/>
      <c r="FQ1028" s="12"/>
      <c r="FR1028" s="12"/>
      <c r="FS1028" s="12"/>
      <c r="FT1028" s="12"/>
      <c r="FU1028" s="12"/>
      <c r="FV1028" s="12"/>
      <c r="FW1028" s="12"/>
      <c r="FX1028" s="12"/>
      <c r="FY1028" s="12"/>
      <c r="FZ1028" s="12"/>
      <c r="GA1028" s="12"/>
      <c r="GB1028" s="12"/>
      <c r="GC1028" s="12"/>
      <c r="GD1028" s="12"/>
      <c r="GE1028" s="12"/>
      <c r="GF1028" s="12"/>
      <c r="GG1028" s="12"/>
      <c r="GH1028" s="12"/>
      <c r="GI1028" s="12"/>
      <c r="GJ1028" s="12"/>
      <c r="GK1028" s="12"/>
      <c r="GL1028" s="12"/>
      <c r="GM1028" s="12"/>
      <c r="GN1028" s="12"/>
      <c r="GO1028" s="12"/>
      <c r="GP1028" s="12"/>
      <c r="GQ1028" s="12"/>
      <c r="GR1028" s="12"/>
      <c r="GS1028" s="12"/>
      <c r="GT1028" s="12"/>
      <c r="GU1028" s="12"/>
      <c r="GV1028" s="12"/>
      <c r="GW1028" s="12"/>
      <c r="GX1028" s="12"/>
      <c r="GY1028" s="12"/>
      <c r="GZ1028" s="12"/>
      <c r="HA1028" s="12"/>
      <c r="HB1028" s="12"/>
      <c r="HC1028" s="12"/>
      <c r="HD1028" s="12"/>
      <c r="HE1028" s="12"/>
      <c r="HF1028" s="12"/>
      <c r="HG1028" s="12"/>
      <c r="HH1028" s="12"/>
      <c r="HI1028" s="12"/>
      <c r="HJ1028" s="12"/>
      <c r="HK1028" s="12"/>
      <c r="HL1028" s="12"/>
      <c r="HM1028" s="12"/>
      <c r="HN1028" s="12"/>
      <c r="HO1028" s="12"/>
      <c r="HP1028" s="12"/>
      <c r="HQ1028" s="12"/>
      <c r="HR1028" s="12"/>
      <c r="HS1028" s="12"/>
      <c r="HT1028" s="12"/>
      <c r="HU1028" s="12"/>
      <c r="HW1028" s="12"/>
      <c r="HX1028" s="12"/>
      <c r="IG1028" s="12"/>
      <c r="IO1028" s="12"/>
      <c r="IP1028" s="12"/>
      <c r="IQ1028" s="12"/>
      <c r="JB1028" s="12"/>
      <c r="JC1028" s="12"/>
      <c r="JD1028" s="12"/>
      <c r="JE1028" s="12"/>
      <c r="JK1028" s="12"/>
      <c r="JP1028" s="12"/>
      <c r="JR1028" s="12"/>
      <c r="JS1028" s="12"/>
      <c r="JY1028" s="12"/>
      <c r="KB1028" s="12"/>
      <c r="KC1028" s="12"/>
      <c r="KD1028" s="12"/>
      <c r="KE1028" s="12"/>
      <c r="KF1028" s="12"/>
      <c r="KH1028" s="12"/>
      <c r="KI1028" s="12"/>
      <c r="KJ1028" s="12"/>
      <c r="KK1028" s="12"/>
      <c r="KL1028" s="12"/>
      <c r="KM1028" s="12"/>
      <c r="KN1028" s="12"/>
      <c r="KO1028" s="12"/>
      <c r="KP1028" s="12"/>
      <c r="KQ1028" s="12"/>
      <c r="KR1028" s="12"/>
      <c r="KS1028"/>
      <c r="KT1028"/>
      <c r="KU1028" s="12"/>
      <c r="KV1028" s="12"/>
      <c r="KW1028" s="12"/>
      <c r="MR1028" s="12"/>
      <c r="MU1028" s="12"/>
    </row>
    <row r="1029" spans="1:359" s="8" customFormat="1" ht="22.5" customHeight="1">
      <c r="A1029" s="56"/>
      <c r="B1029" s="55"/>
      <c r="C1029" s="63"/>
      <c r="D1029" s="201"/>
      <c r="E1029" s="225"/>
      <c r="F1029" s="60"/>
      <c r="G1029" s="60"/>
      <c r="H1029" s="26"/>
      <c r="I1029" s="26"/>
      <c r="J1029" s="9"/>
      <c r="K1029" s="26"/>
      <c r="L1029" s="66"/>
      <c r="M1029" s="66"/>
      <c r="N1029" s="17"/>
      <c r="O1029" s="318"/>
      <c r="P1029" s="318"/>
      <c r="Q1029" s="13"/>
      <c r="R1029" s="31"/>
      <c r="S1029" s="31"/>
      <c r="T1029" s="21"/>
      <c r="U1029" s="10"/>
      <c r="V1029" s="9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12"/>
      <c r="BD1029" s="12"/>
      <c r="BE1029" s="12"/>
      <c r="BF1029" s="12"/>
      <c r="BG1029" s="12"/>
      <c r="BH1029" s="12"/>
      <c r="BI1029" s="12"/>
      <c r="BJ1029" s="12"/>
      <c r="BK1029" s="12"/>
      <c r="BL1029" s="12"/>
      <c r="BM1029" s="12"/>
      <c r="BN1029" s="12"/>
      <c r="BO1029" s="12"/>
      <c r="BP1029" s="12"/>
      <c r="BQ1029" s="12"/>
      <c r="BR1029" s="12"/>
      <c r="BS1029" s="12"/>
      <c r="BT1029" s="12"/>
      <c r="BU1029" s="12"/>
      <c r="BV1029" s="12"/>
      <c r="BW1029" s="12"/>
      <c r="BX1029" s="12"/>
      <c r="BY1029" s="12"/>
      <c r="BZ1029" s="12"/>
      <c r="CA1029" s="12"/>
      <c r="CB1029" s="12"/>
      <c r="CC1029" s="12"/>
      <c r="CD1029" s="12"/>
      <c r="CE1029" s="12"/>
      <c r="CF1029" s="12"/>
      <c r="CG1029" s="12"/>
      <c r="CH1029" s="12"/>
      <c r="CI1029" s="12"/>
      <c r="CJ1029" s="12"/>
      <c r="CK1029" s="12"/>
      <c r="CL1029" s="12"/>
      <c r="CM1029" s="12"/>
      <c r="CN1029" s="12"/>
      <c r="CO1029" s="12"/>
      <c r="CP1029" s="12"/>
      <c r="CQ1029" s="12"/>
      <c r="CR1029" s="12"/>
      <c r="CS1029" s="12"/>
      <c r="CT1029" s="12"/>
      <c r="CU1029" s="12"/>
      <c r="CV1029" s="12"/>
      <c r="CW1029" s="12"/>
      <c r="CX1029" s="12"/>
      <c r="CY1029" s="12"/>
      <c r="CZ1029" s="12"/>
      <c r="DA1029" s="12"/>
      <c r="DB1029" s="12"/>
      <c r="DC1029" s="12"/>
      <c r="DD1029" s="12"/>
      <c r="DE1029" s="12"/>
      <c r="DF1029" s="12"/>
      <c r="DG1029" s="12"/>
      <c r="DH1029" s="12"/>
      <c r="DI1029" s="12"/>
      <c r="DJ1029" s="12"/>
      <c r="DK1029" s="12"/>
      <c r="DL1029" s="12"/>
      <c r="DM1029" s="12"/>
      <c r="DN1029" s="12"/>
      <c r="DO1029" s="12"/>
      <c r="DP1029" s="12"/>
      <c r="DQ1029" s="12"/>
      <c r="DR1029" s="12"/>
      <c r="DS1029" s="12"/>
      <c r="DT1029" s="12"/>
      <c r="DU1029" s="12"/>
      <c r="DV1029" s="12"/>
      <c r="DW1029" s="12"/>
      <c r="DX1029" s="12"/>
      <c r="DY1029" s="12"/>
      <c r="DZ1029" s="12"/>
      <c r="EA1029" s="12"/>
      <c r="EB1029" s="12"/>
      <c r="EC1029" s="12"/>
      <c r="ED1029" s="12"/>
      <c r="EE1029" s="12"/>
      <c r="EF1029" s="12"/>
      <c r="EG1029" s="12"/>
      <c r="EH1029" s="12"/>
      <c r="EI1029" s="12"/>
      <c r="EJ1029" s="12"/>
      <c r="EK1029" s="12"/>
      <c r="EL1029" s="12"/>
      <c r="EM1029" s="12"/>
      <c r="EN1029" s="12"/>
      <c r="EO1029" s="12"/>
      <c r="EP1029" s="12"/>
      <c r="EQ1029" s="12"/>
      <c r="ER1029" s="12"/>
      <c r="ES1029" s="12"/>
      <c r="ET1029" s="12"/>
      <c r="EU1029" s="12"/>
      <c r="EV1029" s="12"/>
      <c r="EW1029" s="12"/>
      <c r="EX1029" s="12"/>
      <c r="EY1029" s="12"/>
      <c r="EZ1029" s="12"/>
      <c r="FA1029" s="12"/>
      <c r="FB1029" s="12"/>
      <c r="FC1029" s="12"/>
      <c r="FD1029" s="12"/>
      <c r="FE1029" s="12"/>
      <c r="FF1029" s="12"/>
      <c r="FG1029" s="12"/>
      <c r="FH1029" s="12"/>
      <c r="FI1029" s="12"/>
      <c r="FJ1029" s="12"/>
      <c r="FK1029" s="12"/>
      <c r="FL1029" s="12"/>
      <c r="FM1029" s="12"/>
      <c r="FN1029" s="12"/>
      <c r="FO1029" s="12"/>
      <c r="FP1029" s="12"/>
      <c r="FQ1029" s="12"/>
      <c r="FR1029" s="12"/>
      <c r="FS1029" s="12"/>
      <c r="FT1029" s="12"/>
      <c r="FU1029" s="12"/>
      <c r="FV1029" s="12"/>
      <c r="FW1029" s="12"/>
      <c r="FX1029" s="12"/>
      <c r="FY1029" s="12"/>
      <c r="FZ1029" s="12"/>
      <c r="GA1029" s="12"/>
      <c r="GB1029" s="12"/>
      <c r="GC1029" s="12"/>
      <c r="GD1029" s="12"/>
      <c r="GE1029" s="12"/>
      <c r="GF1029" s="12"/>
      <c r="GG1029" s="12"/>
      <c r="GH1029" s="12"/>
      <c r="GI1029" s="12"/>
      <c r="GJ1029" s="12"/>
      <c r="GK1029" s="12"/>
      <c r="GL1029" s="12"/>
      <c r="GM1029" s="12"/>
      <c r="GN1029" s="12"/>
      <c r="GO1029" s="12"/>
      <c r="GP1029" s="12"/>
      <c r="GQ1029" s="12"/>
      <c r="GR1029" s="12"/>
      <c r="GS1029" s="12"/>
      <c r="GT1029" s="12"/>
      <c r="GU1029" s="12"/>
      <c r="GV1029" s="12"/>
      <c r="GW1029" s="12"/>
      <c r="GX1029" s="12"/>
      <c r="GY1029" s="12"/>
      <c r="GZ1029" s="12"/>
      <c r="HA1029" s="12"/>
      <c r="HB1029" s="12"/>
      <c r="HC1029" s="12"/>
      <c r="HD1029" s="12"/>
      <c r="HE1029" s="12"/>
      <c r="HF1029" s="12"/>
      <c r="HG1029" s="12"/>
      <c r="HH1029" s="12"/>
      <c r="HI1029" s="12"/>
      <c r="HJ1029" s="12"/>
      <c r="HK1029" s="12"/>
      <c r="HL1029" s="12"/>
      <c r="HM1029" s="12"/>
      <c r="HN1029" s="12"/>
      <c r="HO1029" s="12"/>
      <c r="HP1029" s="12"/>
      <c r="HQ1029" s="12"/>
      <c r="HR1029" s="12"/>
      <c r="HS1029" s="12"/>
      <c r="HT1029" s="12"/>
      <c r="HU1029" s="12"/>
      <c r="HW1029" s="12"/>
      <c r="HX1029" s="12"/>
      <c r="IG1029" s="12"/>
      <c r="IO1029" s="12"/>
      <c r="IP1029" s="12"/>
      <c r="IQ1029" s="12"/>
      <c r="JB1029" s="12"/>
      <c r="JC1029" s="12"/>
      <c r="JD1029" s="12"/>
      <c r="JE1029" s="12"/>
      <c r="JK1029" s="12"/>
      <c r="JP1029" s="12"/>
      <c r="JR1029" s="12"/>
      <c r="JS1029" s="12"/>
      <c r="JY1029" s="12"/>
      <c r="KB1029" s="12"/>
      <c r="KC1029" s="12"/>
      <c r="KD1029" s="12"/>
      <c r="KE1029" s="12"/>
      <c r="KF1029" s="12"/>
      <c r="KH1029" s="12"/>
      <c r="KI1029" s="12"/>
      <c r="KJ1029" s="12"/>
      <c r="KK1029" s="12"/>
      <c r="KL1029" s="12"/>
      <c r="KM1029" s="12"/>
      <c r="KN1029" s="12"/>
      <c r="KO1029" s="12"/>
      <c r="KP1029" s="12"/>
      <c r="KQ1029" s="12"/>
      <c r="KR1029" s="12"/>
      <c r="KS1029"/>
      <c r="KT1029"/>
      <c r="KU1029" s="12"/>
      <c r="KV1029" s="12"/>
      <c r="KW1029" s="12"/>
      <c r="MR1029" s="12"/>
      <c r="MU1029" s="12"/>
    </row>
    <row r="1030" spans="1:359" s="8" customFormat="1" ht="22.5" customHeight="1">
      <c r="A1030" s="56"/>
      <c r="B1030" s="55"/>
      <c r="C1030" s="63"/>
      <c r="D1030" s="201"/>
      <c r="E1030" s="226"/>
      <c r="F1030" s="60"/>
      <c r="G1030" s="60"/>
      <c r="H1030" s="26"/>
      <c r="I1030" s="26"/>
      <c r="J1030" s="9"/>
      <c r="K1030" s="26"/>
      <c r="L1030" s="66"/>
      <c r="M1030" s="66"/>
      <c r="N1030" s="17"/>
      <c r="O1030" s="318"/>
      <c r="P1030" s="318"/>
      <c r="Q1030" s="13"/>
      <c r="R1030" s="31"/>
      <c r="S1030" s="31"/>
      <c r="T1030" s="21"/>
      <c r="U1030" s="10"/>
      <c r="V1030" s="9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2"/>
      <c r="AX1030" s="12"/>
      <c r="AY1030" s="12"/>
      <c r="AZ1030" s="12"/>
      <c r="BA1030" s="12"/>
      <c r="BB1030" s="12"/>
      <c r="BC1030" s="12"/>
      <c r="BD1030" s="12"/>
      <c r="BE1030" s="12"/>
      <c r="BF1030" s="12"/>
      <c r="BG1030" s="12"/>
      <c r="BH1030" s="12"/>
      <c r="BI1030" s="12"/>
      <c r="BJ1030" s="12"/>
      <c r="BK1030" s="12"/>
      <c r="BL1030" s="12"/>
      <c r="BM1030" s="12"/>
      <c r="BN1030" s="12"/>
      <c r="BO1030" s="12"/>
      <c r="BP1030" s="12"/>
      <c r="BQ1030" s="12"/>
      <c r="BR1030" s="12"/>
      <c r="BS1030" s="12"/>
      <c r="BT1030" s="12"/>
      <c r="BU1030" s="12"/>
      <c r="BV1030" s="12"/>
      <c r="BW1030" s="12"/>
      <c r="BX1030" s="12"/>
      <c r="BY1030" s="12"/>
      <c r="BZ1030" s="12"/>
      <c r="CA1030" s="12"/>
      <c r="CB1030" s="12"/>
      <c r="CC1030" s="12"/>
      <c r="CD1030" s="12"/>
      <c r="CE1030" s="12"/>
      <c r="CF1030" s="12"/>
      <c r="CG1030" s="12"/>
      <c r="CH1030" s="12"/>
      <c r="CI1030" s="12"/>
      <c r="CJ1030" s="12"/>
      <c r="CK1030" s="12"/>
      <c r="CL1030" s="12"/>
      <c r="CM1030" s="12"/>
      <c r="CN1030" s="12"/>
      <c r="CO1030" s="12"/>
      <c r="CP1030" s="12"/>
      <c r="CQ1030" s="12"/>
      <c r="CR1030" s="12"/>
      <c r="CS1030" s="12"/>
      <c r="CT1030" s="12"/>
      <c r="CU1030" s="12"/>
      <c r="CV1030" s="12"/>
      <c r="CW1030" s="12"/>
      <c r="CX1030" s="12"/>
      <c r="CY1030" s="12"/>
      <c r="CZ1030" s="12"/>
      <c r="DA1030" s="12"/>
      <c r="DB1030" s="12"/>
      <c r="DC1030" s="12"/>
      <c r="DD1030" s="12"/>
      <c r="DE1030" s="12"/>
      <c r="DF1030" s="12"/>
      <c r="DG1030" s="12"/>
      <c r="DH1030" s="12"/>
      <c r="DI1030" s="12"/>
      <c r="DJ1030" s="12"/>
      <c r="DK1030" s="12"/>
      <c r="DL1030" s="12"/>
      <c r="DM1030" s="12"/>
      <c r="DN1030" s="12"/>
      <c r="DO1030" s="12"/>
      <c r="DP1030" s="12"/>
      <c r="DQ1030" s="12"/>
      <c r="DR1030" s="12"/>
      <c r="DS1030" s="12"/>
      <c r="DT1030" s="12"/>
      <c r="DU1030" s="12"/>
      <c r="DV1030" s="12"/>
      <c r="DW1030" s="12"/>
      <c r="DX1030" s="12"/>
      <c r="DY1030" s="12"/>
      <c r="DZ1030" s="12"/>
      <c r="EA1030" s="12"/>
      <c r="EB1030" s="12"/>
      <c r="EC1030" s="12"/>
      <c r="ED1030" s="12"/>
      <c r="EE1030" s="12"/>
      <c r="EF1030" s="12"/>
      <c r="EG1030" s="12"/>
      <c r="EH1030" s="12"/>
      <c r="EI1030" s="12"/>
      <c r="EJ1030" s="12"/>
      <c r="EK1030" s="12"/>
      <c r="EL1030" s="12"/>
      <c r="EM1030" s="12"/>
      <c r="EN1030" s="12"/>
      <c r="EO1030" s="12"/>
      <c r="EP1030" s="12"/>
      <c r="EQ1030" s="12"/>
      <c r="ER1030" s="12"/>
      <c r="ES1030" s="12"/>
      <c r="ET1030" s="12"/>
      <c r="EU1030" s="12"/>
      <c r="EV1030" s="12"/>
      <c r="EW1030" s="12"/>
      <c r="EX1030" s="12"/>
      <c r="EY1030" s="12"/>
      <c r="EZ1030" s="12"/>
      <c r="FA1030" s="12"/>
      <c r="FB1030" s="12"/>
      <c r="FC1030" s="12"/>
      <c r="FD1030" s="12"/>
      <c r="FE1030" s="12"/>
      <c r="FF1030" s="12"/>
      <c r="FG1030" s="12"/>
      <c r="FH1030" s="12"/>
      <c r="FI1030" s="12"/>
      <c r="FJ1030" s="12"/>
      <c r="FK1030" s="12"/>
      <c r="FL1030" s="12"/>
      <c r="FM1030" s="12"/>
      <c r="FN1030" s="12"/>
      <c r="FO1030" s="12"/>
      <c r="FP1030" s="12"/>
      <c r="FQ1030" s="12"/>
      <c r="FR1030" s="12"/>
      <c r="FS1030" s="12"/>
      <c r="FT1030" s="12"/>
      <c r="FU1030" s="12"/>
      <c r="FV1030" s="12"/>
      <c r="FW1030" s="12"/>
      <c r="FX1030" s="12"/>
      <c r="FY1030" s="12"/>
      <c r="FZ1030" s="12"/>
      <c r="GA1030" s="12"/>
      <c r="GB1030" s="12"/>
      <c r="GC1030" s="12"/>
      <c r="GD1030" s="12"/>
      <c r="GE1030" s="12"/>
      <c r="GF1030" s="12"/>
      <c r="GG1030" s="12"/>
      <c r="GH1030" s="12"/>
      <c r="GI1030" s="12"/>
      <c r="GJ1030" s="12"/>
      <c r="GK1030" s="12"/>
      <c r="GL1030" s="12"/>
      <c r="GM1030" s="12"/>
      <c r="GN1030" s="12"/>
      <c r="GO1030" s="12"/>
      <c r="GP1030" s="12"/>
      <c r="GQ1030" s="12"/>
      <c r="GR1030" s="12"/>
      <c r="GS1030" s="12"/>
      <c r="GT1030" s="12"/>
      <c r="GU1030" s="12"/>
      <c r="GV1030" s="12"/>
      <c r="GW1030" s="12"/>
      <c r="GX1030" s="12"/>
      <c r="GY1030" s="12"/>
      <c r="GZ1030" s="12"/>
      <c r="HA1030" s="12"/>
      <c r="HB1030" s="12"/>
      <c r="HC1030" s="12"/>
      <c r="HD1030" s="12"/>
      <c r="HE1030" s="12"/>
      <c r="HF1030" s="12"/>
      <c r="HG1030" s="12"/>
      <c r="HH1030" s="12"/>
      <c r="HI1030" s="12"/>
      <c r="HJ1030" s="12"/>
      <c r="HK1030" s="12"/>
      <c r="HL1030" s="12"/>
      <c r="HM1030" s="12"/>
      <c r="HN1030" s="12"/>
      <c r="HO1030" s="12"/>
      <c r="HP1030" s="12"/>
      <c r="HQ1030" s="12"/>
      <c r="HR1030" s="12"/>
      <c r="HS1030" s="12"/>
      <c r="HT1030" s="12"/>
      <c r="HU1030" s="12"/>
      <c r="HW1030" s="12"/>
      <c r="HX1030" s="12"/>
      <c r="IG1030" s="12"/>
      <c r="IO1030" s="12"/>
      <c r="IP1030" s="12"/>
      <c r="IQ1030" s="12"/>
      <c r="JB1030" s="12"/>
      <c r="JC1030" s="12"/>
      <c r="JD1030" s="12"/>
      <c r="JE1030" s="12"/>
      <c r="JF1030" s="12"/>
      <c r="JG1030" s="12"/>
      <c r="JH1030" s="12"/>
      <c r="JI1030" s="12"/>
      <c r="JJ1030" s="12"/>
      <c r="JK1030" s="12"/>
      <c r="JP1030" s="12"/>
      <c r="JR1030" s="12"/>
      <c r="JS1030" s="12"/>
      <c r="JY1030" s="12"/>
      <c r="KE1030" s="12"/>
      <c r="KF1030" s="12"/>
      <c r="KG1030" s="12"/>
      <c r="KH1030" s="12"/>
      <c r="KI1030" s="12"/>
      <c r="KJ1030" s="12"/>
      <c r="KK1030" s="12"/>
      <c r="KL1030" s="12"/>
      <c r="KM1030" s="12"/>
      <c r="KN1030" s="12"/>
      <c r="KO1030" s="12"/>
      <c r="KP1030" s="12"/>
      <c r="KQ1030" s="12"/>
      <c r="KR1030" s="12"/>
      <c r="KS1030"/>
      <c r="KT1030"/>
      <c r="KU1030" s="12"/>
      <c r="KV1030" s="12"/>
      <c r="KW1030" s="12"/>
      <c r="MR1030" s="12"/>
      <c r="MS1030" s="12"/>
      <c r="MU1030" s="12"/>
    </row>
    <row r="1031" spans="1:359" s="8" customFormat="1" ht="22.5" customHeight="1">
      <c r="A1031" s="57">
        <v>2</v>
      </c>
      <c r="B1031" s="58"/>
      <c r="C1031" s="62"/>
      <c r="D1031" s="201">
        <f>SUM((R1031*A1031)+B1031+C1031)+((2020-2012)*3)</f>
        <v>78</v>
      </c>
      <c r="E1031" s="226"/>
      <c r="F1031" s="198" t="s">
        <v>808</v>
      </c>
      <c r="G1031" s="90" t="s">
        <v>1480</v>
      </c>
      <c r="H1031" s="83" t="s">
        <v>332</v>
      </c>
      <c r="I1031" s="83" t="s">
        <v>138</v>
      </c>
      <c r="J1031" s="83" t="s">
        <v>933</v>
      </c>
      <c r="K1031" s="83" t="s">
        <v>573</v>
      </c>
      <c r="L1031" s="66">
        <f t="shared" ref="L1031:L1039" si="334">SUM(D1031)</f>
        <v>78</v>
      </c>
      <c r="M1031" s="66"/>
      <c r="N1031" s="1" t="s">
        <v>369</v>
      </c>
      <c r="O1031" s="316" t="s">
        <v>369</v>
      </c>
      <c r="P1031" s="317">
        <v>4</v>
      </c>
      <c r="Q1031" s="4" t="s">
        <v>369</v>
      </c>
      <c r="R1031" s="37">
        <v>27</v>
      </c>
      <c r="S1031" s="38">
        <f t="shared" ref="S1031:S1039" si="335">SUM(R1031*1.22)</f>
        <v>32.94</v>
      </c>
      <c r="T1031" s="20"/>
      <c r="U1031" s="10" t="s">
        <v>630</v>
      </c>
      <c r="V1031" s="9"/>
      <c r="HZ1031" s="12"/>
      <c r="IA1031" s="12"/>
      <c r="IJ1031" s="12"/>
      <c r="IK1031" s="12"/>
      <c r="IL1031" s="12"/>
      <c r="IM1031" s="12"/>
      <c r="IN1031" s="12"/>
      <c r="IR1031" s="12"/>
      <c r="IS1031" s="12"/>
      <c r="IT1031" s="12"/>
      <c r="IU1031" s="12"/>
      <c r="IV1031" s="12"/>
      <c r="IW1031" s="12"/>
      <c r="IX1031" s="12"/>
      <c r="IY1031" s="12"/>
      <c r="IZ1031" s="12"/>
      <c r="JA1031" s="12"/>
      <c r="JB1031" s="12"/>
      <c r="JC1031" s="12"/>
      <c r="JD1031" s="12"/>
      <c r="JE1031" s="12"/>
      <c r="JK1031" s="12"/>
      <c r="JL1031" s="12"/>
      <c r="JN1031" s="12"/>
      <c r="JP1031" s="12"/>
      <c r="JR1031" s="12"/>
      <c r="JS1031" s="12"/>
      <c r="JT1031" s="12"/>
      <c r="JU1031" s="12"/>
      <c r="JV1031" s="12"/>
      <c r="JW1031" s="12"/>
      <c r="JX1031" s="12"/>
      <c r="JY1031" s="12"/>
      <c r="KB1031" s="12"/>
      <c r="KC1031" s="12"/>
      <c r="KD1031" s="12"/>
      <c r="KE1031" s="12"/>
      <c r="KF1031" s="12"/>
      <c r="KM1031" s="12"/>
      <c r="KN1031" s="12"/>
      <c r="KO1031" s="12"/>
      <c r="KP1031" s="12"/>
      <c r="KQ1031" s="12"/>
      <c r="KR1031" s="12"/>
      <c r="KS1031" s="12"/>
      <c r="KT1031" s="12"/>
      <c r="KU1031" s="12"/>
      <c r="KV1031" s="12"/>
      <c r="KW1031" s="12"/>
      <c r="KZ1031" s="12"/>
      <c r="LA1031" s="12"/>
      <c r="LB1031" s="12"/>
      <c r="LC1031" s="12"/>
      <c r="LN1031" s="12"/>
      <c r="LO1031" s="12"/>
      <c r="LP1031" s="12"/>
      <c r="LQ1031" s="12"/>
      <c r="MG1031" s="12"/>
      <c r="MQ1031" s="12"/>
      <c r="MS1031" s="12"/>
    </row>
    <row r="1032" spans="1:359" s="8" customFormat="1" ht="22.5" customHeight="1">
      <c r="A1032" s="57">
        <v>1.7</v>
      </c>
      <c r="B1032" s="58"/>
      <c r="C1032" s="62">
        <v>30</v>
      </c>
      <c r="D1032" s="201">
        <f>SUM((R1032*A1032)+B1032+C1032)+((2020-2002)*3)</f>
        <v>186</v>
      </c>
      <c r="E1032" s="225"/>
      <c r="F1032" s="198" t="s">
        <v>811</v>
      </c>
      <c r="G1032" s="90" t="s">
        <v>1481</v>
      </c>
      <c r="H1032" s="83" t="s">
        <v>332</v>
      </c>
      <c r="I1032" s="83" t="s">
        <v>166</v>
      </c>
      <c r="J1032" s="85" t="s">
        <v>934</v>
      </c>
      <c r="K1032" s="83" t="s">
        <v>568</v>
      </c>
      <c r="L1032" s="66">
        <f t="shared" si="334"/>
        <v>186</v>
      </c>
      <c r="M1032" s="66"/>
      <c r="N1032" s="1" t="s">
        <v>369</v>
      </c>
      <c r="O1032" s="316" t="s">
        <v>369</v>
      </c>
      <c r="P1032" s="317">
        <v>1</v>
      </c>
      <c r="Q1032" s="4" t="s">
        <v>369</v>
      </c>
      <c r="R1032" s="37">
        <v>60</v>
      </c>
      <c r="S1032" s="38">
        <f t="shared" si="335"/>
        <v>73.2</v>
      </c>
      <c r="T1032" s="19"/>
      <c r="U1032" s="10" t="s">
        <v>487</v>
      </c>
      <c r="V1032" s="9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2"/>
      <c r="AX1032" s="12"/>
      <c r="AY1032" s="12"/>
      <c r="AZ1032" s="12"/>
      <c r="BA1032" s="12"/>
      <c r="BB1032" s="12"/>
      <c r="BC1032" s="12"/>
      <c r="BD1032" s="12"/>
      <c r="BE1032" s="12"/>
      <c r="BF1032" s="12"/>
      <c r="BG1032" s="12"/>
      <c r="BH1032" s="12"/>
      <c r="BI1032" s="12"/>
      <c r="BJ1032" s="12"/>
      <c r="BK1032" s="12"/>
      <c r="BL1032" s="12"/>
      <c r="BM1032" s="12"/>
      <c r="BN1032" s="12"/>
      <c r="BO1032" s="12"/>
      <c r="BP1032" s="12"/>
      <c r="BQ1032" s="12"/>
      <c r="BR1032" s="12"/>
      <c r="BS1032" s="12"/>
      <c r="BT1032" s="12"/>
      <c r="BU1032" s="12"/>
      <c r="BV1032" s="12"/>
      <c r="BW1032" s="12"/>
      <c r="BX1032" s="12"/>
      <c r="BY1032" s="12"/>
      <c r="BZ1032" s="12"/>
      <c r="CA1032" s="12"/>
      <c r="CB1032" s="12"/>
      <c r="CC1032" s="12"/>
      <c r="CD1032" s="12"/>
      <c r="CE1032" s="12"/>
      <c r="CF1032" s="12"/>
      <c r="CG1032" s="12"/>
      <c r="CH1032" s="12"/>
      <c r="CI1032" s="12"/>
      <c r="CJ1032" s="12"/>
      <c r="CK1032" s="12"/>
      <c r="CL1032" s="12"/>
      <c r="CM1032" s="12"/>
      <c r="CN1032" s="12"/>
      <c r="CO1032" s="12"/>
      <c r="CP1032" s="12"/>
      <c r="CQ1032" s="12"/>
      <c r="CR1032" s="12"/>
      <c r="CS1032" s="12"/>
      <c r="CT1032" s="12"/>
      <c r="CU1032" s="12"/>
      <c r="CV1032" s="12"/>
      <c r="CW1032" s="12"/>
      <c r="CX1032" s="12"/>
      <c r="CY1032" s="12"/>
      <c r="CZ1032" s="12"/>
      <c r="DA1032" s="12"/>
      <c r="DB1032" s="12"/>
      <c r="DC1032" s="12"/>
      <c r="DD1032" s="12"/>
      <c r="DE1032" s="12"/>
      <c r="DF1032" s="12"/>
      <c r="DG1032" s="12"/>
      <c r="DH1032" s="12"/>
      <c r="DI1032" s="12"/>
      <c r="DJ1032" s="12"/>
      <c r="DK1032" s="12"/>
      <c r="DL1032" s="12"/>
      <c r="DM1032" s="12"/>
      <c r="DN1032" s="12"/>
      <c r="DO1032" s="12"/>
      <c r="DP1032" s="12"/>
      <c r="DQ1032" s="12"/>
      <c r="DR1032" s="12"/>
      <c r="DS1032" s="12"/>
      <c r="DT1032" s="12"/>
      <c r="DU1032" s="12"/>
      <c r="DV1032" s="12"/>
      <c r="DW1032" s="12"/>
      <c r="DX1032" s="12"/>
      <c r="DY1032" s="12"/>
      <c r="DZ1032" s="12"/>
      <c r="EA1032" s="12"/>
      <c r="EB1032" s="12"/>
      <c r="EC1032" s="12"/>
      <c r="ED1032" s="12"/>
      <c r="EE1032" s="12"/>
      <c r="EF1032" s="12"/>
      <c r="EG1032" s="12"/>
      <c r="EH1032" s="12"/>
      <c r="EI1032" s="12"/>
      <c r="EJ1032" s="12"/>
      <c r="EK1032" s="12"/>
      <c r="EL1032" s="12"/>
      <c r="EM1032" s="12"/>
      <c r="EN1032" s="12"/>
      <c r="EO1032" s="12"/>
      <c r="EP1032" s="12"/>
      <c r="EQ1032" s="12"/>
      <c r="ER1032" s="12"/>
      <c r="ES1032" s="12"/>
      <c r="ET1032" s="12"/>
      <c r="EU1032" s="12"/>
      <c r="EV1032" s="12"/>
      <c r="EW1032" s="12"/>
      <c r="EX1032" s="12"/>
      <c r="EY1032" s="12"/>
      <c r="EZ1032" s="12"/>
      <c r="FA1032" s="12"/>
      <c r="FB1032" s="12"/>
      <c r="FC1032" s="12"/>
      <c r="FD1032" s="12"/>
      <c r="FE1032" s="12"/>
      <c r="FF1032" s="12"/>
      <c r="FG1032" s="12"/>
      <c r="FH1032" s="12"/>
      <c r="FI1032" s="12"/>
      <c r="FJ1032" s="12"/>
      <c r="FK1032" s="12"/>
      <c r="FL1032" s="12"/>
      <c r="FM1032" s="12"/>
      <c r="FN1032" s="12"/>
      <c r="FO1032" s="12"/>
      <c r="FP1032" s="12"/>
      <c r="FQ1032" s="12"/>
      <c r="FR1032" s="12"/>
      <c r="FS1032" s="12"/>
      <c r="FT1032" s="12"/>
      <c r="FU1032" s="12"/>
      <c r="FV1032" s="12"/>
      <c r="FW1032" s="12"/>
      <c r="FX1032" s="12"/>
      <c r="FY1032" s="12"/>
      <c r="FZ1032" s="12"/>
      <c r="GA1032" s="12"/>
      <c r="GB1032" s="12"/>
      <c r="GC1032" s="12"/>
      <c r="GD1032" s="12"/>
      <c r="GE1032" s="12"/>
      <c r="GF1032" s="12"/>
      <c r="GG1032" s="12"/>
      <c r="GH1032" s="12"/>
      <c r="GI1032" s="12"/>
      <c r="GJ1032" s="12"/>
      <c r="GK1032" s="12"/>
      <c r="GL1032" s="12"/>
      <c r="GM1032" s="12"/>
      <c r="GN1032" s="12"/>
      <c r="GO1032" s="12"/>
      <c r="GP1032" s="12"/>
      <c r="GQ1032" s="12"/>
      <c r="GR1032" s="12"/>
      <c r="GS1032" s="12"/>
      <c r="GT1032" s="12"/>
      <c r="GU1032" s="12"/>
      <c r="GV1032" s="12"/>
      <c r="GW1032" s="12"/>
      <c r="GX1032" s="12"/>
      <c r="GY1032" s="12"/>
      <c r="GZ1032" s="12"/>
      <c r="HA1032" s="12"/>
      <c r="HB1032" s="12"/>
      <c r="HC1032" s="12"/>
      <c r="HD1032" s="12"/>
      <c r="HE1032" s="12"/>
      <c r="HF1032" s="12"/>
      <c r="HG1032" s="12"/>
      <c r="HH1032" s="12"/>
      <c r="HI1032" s="12"/>
      <c r="HJ1032" s="12"/>
      <c r="HK1032" s="12"/>
      <c r="HL1032" s="12"/>
      <c r="HM1032" s="12"/>
      <c r="HN1032" s="12"/>
      <c r="HO1032" s="12"/>
      <c r="HR1032" s="12"/>
      <c r="HS1032" s="12"/>
      <c r="IC1032" s="7"/>
      <c r="ID1032" s="7"/>
      <c r="II1032" s="12"/>
      <c r="IS1032" s="12"/>
      <c r="IT1032" s="12"/>
      <c r="IU1032" s="12"/>
      <c r="IV1032" s="12"/>
      <c r="IW1032" s="12"/>
      <c r="IX1032" s="12"/>
      <c r="IY1032" s="12"/>
      <c r="IZ1032" s="12"/>
      <c r="JA1032" s="12"/>
      <c r="JB1032" s="12"/>
      <c r="JC1032" s="12"/>
      <c r="JD1032" s="12"/>
      <c r="JE1032" s="12"/>
      <c r="JF1032" s="12"/>
      <c r="JG1032" s="12"/>
      <c r="JH1032" s="12"/>
      <c r="JI1032" s="12"/>
      <c r="JJ1032" s="12"/>
      <c r="JK1032" s="12"/>
      <c r="JM1032" s="12"/>
      <c r="JN1032" s="12"/>
      <c r="JO1032" s="12"/>
      <c r="JP1032" s="12"/>
      <c r="JR1032" s="12"/>
      <c r="JS1032" s="12"/>
      <c r="JT1032" s="12"/>
      <c r="JU1032" s="12"/>
      <c r="JV1032" s="12"/>
      <c r="JW1032" s="12"/>
      <c r="JX1032" s="12"/>
      <c r="KC1032" s="12"/>
      <c r="KD1032" s="12"/>
      <c r="KE1032" s="12"/>
      <c r="KF1032" s="12"/>
      <c r="KG1032" s="12"/>
      <c r="KM1032" s="12"/>
      <c r="KN1032" s="12"/>
      <c r="KO1032" s="12"/>
      <c r="KP1032" s="12"/>
      <c r="KQ1032" s="12"/>
      <c r="KR1032" s="12"/>
      <c r="KS1032" s="12"/>
      <c r="KT1032" s="12"/>
      <c r="KY1032" s="12"/>
      <c r="LD1032" s="12"/>
      <c r="LE1032" s="12"/>
      <c r="LF1032" s="12"/>
      <c r="LG1032" s="12"/>
      <c r="LH1032" s="12"/>
      <c r="LI1032" s="12"/>
      <c r="LJ1032" s="12"/>
      <c r="LK1032" s="12"/>
      <c r="LL1032" s="12"/>
      <c r="LM1032" s="12"/>
      <c r="LN1032" s="12"/>
      <c r="LO1032" s="12"/>
      <c r="LP1032" s="12"/>
      <c r="LQ1032" s="12"/>
      <c r="LR1032" s="12"/>
      <c r="LS1032" s="12"/>
      <c r="LT1032" s="12"/>
      <c r="LU1032" s="12"/>
      <c r="LV1032" s="12"/>
      <c r="LW1032" s="12"/>
      <c r="LX1032" s="12"/>
      <c r="LY1032" s="12"/>
      <c r="LZ1032" s="12"/>
      <c r="MA1032" s="12"/>
      <c r="MB1032" s="12"/>
      <c r="MC1032" s="12"/>
      <c r="MD1032" s="12"/>
      <c r="ME1032" s="12"/>
      <c r="MF1032" s="12"/>
      <c r="MG1032" s="12"/>
      <c r="MH1032" s="12"/>
      <c r="MI1032" s="12"/>
      <c r="MJ1032" s="12"/>
      <c r="MK1032" s="12"/>
      <c r="ML1032" s="12"/>
      <c r="MM1032" s="12"/>
      <c r="MN1032" s="12"/>
      <c r="MO1032" s="12"/>
      <c r="MP1032" s="12"/>
      <c r="MQ1032" s="12"/>
      <c r="MS1032" s="12"/>
    </row>
    <row r="1033" spans="1:359" s="8" customFormat="1" ht="22.5" customHeight="1">
      <c r="A1033" s="57">
        <v>2.2000000000000002</v>
      </c>
      <c r="B1033" s="58"/>
      <c r="C1033" s="62"/>
      <c r="D1033" s="201">
        <f>SUM((S1033*A1033)+B1033+C1033)</f>
        <v>29.389799999999997</v>
      </c>
      <c r="E1033" s="226"/>
      <c r="F1033" s="59" t="s">
        <v>806</v>
      </c>
      <c r="G1033" s="59"/>
      <c r="H1033" s="26" t="s">
        <v>332</v>
      </c>
      <c r="I1033" s="26" t="s">
        <v>46</v>
      </c>
      <c r="J1033" s="9" t="s">
        <v>570</v>
      </c>
      <c r="K1033" s="26" t="s">
        <v>569</v>
      </c>
      <c r="L1033" s="66">
        <f t="shared" si="334"/>
        <v>29.389799999999997</v>
      </c>
      <c r="M1033" s="66"/>
      <c r="N1033" s="1" t="s">
        <v>369</v>
      </c>
      <c r="O1033" s="316" t="s">
        <v>369</v>
      </c>
      <c r="P1033" s="317">
        <v>2</v>
      </c>
      <c r="Q1033" s="4" t="s">
        <v>369</v>
      </c>
      <c r="R1033" s="37">
        <v>10.95</v>
      </c>
      <c r="S1033" s="38">
        <f t="shared" si="335"/>
        <v>13.358999999999998</v>
      </c>
      <c r="T1033" s="20"/>
      <c r="U1033" s="10" t="s">
        <v>626</v>
      </c>
      <c r="V1033" s="9"/>
      <c r="W1033" s="12"/>
      <c r="IE1033" s="12"/>
      <c r="IF1033" s="12"/>
      <c r="IG1033" s="12"/>
      <c r="IH1033" s="12"/>
      <c r="II1033" s="12"/>
      <c r="IO1033" s="12"/>
      <c r="IP1033" s="12"/>
      <c r="IQ1033" s="12"/>
      <c r="IS1033" s="12"/>
      <c r="IT1033" s="12"/>
      <c r="IU1033" s="12"/>
      <c r="IV1033" s="12"/>
      <c r="IW1033" s="12"/>
      <c r="IX1033" s="12"/>
      <c r="IY1033" s="12"/>
      <c r="IZ1033" s="12"/>
      <c r="JA1033" s="12"/>
      <c r="JT1033" s="12"/>
      <c r="JU1033" s="12"/>
      <c r="JV1033" s="12"/>
      <c r="JW1033" s="12"/>
      <c r="JX1033" s="12"/>
      <c r="JZ1033" s="12"/>
      <c r="KA1033" s="12"/>
      <c r="KB1033" s="12"/>
      <c r="KC1033" s="12"/>
      <c r="KD1033" s="12"/>
      <c r="KE1033" s="12"/>
      <c r="KF1033" s="12"/>
      <c r="KM1033" s="12"/>
      <c r="KN1033" s="12"/>
      <c r="KO1033" s="12"/>
      <c r="KP1033" s="12"/>
      <c r="KQ1033" s="12"/>
      <c r="KR1033" s="12"/>
      <c r="KS1033" s="12"/>
      <c r="KT1033" s="12"/>
      <c r="KU1033" s="12"/>
      <c r="KV1033" s="12"/>
      <c r="KW1033" s="12"/>
      <c r="KZ1033" s="12"/>
      <c r="LA1033" s="12"/>
      <c r="LB1033" s="12"/>
      <c r="LC1033" s="12"/>
      <c r="MH1033" s="12"/>
      <c r="MI1033" s="12"/>
      <c r="MJ1033" s="12"/>
      <c r="MK1033" s="12"/>
      <c r="ML1033" s="12"/>
      <c r="MM1033" s="12"/>
      <c r="MN1033" s="12"/>
      <c r="MO1033" s="12"/>
      <c r="MP1033" s="12"/>
      <c r="MQ1033" s="12"/>
      <c r="MR1033" s="12"/>
    </row>
    <row r="1034" spans="1:359" s="8" customFormat="1" ht="22.5" customHeight="1">
      <c r="A1034" s="57">
        <v>1.9</v>
      </c>
      <c r="B1034" s="58"/>
      <c r="C1034" s="62"/>
      <c r="D1034" s="201">
        <f>SUM((S1034*A1034)+B1034+C1034)</f>
        <v>91.560999999999993</v>
      </c>
      <c r="E1034" s="225"/>
      <c r="F1034" s="59" t="s">
        <v>809</v>
      </c>
      <c r="G1034" s="59"/>
      <c r="H1034" s="26" t="s">
        <v>332</v>
      </c>
      <c r="I1034" s="26" t="s">
        <v>234</v>
      </c>
      <c r="J1034" s="11" t="s">
        <v>936</v>
      </c>
      <c r="K1034" s="26" t="s">
        <v>2306</v>
      </c>
      <c r="L1034" s="66">
        <f t="shared" si="334"/>
        <v>91.560999999999993</v>
      </c>
      <c r="M1034" s="66"/>
      <c r="N1034" s="1" t="s">
        <v>369</v>
      </c>
      <c r="O1034" s="316" t="s">
        <v>369</v>
      </c>
      <c r="P1034" s="317" t="s">
        <v>369</v>
      </c>
      <c r="Q1034" s="4">
        <v>1</v>
      </c>
      <c r="R1034" s="37">
        <v>39.5</v>
      </c>
      <c r="S1034" s="38">
        <f t="shared" si="335"/>
        <v>48.19</v>
      </c>
      <c r="T1034" s="20"/>
      <c r="U1034" s="10" t="s">
        <v>629</v>
      </c>
      <c r="V1034" s="9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/>
      <c r="BD1034" s="12"/>
      <c r="BE1034" s="12"/>
      <c r="BF1034" s="12"/>
      <c r="BG1034" s="12"/>
      <c r="BH1034" s="12"/>
      <c r="BI1034" s="12"/>
      <c r="BJ1034" s="12"/>
      <c r="BK1034" s="12"/>
      <c r="BL1034" s="12"/>
      <c r="BM1034" s="12"/>
      <c r="BN1034" s="12"/>
      <c r="BO1034" s="12"/>
      <c r="BP1034" s="12"/>
      <c r="BQ1034" s="12"/>
      <c r="BR1034" s="12"/>
      <c r="BS1034" s="12"/>
      <c r="BT1034" s="12"/>
      <c r="BU1034" s="12"/>
      <c r="BV1034" s="12"/>
      <c r="BW1034" s="12"/>
      <c r="BX1034" s="12"/>
      <c r="BY1034" s="12"/>
      <c r="BZ1034" s="12"/>
      <c r="CA1034" s="12"/>
      <c r="CB1034" s="12"/>
      <c r="CC1034" s="12"/>
      <c r="CD1034" s="12"/>
      <c r="CE1034" s="12"/>
      <c r="CF1034" s="12"/>
      <c r="CG1034" s="12"/>
      <c r="CH1034" s="12"/>
      <c r="CI1034" s="12"/>
      <c r="CJ1034" s="12"/>
      <c r="CK1034" s="12"/>
      <c r="CL1034" s="12"/>
      <c r="CM1034" s="12"/>
      <c r="CN1034" s="12"/>
      <c r="CO1034" s="12"/>
      <c r="CP1034" s="12"/>
      <c r="CQ1034" s="12"/>
      <c r="CR1034" s="12"/>
      <c r="CS1034" s="12"/>
      <c r="CT1034" s="12"/>
      <c r="CU1034" s="12"/>
      <c r="CV1034" s="12"/>
      <c r="CW1034" s="12"/>
      <c r="CX1034" s="12"/>
      <c r="CY1034" s="12"/>
      <c r="CZ1034" s="12"/>
      <c r="DA1034" s="12"/>
      <c r="DB1034" s="12"/>
      <c r="DC1034" s="12"/>
      <c r="DD1034" s="12"/>
      <c r="DE1034" s="12"/>
      <c r="DF1034" s="12"/>
      <c r="DG1034" s="12"/>
      <c r="DH1034" s="12"/>
      <c r="DI1034" s="12"/>
      <c r="DJ1034" s="12"/>
      <c r="DK1034" s="12"/>
      <c r="DL1034" s="12"/>
      <c r="DM1034" s="12"/>
      <c r="DN1034" s="12"/>
      <c r="DO1034" s="12"/>
      <c r="DP1034" s="12"/>
      <c r="DQ1034" s="12"/>
      <c r="DR1034" s="12"/>
      <c r="DS1034" s="12"/>
      <c r="DT1034" s="12"/>
      <c r="DU1034" s="12"/>
      <c r="DV1034" s="12"/>
      <c r="DW1034" s="12"/>
      <c r="DX1034" s="12"/>
      <c r="DY1034" s="12"/>
      <c r="DZ1034" s="12"/>
      <c r="EA1034" s="12"/>
      <c r="EB1034" s="12"/>
      <c r="EC1034" s="12"/>
      <c r="ED1034" s="12"/>
      <c r="EE1034" s="12"/>
      <c r="EF1034" s="12"/>
      <c r="EG1034" s="12"/>
      <c r="EH1034" s="12"/>
      <c r="EI1034" s="12"/>
      <c r="EJ1034" s="12"/>
      <c r="EK1034" s="12"/>
      <c r="EL1034" s="12"/>
      <c r="EM1034" s="12"/>
      <c r="EN1034" s="12"/>
      <c r="EO1034" s="12"/>
      <c r="EP1034" s="12"/>
      <c r="EQ1034" s="12"/>
      <c r="ER1034" s="12"/>
      <c r="ES1034" s="12"/>
      <c r="ET1034" s="12"/>
      <c r="EU1034" s="12"/>
      <c r="EV1034" s="12"/>
      <c r="EW1034" s="12"/>
      <c r="EX1034" s="12"/>
      <c r="EY1034" s="12"/>
      <c r="EZ1034" s="12"/>
      <c r="FA1034" s="12"/>
      <c r="FB1034" s="12"/>
      <c r="FC1034" s="12"/>
      <c r="FD1034" s="12"/>
      <c r="FE1034" s="12"/>
      <c r="FF1034" s="12"/>
      <c r="FG1034" s="12"/>
      <c r="FH1034" s="12"/>
      <c r="FI1034" s="12"/>
      <c r="FJ1034" s="12"/>
      <c r="FK1034" s="12"/>
      <c r="FL1034" s="12"/>
      <c r="FM1034" s="12"/>
      <c r="FN1034" s="12"/>
      <c r="FO1034" s="12"/>
      <c r="FP1034" s="12"/>
      <c r="FQ1034" s="12"/>
      <c r="FR1034" s="12"/>
      <c r="FS1034" s="12"/>
      <c r="FT1034" s="12"/>
      <c r="FU1034" s="12"/>
      <c r="FV1034" s="12"/>
      <c r="FW1034" s="12"/>
      <c r="FX1034" s="12"/>
      <c r="FY1034" s="12"/>
      <c r="FZ1034" s="12"/>
      <c r="GA1034" s="12"/>
      <c r="GB1034" s="12"/>
      <c r="GC1034" s="12"/>
      <c r="GD1034" s="12"/>
      <c r="GE1034" s="12"/>
      <c r="GF1034" s="12"/>
      <c r="GG1034" s="12"/>
      <c r="GH1034" s="12"/>
      <c r="GI1034" s="12"/>
      <c r="GJ1034" s="12"/>
      <c r="GK1034" s="12"/>
      <c r="GL1034" s="12"/>
      <c r="GM1034" s="12"/>
      <c r="GN1034" s="12"/>
      <c r="GO1034" s="12"/>
      <c r="GP1034" s="12"/>
      <c r="GQ1034" s="12"/>
      <c r="GR1034" s="12"/>
      <c r="GS1034" s="12"/>
      <c r="GT1034" s="12"/>
      <c r="GU1034" s="12"/>
      <c r="GV1034" s="12"/>
      <c r="GW1034" s="12"/>
      <c r="GX1034" s="12"/>
      <c r="GY1034" s="12"/>
      <c r="GZ1034" s="12"/>
      <c r="HA1034" s="12"/>
      <c r="HB1034" s="12"/>
      <c r="HC1034" s="12"/>
      <c r="HD1034" s="12"/>
      <c r="HE1034" s="12"/>
      <c r="HF1034" s="12"/>
      <c r="HG1034" s="12"/>
      <c r="HH1034" s="12"/>
      <c r="HI1034" s="12"/>
      <c r="HJ1034" s="12"/>
      <c r="HK1034" s="12"/>
      <c r="HL1034" s="12"/>
      <c r="HM1034" s="12"/>
      <c r="HN1034" s="12"/>
      <c r="HO1034" s="12"/>
      <c r="HR1034" s="12"/>
      <c r="HS1034" s="12"/>
      <c r="IC1034" s="7"/>
      <c r="ID1034" s="7"/>
      <c r="II1034" s="12"/>
      <c r="IS1034" s="12"/>
      <c r="IT1034" s="12"/>
      <c r="IU1034" s="12"/>
      <c r="IV1034" s="12"/>
      <c r="IW1034" s="12"/>
      <c r="IX1034" s="12"/>
      <c r="IY1034" s="12"/>
      <c r="IZ1034" s="12"/>
      <c r="JA1034" s="12"/>
      <c r="JB1034" s="12"/>
      <c r="JC1034" s="12"/>
      <c r="JD1034" s="12"/>
      <c r="JE1034" s="12"/>
      <c r="JF1034" s="12"/>
      <c r="JG1034" s="12"/>
      <c r="JH1034" s="12"/>
      <c r="JI1034" s="12"/>
      <c r="JJ1034" s="12"/>
      <c r="JK1034" s="12"/>
      <c r="JM1034" s="12"/>
      <c r="JN1034" s="12"/>
      <c r="JO1034" s="12"/>
      <c r="JP1034" s="12"/>
      <c r="JR1034" s="12"/>
      <c r="JS1034" s="12"/>
      <c r="JY1034" s="12"/>
      <c r="KB1034" s="12"/>
      <c r="KC1034" s="12"/>
      <c r="KD1034" s="12"/>
      <c r="KE1034" s="12"/>
      <c r="KF1034" s="12"/>
      <c r="KG1034" s="12"/>
      <c r="KH1034" s="12"/>
      <c r="KI1034" s="12"/>
      <c r="KJ1034" s="12"/>
      <c r="KK1034" s="12"/>
      <c r="KL1034" s="12"/>
      <c r="KM1034" s="12"/>
      <c r="KN1034" s="12"/>
      <c r="KO1034" s="12"/>
      <c r="KP1034" s="12"/>
      <c r="KQ1034" s="12"/>
      <c r="KR1034" s="12"/>
      <c r="KZ1034" s="12"/>
      <c r="LA1034" s="12"/>
      <c r="LB1034" s="12"/>
      <c r="LC1034" s="12"/>
      <c r="LN1034" s="12"/>
      <c r="LO1034" s="12"/>
      <c r="LP1034" s="12"/>
      <c r="LQ1034" s="12"/>
      <c r="MG1034" s="12"/>
      <c r="MH1034" s="12"/>
      <c r="MI1034" s="12"/>
      <c r="MJ1034" s="12"/>
      <c r="MK1034" s="12"/>
      <c r="ML1034" s="12"/>
      <c r="MM1034" s="12"/>
      <c r="MN1034" s="12"/>
      <c r="MO1034" s="12"/>
      <c r="MP1034" s="12"/>
      <c r="MS1034" s="12"/>
    </row>
    <row r="1035" spans="1:359" s="8" customFormat="1" ht="22.5" customHeight="1">
      <c r="A1035" s="57">
        <v>1.8</v>
      </c>
      <c r="B1035" s="58"/>
      <c r="C1035" s="62">
        <v>5</v>
      </c>
      <c r="D1035" s="201">
        <f>SUM((R1035*A1035)+B1035+C1035)+((2020-2006)*3)</f>
        <v>124.76</v>
      </c>
      <c r="E1035" s="226"/>
      <c r="F1035" s="198" t="s">
        <v>810</v>
      </c>
      <c r="G1035" s="90" t="s">
        <v>1482</v>
      </c>
      <c r="H1035" s="83" t="s">
        <v>332</v>
      </c>
      <c r="I1035" s="83" t="s">
        <v>234</v>
      </c>
      <c r="J1035" s="86" t="s">
        <v>936</v>
      </c>
      <c r="K1035" s="83" t="s">
        <v>2307</v>
      </c>
      <c r="L1035" s="66">
        <f t="shared" si="334"/>
        <v>124.76</v>
      </c>
      <c r="M1035" s="66"/>
      <c r="N1035" s="1" t="s">
        <v>369</v>
      </c>
      <c r="O1035" s="316" t="s">
        <v>369</v>
      </c>
      <c r="P1035" s="317">
        <v>2</v>
      </c>
      <c r="Q1035" s="4" t="s">
        <v>369</v>
      </c>
      <c r="R1035" s="37">
        <v>43.2</v>
      </c>
      <c r="S1035" s="38">
        <f t="shared" si="335"/>
        <v>52.704000000000001</v>
      </c>
      <c r="T1035" s="19"/>
      <c r="U1035" s="10" t="s">
        <v>487</v>
      </c>
      <c r="V1035" s="9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/>
      <c r="BD1035" s="12"/>
      <c r="BE1035" s="12"/>
      <c r="BF1035" s="12"/>
      <c r="BG1035" s="12"/>
      <c r="BH1035" s="12"/>
      <c r="BI1035" s="12"/>
      <c r="BJ1035" s="12"/>
      <c r="BK1035" s="12"/>
      <c r="BL1035" s="12"/>
      <c r="BM1035" s="12"/>
      <c r="BN1035" s="12"/>
      <c r="BO1035" s="12"/>
      <c r="BP1035" s="12"/>
      <c r="BQ1035" s="12"/>
      <c r="BR1035" s="12"/>
      <c r="BS1035" s="12"/>
      <c r="BT1035" s="12"/>
      <c r="BU1035" s="12"/>
      <c r="BV1035" s="12"/>
      <c r="BW1035" s="12"/>
      <c r="BX1035" s="12"/>
      <c r="BY1035" s="12"/>
      <c r="BZ1035" s="12"/>
      <c r="CA1035" s="12"/>
      <c r="CB1035" s="12"/>
      <c r="CC1035" s="12"/>
      <c r="CD1035" s="12"/>
      <c r="CE1035" s="12"/>
      <c r="CF1035" s="12"/>
      <c r="CG1035" s="12"/>
      <c r="CH1035" s="12"/>
      <c r="CI1035" s="12"/>
      <c r="CJ1035" s="12"/>
      <c r="CK1035" s="12"/>
      <c r="CL1035" s="12"/>
      <c r="CM1035" s="12"/>
      <c r="CN1035" s="12"/>
      <c r="CO1035" s="12"/>
      <c r="CP1035" s="12"/>
      <c r="CQ1035" s="12"/>
      <c r="CR1035" s="12"/>
      <c r="CS1035" s="12"/>
      <c r="CT1035" s="12"/>
      <c r="CU1035" s="12"/>
      <c r="CV1035" s="12"/>
      <c r="CW1035" s="12"/>
      <c r="CX1035" s="12"/>
      <c r="CY1035" s="12"/>
      <c r="CZ1035" s="12"/>
      <c r="DA1035" s="12"/>
      <c r="DB1035" s="12"/>
      <c r="DC1035" s="12"/>
      <c r="DD1035" s="12"/>
      <c r="DE1035" s="12"/>
      <c r="DF1035" s="12"/>
      <c r="DG1035" s="12"/>
      <c r="DH1035" s="12"/>
      <c r="DI1035" s="12"/>
      <c r="DJ1035" s="12"/>
      <c r="DK1035" s="12"/>
      <c r="DL1035" s="12"/>
      <c r="DM1035" s="12"/>
      <c r="DN1035" s="12"/>
      <c r="DO1035" s="12"/>
      <c r="DP1035" s="12"/>
      <c r="DQ1035" s="12"/>
      <c r="DR1035" s="12"/>
      <c r="DS1035" s="12"/>
      <c r="DT1035" s="12"/>
      <c r="DU1035" s="12"/>
      <c r="DV1035" s="12"/>
      <c r="DW1035" s="12"/>
      <c r="DX1035" s="12"/>
      <c r="DY1035" s="12"/>
      <c r="DZ1035" s="12"/>
      <c r="EA1035" s="12"/>
      <c r="EB1035" s="12"/>
      <c r="EC1035" s="12"/>
      <c r="ED1035" s="12"/>
      <c r="EE1035" s="12"/>
      <c r="EF1035" s="12"/>
      <c r="EG1035" s="12"/>
      <c r="EH1035" s="12"/>
      <c r="EI1035" s="12"/>
      <c r="EJ1035" s="12"/>
      <c r="EK1035" s="12"/>
      <c r="EL1035" s="12"/>
      <c r="EM1035" s="12"/>
      <c r="EN1035" s="12"/>
      <c r="EO1035" s="12"/>
      <c r="EP1035" s="12"/>
      <c r="EQ1035" s="12"/>
      <c r="ER1035" s="12"/>
      <c r="ES1035" s="12"/>
      <c r="ET1035" s="12"/>
      <c r="EU1035" s="12"/>
      <c r="EV1035" s="12"/>
      <c r="EW1035" s="12"/>
      <c r="EX1035" s="12"/>
      <c r="EY1035" s="12"/>
      <c r="EZ1035" s="12"/>
      <c r="FA1035" s="12"/>
      <c r="FB1035" s="12"/>
      <c r="FC1035" s="12"/>
      <c r="FD1035" s="12"/>
      <c r="FE1035" s="12"/>
      <c r="FF1035" s="12"/>
      <c r="FG1035" s="12"/>
      <c r="FH1035" s="12"/>
      <c r="FI1035" s="12"/>
      <c r="FJ1035" s="12"/>
      <c r="FK1035" s="12"/>
      <c r="FL1035" s="12"/>
      <c r="FM1035" s="12"/>
      <c r="FN1035" s="12"/>
      <c r="FO1035" s="12"/>
      <c r="FP1035" s="12"/>
      <c r="FQ1035" s="12"/>
      <c r="FR1035" s="12"/>
      <c r="FS1035" s="12"/>
      <c r="FT1035" s="12"/>
      <c r="FU1035" s="12"/>
      <c r="FV1035" s="12"/>
      <c r="FW1035" s="12"/>
      <c r="FX1035" s="12"/>
      <c r="FY1035" s="12"/>
      <c r="FZ1035" s="12"/>
      <c r="GA1035" s="12"/>
      <c r="GB1035" s="12"/>
      <c r="GC1035" s="12"/>
      <c r="GD1035" s="12"/>
      <c r="GE1035" s="12"/>
      <c r="GF1035" s="12"/>
      <c r="GG1035" s="12"/>
      <c r="GH1035" s="12"/>
      <c r="GI1035" s="12"/>
      <c r="GJ1035" s="12"/>
      <c r="GK1035" s="12"/>
      <c r="GL1035" s="12"/>
      <c r="GM1035" s="12"/>
      <c r="GN1035" s="12"/>
      <c r="GO1035" s="12"/>
      <c r="GP1035" s="12"/>
      <c r="GQ1035" s="12"/>
      <c r="GR1035" s="12"/>
      <c r="GS1035" s="12"/>
      <c r="GT1035" s="12"/>
      <c r="GU1035" s="12"/>
      <c r="GV1035" s="12"/>
      <c r="GW1035" s="12"/>
      <c r="GX1035" s="12"/>
      <c r="GY1035" s="12"/>
      <c r="GZ1035" s="12"/>
      <c r="HA1035" s="12"/>
      <c r="HB1035" s="12"/>
      <c r="HC1035" s="12"/>
      <c r="HD1035" s="12"/>
      <c r="HE1035" s="12"/>
      <c r="HF1035" s="12"/>
      <c r="HG1035" s="12"/>
      <c r="HH1035" s="12"/>
      <c r="HI1035" s="12"/>
      <c r="HJ1035" s="12"/>
      <c r="HK1035" s="12"/>
      <c r="HL1035" s="12"/>
      <c r="HM1035" s="12"/>
      <c r="HN1035" s="12"/>
      <c r="HO1035" s="12"/>
      <c r="HR1035" s="12"/>
      <c r="HS1035" s="12"/>
      <c r="HT1035" s="12"/>
      <c r="HU1035" s="12"/>
      <c r="HV1035" s="12"/>
      <c r="HW1035" s="12"/>
      <c r="HX1035" s="12"/>
      <c r="HY1035" s="12"/>
      <c r="HZ1035" s="12"/>
      <c r="IA1035" s="12"/>
      <c r="IB1035" s="12"/>
      <c r="IC1035" s="12"/>
      <c r="ID1035" s="12"/>
      <c r="IE1035" s="12"/>
      <c r="IF1035" s="12"/>
      <c r="IH1035" s="12"/>
      <c r="II1035" s="12"/>
      <c r="IL1035" s="12"/>
      <c r="IM1035" s="12"/>
      <c r="IN1035" s="12"/>
      <c r="IS1035" s="12"/>
      <c r="IT1035" s="12"/>
      <c r="IU1035" s="12"/>
      <c r="IV1035" s="12"/>
      <c r="IW1035" s="12"/>
      <c r="IX1035" s="12"/>
      <c r="IY1035" s="12"/>
      <c r="IZ1035" s="12"/>
      <c r="JA1035" s="12"/>
      <c r="JL1035" s="12"/>
      <c r="JO1035" s="7"/>
      <c r="JT1035" s="12"/>
      <c r="JU1035" s="12"/>
      <c r="JV1035" s="12"/>
      <c r="JW1035" s="12"/>
      <c r="JX1035" s="12"/>
      <c r="JZ1035" s="12"/>
      <c r="KA1035" s="12"/>
      <c r="KE1035" s="12"/>
      <c r="KF1035" s="12"/>
      <c r="KM1035" s="12"/>
      <c r="KN1035" s="12"/>
      <c r="KO1035" s="12"/>
      <c r="KP1035" s="12"/>
      <c r="KQ1035" s="12"/>
      <c r="KR1035" s="12"/>
      <c r="KX1035" s="12"/>
      <c r="KY1035" s="12"/>
      <c r="KZ1035" s="12"/>
      <c r="LA1035" s="12"/>
      <c r="LB1035" s="12"/>
      <c r="LC1035" s="12"/>
      <c r="MH1035" s="12"/>
      <c r="MI1035" s="12"/>
      <c r="MJ1035" s="12"/>
      <c r="MK1035" s="12"/>
      <c r="ML1035" s="12"/>
      <c r="MM1035" s="12"/>
      <c r="MN1035" s="12"/>
      <c r="MO1035" s="12"/>
      <c r="MP1035" s="12"/>
      <c r="MQ1035" s="12"/>
      <c r="MS1035" s="12"/>
    </row>
    <row r="1036" spans="1:359" s="8" customFormat="1" ht="22.5" customHeight="1">
      <c r="A1036" s="57">
        <v>1</v>
      </c>
      <c r="B1036" s="58">
        <v>18</v>
      </c>
      <c r="C1036" s="62"/>
      <c r="D1036" s="201">
        <f>SUM((S1036*A1036)+B1036+C1036)</f>
        <v>47.902200000000001</v>
      </c>
      <c r="E1036" s="226"/>
      <c r="F1036" s="59" t="s">
        <v>821</v>
      </c>
      <c r="G1036" s="59"/>
      <c r="H1036" s="26" t="s">
        <v>332</v>
      </c>
      <c r="I1036" s="26" t="s">
        <v>718</v>
      </c>
      <c r="J1036" s="9" t="s">
        <v>572</v>
      </c>
      <c r="K1036" s="26" t="s">
        <v>719</v>
      </c>
      <c r="L1036" s="66">
        <f t="shared" si="334"/>
        <v>47.902200000000001</v>
      </c>
      <c r="M1036" s="66"/>
      <c r="N1036" s="1" t="s">
        <v>369</v>
      </c>
      <c r="O1036" s="316" t="s">
        <v>369</v>
      </c>
      <c r="P1036" s="317" t="s">
        <v>369</v>
      </c>
      <c r="Q1036" s="4">
        <v>1</v>
      </c>
      <c r="R1036" s="37">
        <v>24.51</v>
      </c>
      <c r="S1036" s="38">
        <f t="shared" si="335"/>
        <v>29.902200000000001</v>
      </c>
      <c r="T1036" s="20"/>
      <c r="U1036" s="10" t="s">
        <v>486</v>
      </c>
      <c r="V1036" s="9"/>
      <c r="W1036" s="12"/>
      <c r="HP1036" s="12"/>
      <c r="HQ1036" s="12"/>
      <c r="HZ1036" s="12"/>
      <c r="IA1036" s="12"/>
      <c r="IB1036" s="12"/>
      <c r="IC1036" s="12"/>
      <c r="ID1036" s="12"/>
      <c r="IE1036" s="12"/>
      <c r="IF1036" s="12"/>
      <c r="IG1036" s="12"/>
      <c r="IH1036" s="12"/>
      <c r="IJ1036" s="12"/>
      <c r="IK1036" s="12"/>
      <c r="IL1036" s="12"/>
      <c r="IM1036" s="12"/>
      <c r="IN1036" s="12"/>
      <c r="IO1036" s="7"/>
      <c r="IP1036" s="7"/>
      <c r="IQ1036" s="7"/>
      <c r="JM1036" s="12"/>
      <c r="JN1036" s="12"/>
      <c r="JO1036" s="12"/>
      <c r="JT1036" s="12"/>
      <c r="JU1036" s="12"/>
      <c r="JV1036" s="12"/>
      <c r="JW1036" s="12"/>
      <c r="JX1036" s="12"/>
      <c r="JY1036" s="12"/>
      <c r="JZ1036" s="12"/>
      <c r="KA1036" s="12"/>
      <c r="KB1036" s="12"/>
      <c r="KC1036" s="12"/>
      <c r="KD1036" s="12"/>
      <c r="KG1036" s="12"/>
      <c r="KX1036" s="12"/>
      <c r="KZ1036" s="12"/>
      <c r="LA1036" s="12"/>
      <c r="LB1036" s="12"/>
      <c r="LC1036" s="12"/>
      <c r="LN1036" s="12"/>
      <c r="LO1036" s="12"/>
      <c r="LP1036" s="12"/>
      <c r="LQ1036" s="12"/>
      <c r="MG1036" s="12"/>
      <c r="MH1036" s="12"/>
      <c r="MI1036" s="12"/>
      <c r="MJ1036" s="12"/>
      <c r="MK1036" s="12"/>
      <c r="ML1036" s="12"/>
      <c r="MM1036" s="12"/>
      <c r="MN1036" s="12"/>
      <c r="MO1036" s="12"/>
      <c r="MP1036" s="12"/>
      <c r="MQ1036" s="12"/>
    </row>
    <row r="1037" spans="1:359" s="8" customFormat="1" ht="22.5" customHeight="1">
      <c r="A1037" s="57">
        <v>1.9</v>
      </c>
      <c r="B1037" s="58"/>
      <c r="C1037" s="62"/>
      <c r="D1037" s="201">
        <f>SUM((S1037*A1037)+B1037+C1037)</f>
        <v>71.858000000000004</v>
      </c>
      <c r="E1037" s="225"/>
      <c r="F1037" s="59" t="s">
        <v>809</v>
      </c>
      <c r="G1037" s="59"/>
      <c r="H1037" s="43" t="s">
        <v>332</v>
      </c>
      <c r="I1037" s="43" t="s">
        <v>1288</v>
      </c>
      <c r="J1037" s="43" t="s">
        <v>935</v>
      </c>
      <c r="K1037" s="43" t="s">
        <v>1287</v>
      </c>
      <c r="L1037" s="66">
        <f t="shared" si="334"/>
        <v>71.858000000000004</v>
      </c>
      <c r="M1037" s="66"/>
      <c r="N1037" s="1" t="s">
        <v>369</v>
      </c>
      <c r="O1037" s="316" t="s">
        <v>369</v>
      </c>
      <c r="P1037" s="317">
        <v>1</v>
      </c>
      <c r="Q1037" s="4" t="s">
        <v>369</v>
      </c>
      <c r="R1037" s="37">
        <v>31</v>
      </c>
      <c r="S1037" s="38">
        <f t="shared" si="335"/>
        <v>37.82</v>
      </c>
      <c r="T1037" s="20"/>
      <c r="U1037" s="10" t="s">
        <v>1286</v>
      </c>
      <c r="V1037" s="9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12"/>
      <c r="BB1037" s="12"/>
      <c r="BC1037" s="12"/>
      <c r="BD1037" s="12"/>
      <c r="BE1037" s="12"/>
      <c r="BF1037" s="12"/>
      <c r="BG1037" s="12"/>
      <c r="BH1037" s="12"/>
      <c r="BI1037" s="12"/>
      <c r="BJ1037" s="12"/>
      <c r="BK1037" s="12"/>
      <c r="BL1037" s="12"/>
      <c r="BM1037" s="12"/>
      <c r="BN1037" s="12"/>
      <c r="BO1037" s="12"/>
      <c r="BP1037" s="12"/>
      <c r="BQ1037" s="12"/>
      <c r="BR1037" s="12"/>
      <c r="BS1037" s="12"/>
      <c r="BT1037" s="12"/>
      <c r="BU1037" s="12"/>
      <c r="BV1037" s="12"/>
      <c r="BW1037" s="12"/>
      <c r="BX1037" s="12"/>
      <c r="BY1037" s="12"/>
      <c r="BZ1037" s="12"/>
      <c r="CA1037" s="12"/>
      <c r="CB1037" s="12"/>
      <c r="CC1037" s="12"/>
      <c r="CD1037" s="12"/>
      <c r="CE1037" s="12"/>
      <c r="CF1037" s="12"/>
      <c r="CG1037" s="12"/>
      <c r="CH1037" s="12"/>
      <c r="CI1037" s="12"/>
      <c r="CJ1037" s="12"/>
      <c r="CK1037" s="12"/>
      <c r="CL1037" s="12"/>
      <c r="CM1037" s="12"/>
      <c r="CN1037" s="12"/>
      <c r="CO1037" s="12"/>
      <c r="CP1037" s="12"/>
      <c r="CQ1037" s="12"/>
      <c r="CR1037" s="12"/>
      <c r="CS1037" s="12"/>
      <c r="CT1037" s="12"/>
      <c r="CU1037" s="12"/>
      <c r="CV1037" s="12"/>
      <c r="CW1037" s="12"/>
      <c r="CX1037" s="12"/>
      <c r="CY1037" s="12"/>
      <c r="CZ1037" s="12"/>
      <c r="DA1037" s="12"/>
      <c r="DB1037" s="12"/>
      <c r="DC1037" s="12"/>
      <c r="DD1037" s="12"/>
      <c r="DE1037" s="12"/>
      <c r="DF1037" s="12"/>
      <c r="DG1037" s="12"/>
      <c r="DH1037" s="12"/>
      <c r="DI1037" s="12"/>
      <c r="DJ1037" s="12"/>
      <c r="DK1037" s="12"/>
      <c r="DL1037" s="12"/>
      <c r="DM1037" s="12"/>
      <c r="DN1037" s="12"/>
      <c r="DO1037" s="12"/>
      <c r="DP1037" s="12"/>
      <c r="DQ1037" s="12"/>
      <c r="DR1037" s="12"/>
      <c r="DS1037" s="12"/>
      <c r="DT1037" s="12"/>
      <c r="DU1037" s="12"/>
      <c r="DV1037" s="12"/>
      <c r="DW1037" s="12"/>
      <c r="DX1037" s="12"/>
      <c r="DY1037" s="12"/>
      <c r="DZ1037" s="12"/>
      <c r="EA1037" s="12"/>
      <c r="EB1037" s="12"/>
      <c r="EC1037" s="12"/>
      <c r="ED1037" s="12"/>
      <c r="EE1037" s="12"/>
      <c r="EF1037" s="12"/>
      <c r="EG1037" s="12"/>
      <c r="EH1037" s="12"/>
      <c r="EI1037" s="12"/>
      <c r="EJ1037" s="12"/>
      <c r="EK1037" s="12"/>
      <c r="EL1037" s="12"/>
      <c r="EM1037" s="12"/>
      <c r="EN1037" s="12"/>
      <c r="EO1037" s="12"/>
      <c r="EP1037" s="12"/>
      <c r="EQ1037" s="12"/>
      <c r="ER1037" s="12"/>
      <c r="ES1037" s="12"/>
      <c r="ET1037" s="12"/>
      <c r="EU1037" s="12"/>
      <c r="EV1037" s="12"/>
      <c r="EW1037" s="12"/>
      <c r="EX1037" s="12"/>
      <c r="EY1037" s="12"/>
      <c r="EZ1037" s="12"/>
      <c r="FA1037" s="12"/>
      <c r="FB1037" s="12"/>
      <c r="FC1037" s="12"/>
      <c r="FD1037" s="12"/>
      <c r="FE1037" s="12"/>
      <c r="FF1037" s="12"/>
      <c r="FG1037" s="12"/>
      <c r="FH1037" s="12"/>
      <c r="FI1037" s="12"/>
      <c r="FJ1037" s="12"/>
      <c r="FK1037" s="12"/>
      <c r="FL1037" s="12"/>
      <c r="FM1037" s="12"/>
      <c r="FN1037" s="12"/>
      <c r="FO1037" s="12"/>
      <c r="FP1037" s="12"/>
      <c r="FQ1037" s="12"/>
      <c r="FR1037" s="12"/>
      <c r="FS1037" s="12"/>
      <c r="FT1037" s="12"/>
      <c r="FU1037" s="12"/>
      <c r="FV1037" s="12"/>
      <c r="FW1037" s="12"/>
      <c r="FX1037" s="12"/>
      <c r="FY1037" s="12"/>
      <c r="FZ1037" s="12"/>
      <c r="GA1037" s="12"/>
      <c r="GB1037" s="12"/>
      <c r="GC1037" s="12"/>
      <c r="GD1037" s="12"/>
      <c r="GE1037" s="12"/>
      <c r="GF1037" s="12"/>
      <c r="GG1037" s="12"/>
      <c r="GH1037" s="12"/>
      <c r="GI1037" s="12"/>
      <c r="GJ1037" s="12"/>
      <c r="GK1037" s="12"/>
      <c r="GL1037" s="12"/>
      <c r="GM1037" s="12"/>
      <c r="GN1037" s="12"/>
      <c r="GO1037" s="12"/>
      <c r="GP1037" s="12"/>
      <c r="GQ1037" s="12"/>
      <c r="GR1037" s="12"/>
      <c r="GS1037" s="12"/>
      <c r="GT1037" s="12"/>
      <c r="GU1037" s="12"/>
      <c r="GV1037" s="12"/>
      <c r="GW1037" s="12"/>
      <c r="GX1037" s="12"/>
      <c r="GY1037" s="12"/>
      <c r="GZ1037" s="12"/>
      <c r="HA1037" s="12"/>
      <c r="HB1037" s="12"/>
      <c r="HC1037" s="12"/>
      <c r="HD1037" s="12"/>
      <c r="HE1037" s="12"/>
      <c r="HF1037" s="12"/>
      <c r="HG1037" s="12"/>
      <c r="HH1037" s="12"/>
      <c r="HI1037" s="12"/>
      <c r="HJ1037" s="12"/>
      <c r="HK1037" s="12"/>
      <c r="HL1037" s="12"/>
      <c r="HM1037" s="12"/>
      <c r="HN1037" s="12"/>
      <c r="HO1037" s="12"/>
      <c r="HP1037" s="12"/>
      <c r="HQ1037" s="12"/>
      <c r="HT1037" s="12"/>
      <c r="HU1037" s="12"/>
      <c r="HW1037" s="12"/>
      <c r="HX1037" s="12"/>
      <c r="HZ1037" s="12"/>
      <c r="IA1037" s="12"/>
      <c r="II1037" s="12"/>
      <c r="JB1037" s="12"/>
      <c r="JC1037" s="12"/>
      <c r="JD1037" s="12"/>
      <c r="JE1037" s="12"/>
      <c r="JK1037" s="12"/>
      <c r="JL1037" s="12"/>
      <c r="JN1037" s="12"/>
      <c r="JP1037" s="12"/>
      <c r="JR1037" s="12"/>
      <c r="JS1037" s="12"/>
      <c r="JT1037" s="12"/>
      <c r="JU1037" s="12"/>
      <c r="JV1037" s="12"/>
      <c r="JW1037" s="12"/>
      <c r="JX1037" s="12"/>
      <c r="JY1037" s="12"/>
      <c r="KB1037" s="12"/>
      <c r="KC1037" s="12"/>
      <c r="KD1037" s="12"/>
      <c r="KE1037" s="12"/>
      <c r="KF1037" s="12"/>
      <c r="KM1037" s="12"/>
      <c r="KN1037" s="12"/>
      <c r="KO1037" s="12"/>
      <c r="KP1037" s="12"/>
      <c r="KQ1037" s="12"/>
      <c r="KR1037" s="12"/>
      <c r="KS1037" s="12"/>
      <c r="KT1037" s="12"/>
      <c r="KX1037" s="12"/>
      <c r="KY1037"/>
      <c r="KZ1037" s="12"/>
      <c r="LA1037" s="12"/>
      <c r="LB1037" s="12"/>
      <c r="LC1037" s="12"/>
      <c r="LN1037" s="12"/>
      <c r="LO1037" s="12"/>
      <c r="LP1037" s="12"/>
      <c r="LQ1037" s="12"/>
      <c r="MG1037" s="12"/>
      <c r="MH1037" s="12"/>
      <c r="MI1037" s="12"/>
      <c r="MJ1037" s="12"/>
      <c r="MS1037" s="12"/>
    </row>
    <row r="1038" spans="1:359" s="8" customFormat="1" ht="22.5" customHeight="1">
      <c r="A1038" s="57">
        <v>1.9</v>
      </c>
      <c r="B1038" s="58"/>
      <c r="C1038" s="62">
        <v>-20</v>
      </c>
      <c r="D1038" s="201">
        <f>SUM((R1038*A1038)+B1038+C1038)+((2020-2001)*3)</f>
        <v>94</v>
      </c>
      <c r="E1038" s="226"/>
      <c r="F1038" s="198" t="s">
        <v>809</v>
      </c>
      <c r="G1038" s="90" t="s">
        <v>1483</v>
      </c>
      <c r="H1038" s="83" t="s">
        <v>332</v>
      </c>
      <c r="I1038" s="83" t="s">
        <v>183</v>
      </c>
      <c r="J1038" s="84" t="s">
        <v>935</v>
      </c>
      <c r="K1038" s="83" t="s">
        <v>567</v>
      </c>
      <c r="L1038" s="66">
        <f t="shared" si="334"/>
        <v>94</v>
      </c>
      <c r="M1038" s="66"/>
      <c r="N1038" s="1" t="s">
        <v>369</v>
      </c>
      <c r="O1038" s="316" t="s">
        <v>369</v>
      </c>
      <c r="P1038" s="317">
        <v>1</v>
      </c>
      <c r="Q1038" s="4" t="s">
        <v>369</v>
      </c>
      <c r="R1038" s="37">
        <v>30</v>
      </c>
      <c r="S1038" s="38">
        <f t="shared" si="335"/>
        <v>36.6</v>
      </c>
      <c r="T1038" s="20"/>
      <c r="U1038" s="10" t="s">
        <v>487</v>
      </c>
      <c r="V1038" s="9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2"/>
      <c r="AV1038" s="12"/>
      <c r="AW1038" s="12"/>
      <c r="AX1038" s="12"/>
      <c r="AY1038" s="12"/>
      <c r="AZ1038" s="12"/>
      <c r="BA1038" s="12"/>
      <c r="BB1038" s="12"/>
      <c r="BC1038" s="12"/>
      <c r="BD1038" s="12"/>
      <c r="BE1038" s="12"/>
      <c r="BF1038" s="12"/>
      <c r="BG1038" s="12"/>
      <c r="BH1038" s="12"/>
      <c r="BI1038" s="12"/>
      <c r="BJ1038" s="12"/>
      <c r="BK1038" s="12"/>
      <c r="BL1038" s="12"/>
      <c r="BM1038" s="12"/>
      <c r="BN1038" s="12"/>
      <c r="BO1038" s="12"/>
      <c r="BP1038" s="12"/>
      <c r="BQ1038" s="12"/>
      <c r="BR1038" s="12"/>
      <c r="BS1038" s="12"/>
      <c r="BT1038" s="12"/>
      <c r="BU1038" s="12"/>
      <c r="BV1038" s="12"/>
      <c r="BW1038" s="12"/>
      <c r="BX1038" s="12"/>
      <c r="BY1038" s="12"/>
      <c r="BZ1038" s="12"/>
      <c r="CA1038" s="12"/>
      <c r="CB1038" s="12"/>
      <c r="CC1038" s="12"/>
      <c r="CD1038" s="12"/>
      <c r="CE1038" s="12"/>
      <c r="CF1038" s="12"/>
      <c r="CG1038" s="12"/>
      <c r="CH1038" s="12"/>
      <c r="CI1038" s="12"/>
      <c r="CJ1038" s="12"/>
      <c r="CK1038" s="12"/>
      <c r="CL1038" s="12"/>
      <c r="CM1038" s="12"/>
      <c r="CN1038" s="12"/>
      <c r="CO1038" s="12"/>
      <c r="CP1038" s="12"/>
      <c r="CQ1038" s="12"/>
      <c r="CR1038" s="12"/>
      <c r="CS1038" s="12"/>
      <c r="CT1038" s="12"/>
      <c r="CU1038" s="12"/>
      <c r="CV1038" s="12"/>
      <c r="CW1038" s="12"/>
      <c r="CX1038" s="12"/>
      <c r="CY1038" s="12"/>
      <c r="CZ1038" s="12"/>
      <c r="DA1038" s="12"/>
      <c r="DB1038" s="12"/>
      <c r="DC1038" s="12"/>
      <c r="DD1038" s="12"/>
      <c r="DE1038" s="12"/>
      <c r="DF1038" s="12"/>
      <c r="DG1038" s="12"/>
      <c r="DH1038" s="12"/>
      <c r="DI1038" s="12"/>
      <c r="DJ1038" s="12"/>
      <c r="DK1038" s="12"/>
      <c r="DL1038" s="12"/>
      <c r="DM1038" s="12"/>
      <c r="DN1038" s="12"/>
      <c r="DO1038" s="12"/>
      <c r="DP1038" s="12"/>
      <c r="DQ1038" s="12"/>
      <c r="DR1038" s="12"/>
      <c r="DS1038" s="12"/>
      <c r="DT1038" s="12"/>
      <c r="DU1038" s="12"/>
      <c r="DV1038" s="12"/>
      <c r="DW1038" s="12"/>
      <c r="DX1038" s="12"/>
      <c r="DY1038" s="12"/>
      <c r="DZ1038" s="12"/>
      <c r="EA1038" s="12"/>
      <c r="EB1038" s="12"/>
      <c r="EC1038" s="12"/>
      <c r="ED1038" s="12"/>
      <c r="EE1038" s="12"/>
      <c r="EF1038" s="12"/>
      <c r="EG1038" s="12"/>
      <c r="EH1038" s="12"/>
      <c r="EI1038" s="12"/>
      <c r="EJ1038" s="12"/>
      <c r="EK1038" s="12"/>
      <c r="EL1038" s="12"/>
      <c r="EM1038" s="12"/>
      <c r="EN1038" s="12"/>
      <c r="EO1038" s="12"/>
      <c r="EP1038" s="12"/>
      <c r="EQ1038" s="12"/>
      <c r="ER1038" s="12"/>
      <c r="ES1038" s="12"/>
      <c r="ET1038" s="12"/>
      <c r="EU1038" s="12"/>
      <c r="EV1038" s="12"/>
      <c r="EW1038" s="12"/>
      <c r="EX1038" s="12"/>
      <c r="EY1038" s="12"/>
      <c r="EZ1038" s="12"/>
      <c r="FA1038" s="12"/>
      <c r="FB1038" s="12"/>
      <c r="FC1038" s="12"/>
      <c r="FD1038" s="12"/>
      <c r="FE1038" s="12"/>
      <c r="FF1038" s="12"/>
      <c r="FG1038" s="12"/>
      <c r="FH1038" s="12"/>
      <c r="FI1038" s="12"/>
      <c r="FJ1038" s="12"/>
      <c r="FK1038" s="12"/>
      <c r="FL1038" s="12"/>
      <c r="FM1038" s="12"/>
      <c r="FN1038" s="12"/>
      <c r="FO1038" s="12"/>
      <c r="FP1038" s="12"/>
      <c r="FQ1038" s="12"/>
      <c r="FR1038" s="12"/>
      <c r="FS1038" s="12"/>
      <c r="FT1038" s="12"/>
      <c r="FU1038" s="12"/>
      <c r="FV1038" s="12"/>
      <c r="FW1038" s="12"/>
      <c r="FX1038" s="12"/>
      <c r="FY1038" s="12"/>
      <c r="FZ1038" s="12"/>
      <c r="GA1038" s="12"/>
      <c r="GB1038" s="12"/>
      <c r="GC1038" s="12"/>
      <c r="GD1038" s="12"/>
      <c r="GE1038" s="12"/>
      <c r="GF1038" s="12"/>
      <c r="GG1038" s="12"/>
      <c r="GH1038" s="12"/>
      <c r="GI1038" s="12"/>
      <c r="GJ1038" s="12"/>
      <c r="GK1038" s="12"/>
      <c r="GL1038" s="12"/>
      <c r="GM1038" s="12"/>
      <c r="GN1038" s="12"/>
      <c r="GO1038" s="12"/>
      <c r="GP1038" s="12"/>
      <c r="GQ1038" s="12"/>
      <c r="GR1038" s="12"/>
      <c r="GS1038" s="12"/>
      <c r="GT1038" s="12"/>
      <c r="GU1038" s="12"/>
      <c r="GV1038" s="12"/>
      <c r="GW1038" s="12"/>
      <c r="GX1038" s="12"/>
      <c r="GY1038" s="12"/>
      <c r="GZ1038" s="12"/>
      <c r="HA1038" s="12"/>
      <c r="HB1038" s="12"/>
      <c r="HC1038" s="12"/>
      <c r="HD1038" s="12"/>
      <c r="HE1038" s="12"/>
      <c r="HF1038" s="12"/>
      <c r="HG1038" s="12"/>
      <c r="HH1038" s="12"/>
      <c r="HI1038" s="12"/>
      <c r="HJ1038" s="12"/>
      <c r="HK1038" s="12"/>
      <c r="HL1038" s="12"/>
      <c r="HM1038" s="12"/>
      <c r="HN1038" s="12"/>
      <c r="HO1038" s="12"/>
      <c r="HP1038" s="7"/>
      <c r="HQ1038" s="7"/>
      <c r="HT1038" s="12"/>
      <c r="HU1038" s="12"/>
      <c r="HW1038" s="12"/>
      <c r="HX1038" s="12"/>
      <c r="HZ1038" s="12"/>
      <c r="IA1038" s="12"/>
      <c r="IE1038" s="12"/>
      <c r="IF1038" s="12"/>
      <c r="IH1038" s="12"/>
      <c r="IJ1038" s="12"/>
      <c r="IK1038" s="12"/>
      <c r="IO1038" s="12"/>
      <c r="IP1038" s="12"/>
      <c r="IQ1038" s="12"/>
      <c r="IR1038" s="12"/>
      <c r="JB1038" s="12"/>
      <c r="JC1038" s="12"/>
      <c r="JD1038" s="12"/>
      <c r="JE1038" s="12"/>
      <c r="JF1038" s="12"/>
      <c r="JG1038" s="12"/>
      <c r="JH1038" s="12"/>
      <c r="JI1038" s="12"/>
      <c r="JJ1038" s="12"/>
      <c r="JK1038" s="12"/>
      <c r="JL1038" s="12"/>
      <c r="JN1038" s="12"/>
      <c r="JP1038" s="12"/>
      <c r="JR1038" s="12"/>
      <c r="JS1038" s="12"/>
      <c r="JT1038" s="12"/>
      <c r="JU1038" s="12"/>
      <c r="JV1038" s="12"/>
      <c r="JW1038" s="12"/>
      <c r="JX1038" s="12"/>
      <c r="JY1038" s="12"/>
      <c r="KE1038" s="12"/>
      <c r="KF1038" s="12"/>
      <c r="KM1038" s="12"/>
      <c r="KN1038" s="12"/>
      <c r="KO1038" s="12"/>
      <c r="KP1038" s="12"/>
      <c r="KQ1038" s="12"/>
      <c r="KR1038" s="12"/>
      <c r="KS1038" s="12"/>
      <c r="KT1038" s="12"/>
      <c r="KX1038" s="12"/>
      <c r="KY1038" s="7"/>
      <c r="LN1038" s="12"/>
      <c r="LO1038" s="12"/>
      <c r="LP1038" s="12"/>
      <c r="LQ1038" s="12"/>
      <c r="MG1038" s="12"/>
      <c r="MH1038" s="12"/>
      <c r="MI1038" s="12"/>
      <c r="MJ1038" s="12"/>
      <c r="MQ1038" s="12"/>
      <c r="MS1038" s="12"/>
    </row>
    <row r="1039" spans="1:359" s="8" customFormat="1" ht="22.5" customHeight="1">
      <c r="A1039" s="57">
        <v>1.9</v>
      </c>
      <c r="B1039" s="58"/>
      <c r="C1039" s="62"/>
      <c r="D1039" s="201">
        <f>SUM((S1039*A1039)+B1039+C1039)</f>
        <v>67.222000000000008</v>
      </c>
      <c r="E1039" s="226"/>
      <c r="F1039" s="59"/>
      <c r="G1039" s="59"/>
      <c r="H1039" s="26" t="s">
        <v>332</v>
      </c>
      <c r="I1039" s="26" t="s">
        <v>46</v>
      </c>
      <c r="J1039" s="9" t="s">
        <v>566</v>
      </c>
      <c r="K1039" s="26" t="s">
        <v>571</v>
      </c>
      <c r="L1039" s="66">
        <f t="shared" si="334"/>
        <v>67.222000000000008</v>
      </c>
      <c r="M1039" s="66"/>
      <c r="N1039" s="1" t="s">
        <v>369</v>
      </c>
      <c r="O1039" s="316" t="s">
        <v>369</v>
      </c>
      <c r="P1039" s="317">
        <v>3</v>
      </c>
      <c r="Q1039" s="4" t="s">
        <v>369</v>
      </c>
      <c r="R1039" s="37">
        <v>29</v>
      </c>
      <c r="S1039" s="38">
        <f t="shared" si="335"/>
        <v>35.380000000000003</v>
      </c>
      <c r="T1039" s="20"/>
      <c r="U1039" s="10" t="s">
        <v>626</v>
      </c>
      <c r="V1039" s="9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12"/>
      <c r="AV1039" s="12"/>
      <c r="AW1039" s="12"/>
      <c r="AX1039" s="12"/>
      <c r="AY1039" s="12"/>
      <c r="AZ1039" s="12"/>
      <c r="BA1039" s="12"/>
      <c r="BB1039" s="12"/>
      <c r="BC1039" s="12"/>
      <c r="BD1039" s="12"/>
      <c r="BE1039" s="12"/>
      <c r="BF1039" s="12"/>
      <c r="BG1039" s="12"/>
      <c r="BH1039" s="12"/>
      <c r="BI1039" s="12"/>
      <c r="BJ1039" s="12"/>
      <c r="BK1039" s="12"/>
      <c r="BL1039" s="12"/>
      <c r="BM1039" s="12"/>
      <c r="BN1039" s="12"/>
      <c r="BO1039" s="12"/>
      <c r="BP1039" s="12"/>
      <c r="BQ1039" s="12"/>
      <c r="BR1039" s="12"/>
      <c r="BS1039" s="12"/>
      <c r="BT1039" s="12"/>
      <c r="BU1039" s="12"/>
      <c r="BV1039" s="12"/>
      <c r="BW1039" s="12"/>
      <c r="BX1039" s="12"/>
      <c r="BY1039" s="12"/>
      <c r="BZ1039" s="12"/>
      <c r="CA1039" s="12"/>
      <c r="CB1039" s="12"/>
      <c r="CC1039" s="12"/>
      <c r="CD1039" s="12"/>
      <c r="CE1039" s="12"/>
      <c r="CF1039" s="12"/>
      <c r="CG1039" s="12"/>
      <c r="CH1039" s="12"/>
      <c r="CI1039" s="12"/>
      <c r="CJ1039" s="12"/>
      <c r="CK1039" s="12"/>
      <c r="CL1039" s="12"/>
      <c r="CM1039" s="12"/>
      <c r="CN1039" s="12"/>
      <c r="CO1039" s="12"/>
      <c r="CP1039" s="12"/>
      <c r="CQ1039" s="12"/>
      <c r="CR1039" s="12"/>
      <c r="CS1039" s="12"/>
      <c r="CT1039" s="12"/>
      <c r="CU1039" s="12"/>
      <c r="CV1039" s="12"/>
      <c r="CW1039" s="12"/>
      <c r="CX1039" s="12"/>
      <c r="CY1039" s="12"/>
      <c r="CZ1039" s="12"/>
      <c r="DA1039" s="12"/>
      <c r="DB1039" s="12"/>
      <c r="DC1039" s="12"/>
      <c r="DD1039" s="12"/>
      <c r="DE1039" s="12"/>
      <c r="DF1039" s="12"/>
      <c r="DG1039" s="12"/>
      <c r="DH1039" s="12"/>
      <c r="DI1039" s="12"/>
      <c r="DJ1039" s="12"/>
      <c r="DK1039" s="12"/>
      <c r="DL1039" s="12"/>
      <c r="DM1039" s="12"/>
      <c r="DN1039" s="12"/>
      <c r="DO1039" s="12"/>
      <c r="DP1039" s="12"/>
      <c r="DQ1039" s="12"/>
      <c r="DR1039" s="12"/>
      <c r="DS1039" s="12"/>
      <c r="DT1039" s="12"/>
      <c r="DU1039" s="12"/>
      <c r="DV1039" s="12"/>
      <c r="DW1039" s="12"/>
      <c r="DX1039" s="12"/>
      <c r="DY1039" s="12"/>
      <c r="DZ1039" s="12"/>
      <c r="EA1039" s="12"/>
      <c r="EB1039" s="12"/>
      <c r="EC1039" s="12"/>
      <c r="ED1039" s="12"/>
      <c r="EE1039" s="12"/>
      <c r="EF1039" s="12"/>
      <c r="EG1039" s="12"/>
      <c r="EH1039" s="12"/>
      <c r="EI1039" s="12"/>
      <c r="EJ1039" s="12"/>
      <c r="EK1039" s="12"/>
      <c r="EL1039" s="12"/>
      <c r="EM1039" s="12"/>
      <c r="EN1039" s="12"/>
      <c r="EO1039" s="12"/>
      <c r="EP1039" s="12"/>
      <c r="EQ1039" s="12"/>
      <c r="ER1039" s="12"/>
      <c r="ES1039" s="12"/>
      <c r="ET1039" s="12"/>
      <c r="EU1039" s="12"/>
      <c r="EV1039" s="12"/>
      <c r="EW1039" s="12"/>
      <c r="EX1039" s="12"/>
      <c r="EY1039" s="12"/>
      <c r="EZ1039" s="12"/>
      <c r="FA1039" s="12"/>
      <c r="FB1039" s="12"/>
      <c r="FC1039" s="12"/>
      <c r="FD1039" s="12"/>
      <c r="FE1039" s="12"/>
      <c r="FF1039" s="12"/>
      <c r="FG1039" s="12"/>
      <c r="FH1039" s="12"/>
      <c r="FI1039" s="12"/>
      <c r="FJ1039" s="12"/>
      <c r="FK1039" s="12"/>
      <c r="FL1039" s="12"/>
      <c r="FM1039" s="12"/>
      <c r="FN1039" s="12"/>
      <c r="FO1039" s="12"/>
      <c r="FP1039" s="12"/>
      <c r="FQ1039" s="12"/>
      <c r="FR1039" s="12"/>
      <c r="FS1039" s="12"/>
      <c r="FT1039" s="12"/>
      <c r="FU1039" s="12"/>
      <c r="FV1039" s="12"/>
      <c r="FW1039" s="12"/>
      <c r="FX1039" s="12"/>
      <c r="FY1039" s="12"/>
      <c r="FZ1039" s="12"/>
      <c r="GA1039" s="12"/>
      <c r="GB1039" s="12"/>
      <c r="GC1039" s="12"/>
      <c r="GD1039" s="12"/>
      <c r="GE1039" s="12"/>
      <c r="GF1039" s="12"/>
      <c r="GG1039" s="12"/>
      <c r="GH1039" s="12"/>
      <c r="GI1039" s="12"/>
      <c r="GJ1039" s="12"/>
      <c r="GK1039" s="12"/>
      <c r="GL1039" s="12"/>
      <c r="GM1039" s="12"/>
      <c r="GN1039" s="12"/>
      <c r="GO1039" s="12"/>
      <c r="GP1039" s="12"/>
      <c r="GQ1039" s="12"/>
      <c r="GR1039" s="12"/>
      <c r="GS1039" s="12"/>
      <c r="GT1039" s="12"/>
      <c r="GU1039" s="12"/>
      <c r="GV1039" s="12"/>
      <c r="GW1039" s="12"/>
      <c r="GX1039" s="12"/>
      <c r="GY1039" s="12"/>
      <c r="GZ1039" s="12"/>
      <c r="HA1039" s="12"/>
      <c r="HB1039" s="12"/>
      <c r="HC1039" s="12"/>
      <c r="HD1039" s="12"/>
      <c r="HE1039" s="12"/>
      <c r="HF1039" s="12"/>
      <c r="HG1039" s="12"/>
      <c r="HH1039" s="12"/>
      <c r="HI1039" s="12"/>
      <c r="HJ1039" s="12"/>
      <c r="HK1039" s="12"/>
      <c r="HL1039" s="12"/>
      <c r="HM1039" s="12"/>
      <c r="HN1039" s="12"/>
      <c r="HO1039" s="12"/>
      <c r="HP1039" s="12"/>
      <c r="HQ1039" s="12"/>
      <c r="HR1039" s="12"/>
      <c r="HS1039" s="12"/>
      <c r="HT1039" s="12"/>
      <c r="HU1039" s="12"/>
      <c r="HW1039" s="12"/>
      <c r="HX1039" s="12"/>
      <c r="HY1039" s="12"/>
      <c r="HZ1039" s="12"/>
      <c r="IA1039" s="12"/>
      <c r="IB1039" s="12"/>
      <c r="IC1039" s="12"/>
      <c r="ID1039" s="12"/>
      <c r="IE1039" s="12"/>
      <c r="IF1039" s="12"/>
      <c r="IG1039" s="12"/>
      <c r="IH1039" s="12"/>
      <c r="II1039" s="12"/>
      <c r="IJ1039" s="12"/>
      <c r="IK1039" s="12"/>
      <c r="IL1039" s="12"/>
      <c r="IM1039" s="12"/>
      <c r="IN1039" s="12"/>
      <c r="IO1039" s="12"/>
      <c r="IP1039" s="12"/>
      <c r="IQ1039" s="12"/>
      <c r="IR1039" s="12"/>
      <c r="IS1039" s="12"/>
      <c r="IT1039" s="12"/>
      <c r="IU1039" s="12"/>
      <c r="IV1039" s="12"/>
      <c r="IW1039" s="12"/>
      <c r="IX1039" s="12"/>
      <c r="IY1039" s="12"/>
      <c r="IZ1039" s="12"/>
      <c r="JA1039" s="12"/>
      <c r="JB1039" s="12"/>
      <c r="JC1039" s="12"/>
      <c r="JD1039" s="12"/>
      <c r="JE1039" s="12"/>
      <c r="JK1039" s="12"/>
      <c r="JP1039" s="12"/>
      <c r="JR1039" s="12"/>
      <c r="JS1039" s="12"/>
      <c r="JT1039" s="12"/>
      <c r="JU1039" s="12"/>
      <c r="JV1039" s="12"/>
      <c r="JW1039" s="12"/>
      <c r="JX1039" s="12"/>
      <c r="JY1039" s="12"/>
      <c r="JZ1039" s="12"/>
      <c r="KA1039" s="12"/>
      <c r="KE1039" s="12"/>
      <c r="KF1039" s="12"/>
      <c r="KM1039" s="12"/>
      <c r="KN1039" s="12"/>
      <c r="KO1039" s="12"/>
      <c r="KP1039" s="12"/>
      <c r="KQ1039" s="12"/>
      <c r="KR1039" s="12"/>
      <c r="KZ1039" s="12"/>
      <c r="LA1039" s="12"/>
      <c r="LB1039" s="12"/>
      <c r="LC1039" s="12"/>
      <c r="MK1039" s="12"/>
      <c r="ML1039" s="12"/>
      <c r="MM1039" s="12"/>
      <c r="MN1039" s="12"/>
      <c r="MO1039" s="12"/>
      <c r="MP1039" s="12"/>
      <c r="MQ1039" s="12"/>
      <c r="MR1039" s="12"/>
      <c r="MS1039" s="12"/>
    </row>
    <row r="1040" spans="1:359" s="8" customFormat="1" ht="22.5" customHeight="1">
      <c r="A1040" s="56"/>
      <c r="B1040" s="55"/>
      <c r="C1040" s="63"/>
      <c r="D1040" s="201"/>
      <c r="E1040" s="225"/>
      <c r="F1040" s="60"/>
      <c r="G1040" s="60"/>
      <c r="H1040" s="26"/>
      <c r="I1040" s="26"/>
      <c r="J1040" s="9"/>
      <c r="K1040" s="26"/>
      <c r="L1040" s="66"/>
      <c r="M1040" s="66"/>
      <c r="N1040" s="17"/>
      <c r="O1040" s="318"/>
      <c r="P1040" s="318"/>
      <c r="Q1040" s="13"/>
      <c r="R1040" s="31"/>
      <c r="S1040" s="31"/>
      <c r="T1040" s="21"/>
      <c r="U1040" s="10"/>
      <c r="V1040" s="9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2"/>
      <c r="AV1040" s="12"/>
      <c r="AW1040" s="12"/>
      <c r="AX1040" s="12"/>
      <c r="AY1040" s="12"/>
      <c r="AZ1040" s="12"/>
      <c r="BA1040" s="12"/>
      <c r="BB1040" s="12"/>
      <c r="BC1040" s="12"/>
      <c r="BD1040" s="12"/>
      <c r="BE1040" s="12"/>
      <c r="BF1040" s="12"/>
      <c r="BG1040" s="12"/>
      <c r="BH1040" s="12"/>
      <c r="BI1040" s="12"/>
      <c r="BJ1040" s="12"/>
      <c r="BK1040" s="12"/>
      <c r="BL1040" s="12"/>
      <c r="BM1040" s="12"/>
      <c r="BN1040" s="12"/>
      <c r="BO1040" s="12"/>
      <c r="BP1040" s="12"/>
      <c r="BQ1040" s="12"/>
      <c r="BR1040" s="12"/>
      <c r="BS1040" s="12"/>
      <c r="BT1040" s="12"/>
      <c r="BU1040" s="12"/>
      <c r="BV1040" s="12"/>
      <c r="BW1040" s="12"/>
      <c r="BX1040" s="12"/>
      <c r="BY1040" s="12"/>
      <c r="BZ1040" s="12"/>
      <c r="CA1040" s="12"/>
      <c r="CB1040" s="12"/>
      <c r="CC1040" s="12"/>
      <c r="CD1040" s="12"/>
      <c r="CE1040" s="12"/>
      <c r="CF1040" s="12"/>
      <c r="CG1040" s="12"/>
      <c r="CH1040" s="12"/>
      <c r="CI1040" s="12"/>
      <c r="CJ1040" s="12"/>
      <c r="CK1040" s="12"/>
      <c r="CL1040" s="12"/>
      <c r="CM1040" s="12"/>
      <c r="CN1040" s="12"/>
      <c r="CO1040" s="12"/>
      <c r="CP1040" s="12"/>
      <c r="CQ1040" s="12"/>
      <c r="CR1040" s="12"/>
      <c r="CS1040" s="12"/>
      <c r="CT1040" s="12"/>
      <c r="CU1040" s="12"/>
      <c r="CV1040" s="12"/>
      <c r="CW1040" s="12"/>
      <c r="CX1040" s="12"/>
      <c r="CY1040" s="12"/>
      <c r="CZ1040" s="12"/>
      <c r="DA1040" s="12"/>
      <c r="DB1040" s="12"/>
      <c r="DC1040" s="12"/>
      <c r="DD1040" s="12"/>
      <c r="DE1040" s="12"/>
      <c r="DF1040" s="12"/>
      <c r="DG1040" s="12"/>
      <c r="DH1040" s="12"/>
      <c r="DI1040" s="12"/>
      <c r="DJ1040" s="12"/>
      <c r="DK1040" s="12"/>
      <c r="DL1040" s="12"/>
      <c r="DM1040" s="12"/>
      <c r="DN1040" s="12"/>
      <c r="DO1040" s="12"/>
      <c r="DP1040" s="12"/>
      <c r="DQ1040" s="12"/>
      <c r="DR1040" s="12"/>
      <c r="DS1040" s="12"/>
      <c r="DT1040" s="12"/>
      <c r="DU1040" s="12"/>
      <c r="DV1040" s="12"/>
      <c r="DW1040" s="12"/>
      <c r="DX1040" s="12"/>
      <c r="DY1040" s="12"/>
      <c r="DZ1040" s="12"/>
      <c r="EA1040" s="12"/>
      <c r="EB1040" s="12"/>
      <c r="EC1040" s="12"/>
      <c r="ED1040" s="12"/>
      <c r="EE1040" s="12"/>
      <c r="EF1040" s="12"/>
      <c r="EG1040" s="12"/>
      <c r="EH1040" s="12"/>
      <c r="EI1040" s="12"/>
      <c r="EJ1040" s="12"/>
      <c r="EK1040" s="12"/>
      <c r="EL1040" s="12"/>
      <c r="EM1040" s="12"/>
      <c r="EN1040" s="12"/>
      <c r="EO1040" s="12"/>
      <c r="EP1040" s="12"/>
      <c r="EQ1040" s="12"/>
      <c r="ER1040" s="12"/>
      <c r="ES1040" s="12"/>
      <c r="ET1040" s="12"/>
      <c r="EU1040" s="12"/>
      <c r="EV1040" s="12"/>
      <c r="EW1040" s="12"/>
      <c r="EX1040" s="12"/>
      <c r="EY1040" s="12"/>
      <c r="EZ1040" s="12"/>
      <c r="FA1040" s="12"/>
      <c r="FB1040" s="12"/>
      <c r="FC1040" s="12"/>
      <c r="FD1040" s="12"/>
      <c r="FE1040" s="12"/>
      <c r="FF1040" s="12"/>
      <c r="FG1040" s="12"/>
      <c r="FH1040" s="12"/>
      <c r="FI1040" s="12"/>
      <c r="FJ1040" s="12"/>
      <c r="FK1040" s="12"/>
      <c r="FL1040" s="12"/>
      <c r="FM1040" s="12"/>
      <c r="FN1040" s="12"/>
      <c r="FO1040" s="12"/>
      <c r="FP1040" s="12"/>
      <c r="FQ1040" s="12"/>
      <c r="FR1040" s="12"/>
      <c r="FS1040" s="12"/>
      <c r="FT1040" s="12"/>
      <c r="FU1040" s="12"/>
      <c r="FV1040" s="12"/>
      <c r="FW1040" s="12"/>
      <c r="FX1040" s="12"/>
      <c r="FY1040" s="12"/>
      <c r="FZ1040" s="12"/>
      <c r="GA1040" s="12"/>
      <c r="GB1040" s="12"/>
      <c r="GC1040" s="12"/>
      <c r="GD1040" s="12"/>
      <c r="GE1040" s="12"/>
      <c r="GF1040" s="12"/>
      <c r="GG1040" s="12"/>
      <c r="GH1040" s="12"/>
      <c r="GI1040" s="12"/>
      <c r="GJ1040" s="12"/>
      <c r="GK1040" s="12"/>
      <c r="GL1040" s="12"/>
      <c r="GM1040" s="12"/>
      <c r="GN1040" s="12"/>
      <c r="GO1040" s="12"/>
      <c r="GP1040" s="12"/>
      <c r="GQ1040" s="12"/>
      <c r="GR1040" s="12"/>
      <c r="GS1040" s="12"/>
      <c r="GT1040" s="12"/>
      <c r="GU1040" s="12"/>
      <c r="GV1040" s="12"/>
      <c r="GW1040" s="12"/>
      <c r="GX1040" s="12"/>
      <c r="GY1040" s="12"/>
      <c r="GZ1040" s="12"/>
      <c r="HA1040" s="12"/>
      <c r="HB1040" s="12"/>
      <c r="HC1040" s="12"/>
      <c r="HD1040" s="12"/>
      <c r="HE1040" s="12"/>
      <c r="HF1040" s="12"/>
      <c r="HG1040" s="12"/>
      <c r="HH1040" s="12"/>
      <c r="HI1040" s="12"/>
      <c r="HJ1040" s="12"/>
      <c r="HK1040" s="12"/>
      <c r="HL1040" s="12"/>
      <c r="HM1040" s="12"/>
      <c r="HN1040" s="12"/>
      <c r="HO1040" s="12"/>
      <c r="HP1040" s="12"/>
      <c r="HQ1040" s="12"/>
      <c r="HR1040" s="12"/>
      <c r="HS1040" s="12"/>
      <c r="HT1040" s="12"/>
      <c r="HU1040" s="12"/>
      <c r="HW1040" s="12"/>
      <c r="HX1040" s="12"/>
      <c r="IL1040" s="12"/>
      <c r="IM1040" s="12"/>
      <c r="IN1040" s="12"/>
      <c r="JZ1040" s="12"/>
      <c r="KA1040" s="12"/>
      <c r="KB1040" s="12"/>
      <c r="KC1040" s="12"/>
      <c r="KD1040" s="12"/>
      <c r="KH1040" s="12"/>
      <c r="KI1040" s="12"/>
      <c r="KJ1040" s="12"/>
      <c r="KK1040" s="12"/>
      <c r="KL1040" s="12"/>
      <c r="KU1040" s="12"/>
      <c r="KV1040" s="12"/>
      <c r="KW1040" s="12"/>
      <c r="MQ1040" s="12"/>
      <c r="MR1040" s="12"/>
      <c r="MU1040" s="12"/>
    </row>
    <row r="1041" spans="1:359" s="8" customFormat="1" ht="22.5" customHeight="1">
      <c r="A1041" s="56"/>
      <c r="B1041" s="55"/>
      <c r="C1041" s="63"/>
      <c r="D1041" s="201"/>
      <c r="E1041" s="226"/>
      <c r="F1041" s="60"/>
      <c r="G1041" s="60"/>
      <c r="H1041" s="26"/>
      <c r="I1041" s="26"/>
      <c r="J1041" s="9"/>
      <c r="K1041" s="26"/>
      <c r="L1041" s="66"/>
      <c r="M1041" s="66"/>
      <c r="N1041" s="17"/>
      <c r="O1041" s="318"/>
      <c r="P1041" s="318"/>
      <c r="Q1041" s="13"/>
      <c r="R1041" s="31"/>
      <c r="S1041" s="31"/>
      <c r="T1041" s="21"/>
      <c r="U1041" s="10"/>
      <c r="V1041" s="9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12"/>
      <c r="AV1041" s="12"/>
      <c r="AW1041" s="12"/>
      <c r="AX1041" s="12"/>
      <c r="AY1041" s="12"/>
      <c r="AZ1041" s="12"/>
      <c r="BA1041" s="12"/>
      <c r="BB1041" s="12"/>
      <c r="BC1041" s="12"/>
      <c r="BD1041" s="12"/>
      <c r="BE1041" s="12"/>
      <c r="BF1041" s="12"/>
      <c r="BG1041" s="12"/>
      <c r="BH1041" s="12"/>
      <c r="BI1041" s="12"/>
      <c r="BJ1041" s="12"/>
      <c r="BK1041" s="12"/>
      <c r="BL1041" s="12"/>
      <c r="BM1041" s="12"/>
      <c r="BN1041" s="12"/>
      <c r="BO1041" s="12"/>
      <c r="BP1041" s="12"/>
      <c r="BQ1041" s="12"/>
      <c r="BR1041" s="12"/>
      <c r="BS1041" s="12"/>
      <c r="BT1041" s="12"/>
      <c r="BU1041" s="12"/>
      <c r="BV1041" s="12"/>
      <c r="BW1041" s="12"/>
      <c r="BX1041" s="12"/>
      <c r="BY1041" s="12"/>
      <c r="BZ1041" s="12"/>
      <c r="CA1041" s="12"/>
      <c r="CB1041" s="12"/>
      <c r="CC1041" s="12"/>
      <c r="CD1041" s="12"/>
      <c r="CE1041" s="12"/>
      <c r="CF1041" s="12"/>
      <c r="CG1041" s="12"/>
      <c r="CH1041" s="12"/>
      <c r="CI1041" s="12"/>
      <c r="CJ1041" s="12"/>
      <c r="CK1041" s="12"/>
      <c r="CL1041" s="12"/>
      <c r="CM1041" s="12"/>
      <c r="CN1041" s="12"/>
      <c r="CO1041" s="12"/>
      <c r="CP1041" s="12"/>
      <c r="CQ1041" s="12"/>
      <c r="CR1041" s="12"/>
      <c r="CS1041" s="12"/>
      <c r="CT1041" s="12"/>
      <c r="CU1041" s="12"/>
      <c r="CV1041" s="12"/>
      <c r="CW1041" s="12"/>
      <c r="CX1041" s="12"/>
      <c r="CY1041" s="12"/>
      <c r="CZ1041" s="12"/>
      <c r="DA1041" s="12"/>
      <c r="DB1041" s="12"/>
      <c r="DC1041" s="12"/>
      <c r="DD1041" s="12"/>
      <c r="DE1041" s="12"/>
      <c r="DF1041" s="12"/>
      <c r="DG1041" s="12"/>
      <c r="DH1041" s="12"/>
      <c r="DI1041" s="12"/>
      <c r="DJ1041" s="12"/>
      <c r="DK1041" s="12"/>
      <c r="DL1041" s="12"/>
      <c r="DM1041" s="12"/>
      <c r="DN1041" s="12"/>
      <c r="DO1041" s="12"/>
      <c r="DP1041" s="12"/>
      <c r="DQ1041" s="12"/>
      <c r="DR1041" s="12"/>
      <c r="DS1041" s="12"/>
      <c r="DT1041" s="12"/>
      <c r="DU1041" s="12"/>
      <c r="DV1041" s="12"/>
      <c r="DW1041" s="12"/>
      <c r="DX1041" s="12"/>
      <c r="DY1041" s="12"/>
      <c r="DZ1041" s="12"/>
      <c r="EA1041" s="12"/>
      <c r="EB1041" s="12"/>
      <c r="EC1041" s="12"/>
      <c r="ED1041" s="12"/>
      <c r="EE1041" s="12"/>
      <c r="EF1041" s="12"/>
      <c r="EG1041" s="12"/>
      <c r="EH1041" s="12"/>
      <c r="EI1041" s="12"/>
      <c r="EJ1041" s="12"/>
      <c r="EK1041" s="12"/>
      <c r="EL1041" s="12"/>
      <c r="EM1041" s="12"/>
      <c r="EN1041" s="12"/>
      <c r="EO1041" s="12"/>
      <c r="EP1041" s="12"/>
      <c r="EQ1041" s="12"/>
      <c r="ER1041" s="12"/>
      <c r="ES1041" s="12"/>
      <c r="ET1041" s="12"/>
      <c r="EU1041" s="12"/>
      <c r="EV1041" s="12"/>
      <c r="EW1041" s="12"/>
      <c r="EX1041" s="12"/>
      <c r="EY1041" s="12"/>
      <c r="EZ1041" s="12"/>
      <c r="FA1041" s="12"/>
      <c r="FB1041" s="12"/>
      <c r="FC1041" s="12"/>
      <c r="FD1041" s="12"/>
      <c r="FE1041" s="12"/>
      <c r="FF1041" s="12"/>
      <c r="FG1041" s="12"/>
      <c r="FH1041" s="12"/>
      <c r="FI1041" s="12"/>
      <c r="FJ1041" s="12"/>
      <c r="FK1041" s="12"/>
      <c r="FL1041" s="12"/>
      <c r="FM1041" s="12"/>
      <c r="FN1041" s="12"/>
      <c r="FO1041" s="12"/>
      <c r="FP1041" s="12"/>
      <c r="FQ1041" s="12"/>
      <c r="FR1041" s="12"/>
      <c r="FS1041" s="12"/>
      <c r="FT1041" s="12"/>
      <c r="FU1041" s="12"/>
      <c r="FV1041" s="12"/>
      <c r="FW1041" s="12"/>
      <c r="FX1041" s="12"/>
      <c r="FY1041" s="12"/>
      <c r="FZ1041" s="12"/>
      <c r="GA1041" s="12"/>
      <c r="GB1041" s="12"/>
      <c r="GC1041" s="12"/>
      <c r="GD1041" s="12"/>
      <c r="GE1041" s="12"/>
      <c r="GF1041" s="12"/>
      <c r="GG1041" s="12"/>
      <c r="GH1041" s="12"/>
      <c r="GI1041" s="12"/>
      <c r="GJ1041" s="12"/>
      <c r="GK1041" s="12"/>
      <c r="GL1041" s="12"/>
      <c r="GM1041" s="12"/>
      <c r="GN1041" s="12"/>
      <c r="GO1041" s="12"/>
      <c r="GP1041" s="12"/>
      <c r="GQ1041" s="12"/>
      <c r="GR1041" s="12"/>
      <c r="GS1041" s="12"/>
      <c r="GT1041" s="12"/>
      <c r="GU1041" s="12"/>
      <c r="GV1041" s="12"/>
      <c r="GW1041" s="12"/>
      <c r="GX1041" s="12"/>
      <c r="GY1041" s="12"/>
      <c r="GZ1041" s="12"/>
      <c r="HA1041" s="12"/>
      <c r="HB1041" s="12"/>
      <c r="HC1041" s="12"/>
      <c r="HD1041" s="12"/>
      <c r="HE1041" s="12"/>
      <c r="HF1041" s="12"/>
      <c r="HG1041" s="12"/>
      <c r="HH1041" s="12"/>
      <c r="HI1041" s="12"/>
      <c r="HJ1041" s="12"/>
      <c r="HK1041" s="12"/>
      <c r="HL1041" s="12"/>
      <c r="HM1041" s="12"/>
      <c r="HN1041" s="12"/>
      <c r="HO1041" s="12"/>
      <c r="HP1041" s="12"/>
      <c r="HQ1041" s="12"/>
      <c r="HR1041" s="12"/>
      <c r="HS1041" s="12"/>
      <c r="HT1041" s="12"/>
      <c r="HU1041" s="12"/>
      <c r="HW1041" s="12"/>
      <c r="HX1041" s="12"/>
      <c r="IL1041" s="12"/>
      <c r="IM1041" s="12"/>
      <c r="IN1041" s="12"/>
      <c r="JZ1041" s="12"/>
      <c r="KA1041" s="12"/>
      <c r="KB1041" s="12"/>
      <c r="KC1041" s="12"/>
      <c r="KD1041" s="12"/>
      <c r="KG1041" s="12"/>
      <c r="KY1041" s="12"/>
      <c r="MR1041" s="12"/>
      <c r="MU1041" s="12"/>
    </row>
    <row r="1042" spans="1:359" s="8" customFormat="1" ht="22.5" customHeight="1">
      <c r="A1042" s="56"/>
      <c r="B1042" s="55"/>
      <c r="C1042" s="63"/>
      <c r="D1042" s="201"/>
      <c r="E1042" s="226"/>
      <c r="F1042" s="60"/>
      <c r="G1042" s="60"/>
      <c r="H1042" s="26"/>
      <c r="I1042" s="26"/>
      <c r="J1042" s="9"/>
      <c r="K1042" s="26"/>
      <c r="L1042" s="66"/>
      <c r="M1042" s="66"/>
      <c r="N1042" s="17"/>
      <c r="O1042" s="318"/>
      <c r="P1042" s="318"/>
      <c r="Q1042" s="13"/>
      <c r="R1042" s="31"/>
      <c r="S1042" s="31"/>
      <c r="T1042" s="21"/>
      <c r="U1042" s="10"/>
      <c r="V1042" s="9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2"/>
      <c r="AV1042" s="12"/>
      <c r="AW1042" s="12"/>
      <c r="AX1042" s="12"/>
      <c r="AY1042" s="12"/>
      <c r="AZ1042" s="12"/>
      <c r="BA1042" s="12"/>
      <c r="BB1042" s="12"/>
      <c r="BC1042" s="12"/>
      <c r="BD1042" s="12"/>
      <c r="BE1042" s="12"/>
      <c r="BF1042" s="12"/>
      <c r="BG1042" s="12"/>
      <c r="BH1042" s="12"/>
      <c r="BI1042" s="12"/>
      <c r="BJ1042" s="12"/>
      <c r="BK1042" s="12"/>
      <c r="BL1042" s="12"/>
      <c r="BM1042" s="12"/>
      <c r="BN1042" s="12"/>
      <c r="BO1042" s="12"/>
      <c r="BP1042" s="12"/>
      <c r="BQ1042" s="12"/>
      <c r="BR1042" s="12"/>
      <c r="BS1042" s="12"/>
      <c r="BT1042" s="12"/>
      <c r="BU1042" s="12"/>
      <c r="BV1042" s="12"/>
      <c r="BW1042" s="12"/>
      <c r="BX1042" s="12"/>
      <c r="BY1042" s="12"/>
      <c r="BZ1042" s="12"/>
      <c r="CA1042" s="12"/>
      <c r="CB1042" s="12"/>
      <c r="CC1042" s="12"/>
      <c r="CD1042" s="12"/>
      <c r="CE1042" s="12"/>
      <c r="CF1042" s="12"/>
      <c r="CG1042" s="12"/>
      <c r="CH1042" s="12"/>
      <c r="CI1042" s="12"/>
      <c r="CJ1042" s="12"/>
      <c r="CK1042" s="12"/>
      <c r="CL1042" s="12"/>
      <c r="CM1042" s="12"/>
      <c r="CN1042" s="12"/>
      <c r="CO1042" s="12"/>
      <c r="CP1042" s="12"/>
      <c r="CQ1042" s="12"/>
      <c r="CR1042" s="12"/>
      <c r="CS1042" s="12"/>
      <c r="CT1042" s="12"/>
      <c r="CU1042" s="12"/>
      <c r="CV1042" s="12"/>
      <c r="CW1042" s="12"/>
      <c r="CX1042" s="12"/>
      <c r="CY1042" s="12"/>
      <c r="CZ1042" s="12"/>
      <c r="DA1042" s="12"/>
      <c r="DB1042" s="12"/>
      <c r="DC1042" s="12"/>
      <c r="DD1042" s="12"/>
      <c r="DE1042" s="12"/>
      <c r="DF1042" s="12"/>
      <c r="DG1042" s="12"/>
      <c r="DH1042" s="12"/>
      <c r="DI1042" s="12"/>
      <c r="DJ1042" s="12"/>
      <c r="DK1042" s="12"/>
      <c r="DL1042" s="12"/>
      <c r="DM1042" s="12"/>
      <c r="DN1042" s="12"/>
      <c r="DO1042" s="12"/>
      <c r="DP1042" s="12"/>
      <c r="DQ1042" s="12"/>
      <c r="DR1042" s="12"/>
      <c r="DS1042" s="12"/>
      <c r="DT1042" s="12"/>
      <c r="DU1042" s="12"/>
      <c r="DV1042" s="12"/>
      <c r="DW1042" s="12"/>
      <c r="DX1042" s="12"/>
      <c r="DY1042" s="12"/>
      <c r="DZ1042" s="12"/>
      <c r="EA1042" s="12"/>
      <c r="EB1042" s="12"/>
      <c r="EC1042" s="12"/>
      <c r="ED1042" s="12"/>
      <c r="EE1042" s="12"/>
      <c r="EF1042" s="12"/>
      <c r="EG1042" s="12"/>
      <c r="EH1042" s="12"/>
      <c r="EI1042" s="12"/>
      <c r="EJ1042" s="12"/>
      <c r="EK1042" s="12"/>
      <c r="EL1042" s="12"/>
      <c r="EM1042" s="12"/>
      <c r="EN1042" s="12"/>
      <c r="EO1042" s="12"/>
      <c r="EP1042" s="12"/>
      <c r="EQ1042" s="12"/>
      <c r="ER1042" s="12"/>
      <c r="ES1042" s="12"/>
      <c r="ET1042" s="12"/>
      <c r="EU1042" s="12"/>
      <c r="EV1042" s="12"/>
      <c r="EW1042" s="12"/>
      <c r="EX1042" s="12"/>
      <c r="EY1042" s="12"/>
      <c r="EZ1042" s="12"/>
      <c r="FA1042" s="12"/>
      <c r="FB1042" s="12"/>
      <c r="FC1042" s="12"/>
      <c r="FD1042" s="12"/>
      <c r="FE1042" s="12"/>
      <c r="FF1042" s="12"/>
      <c r="FG1042" s="12"/>
      <c r="FH1042" s="12"/>
      <c r="FI1042" s="12"/>
      <c r="FJ1042" s="12"/>
      <c r="FK1042" s="12"/>
      <c r="FL1042" s="12"/>
      <c r="FM1042" s="12"/>
      <c r="FN1042" s="12"/>
      <c r="FO1042" s="12"/>
      <c r="FP1042" s="12"/>
      <c r="FQ1042" s="12"/>
      <c r="FR1042" s="12"/>
      <c r="FS1042" s="12"/>
      <c r="FT1042" s="12"/>
      <c r="FU1042" s="12"/>
      <c r="FV1042" s="12"/>
      <c r="FW1042" s="12"/>
      <c r="FX1042" s="12"/>
      <c r="FY1042" s="12"/>
      <c r="FZ1042" s="12"/>
      <c r="GA1042" s="12"/>
      <c r="GB1042" s="12"/>
      <c r="GC1042" s="12"/>
      <c r="GD1042" s="12"/>
      <c r="GE1042" s="12"/>
      <c r="GF1042" s="12"/>
      <c r="GG1042" s="12"/>
      <c r="GH1042" s="12"/>
      <c r="GI1042" s="12"/>
      <c r="GJ1042" s="12"/>
      <c r="GK1042" s="12"/>
      <c r="GL1042" s="12"/>
      <c r="GM1042" s="12"/>
      <c r="GN1042" s="12"/>
      <c r="GO1042" s="12"/>
      <c r="GP1042" s="12"/>
      <c r="GQ1042" s="12"/>
      <c r="GR1042" s="12"/>
      <c r="GS1042" s="12"/>
      <c r="GT1042" s="12"/>
      <c r="GU1042" s="12"/>
      <c r="GV1042" s="12"/>
      <c r="GW1042" s="12"/>
      <c r="GX1042" s="12"/>
      <c r="GY1042" s="12"/>
      <c r="GZ1042" s="12"/>
      <c r="HA1042" s="12"/>
      <c r="HB1042" s="12"/>
      <c r="HC1042" s="12"/>
      <c r="HD1042" s="12"/>
      <c r="HE1042" s="12"/>
      <c r="HF1042" s="12"/>
      <c r="HG1042" s="12"/>
      <c r="HH1042" s="12"/>
      <c r="HI1042" s="12"/>
      <c r="HJ1042" s="12"/>
      <c r="HK1042" s="12"/>
      <c r="HL1042" s="12"/>
      <c r="HM1042" s="12"/>
      <c r="HN1042" s="12"/>
      <c r="HO1042" s="12"/>
      <c r="HP1042" s="12"/>
      <c r="HQ1042" s="12"/>
      <c r="HR1042" s="12"/>
      <c r="HS1042" s="12"/>
      <c r="HT1042" s="12"/>
      <c r="HU1042" s="12"/>
      <c r="HW1042" s="12"/>
      <c r="HX1042" s="12"/>
      <c r="IL1042" s="12"/>
      <c r="IM1042" s="12"/>
      <c r="IN1042" s="12"/>
      <c r="JZ1042" s="12"/>
      <c r="KA1042" s="12"/>
      <c r="KB1042" s="12"/>
      <c r="KC1042" s="12"/>
      <c r="KD1042" s="12"/>
      <c r="KG1042" s="12"/>
      <c r="KU1042" s="7"/>
      <c r="KV1042" s="7"/>
      <c r="KW1042" s="7"/>
      <c r="MU1042" s="12"/>
    </row>
    <row r="1043" spans="1:359" s="8" customFormat="1" ht="22.5" customHeight="1">
      <c r="A1043" s="56"/>
      <c r="B1043" s="55"/>
      <c r="C1043" s="63"/>
      <c r="D1043" s="201"/>
      <c r="E1043" s="225"/>
      <c r="F1043" s="60"/>
      <c r="G1043" s="60"/>
      <c r="H1043" s="26"/>
      <c r="I1043" s="26"/>
      <c r="J1043" s="9"/>
      <c r="K1043" s="26"/>
      <c r="L1043" s="66"/>
      <c r="M1043" s="66"/>
      <c r="N1043" s="17"/>
      <c r="O1043" s="318"/>
      <c r="P1043" s="318"/>
      <c r="Q1043" s="13"/>
      <c r="R1043" s="31"/>
      <c r="S1043" s="31"/>
      <c r="T1043" s="21"/>
      <c r="U1043" s="10"/>
      <c r="V1043" s="9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12"/>
      <c r="AV1043" s="12"/>
      <c r="AW1043" s="12"/>
      <c r="AX1043" s="12"/>
      <c r="AY1043" s="12"/>
      <c r="AZ1043" s="12"/>
      <c r="BA1043" s="12"/>
      <c r="BB1043" s="12"/>
      <c r="BC1043" s="12"/>
      <c r="BD1043" s="12"/>
      <c r="BE1043" s="12"/>
      <c r="BF1043" s="12"/>
      <c r="BG1043" s="12"/>
      <c r="BH1043" s="12"/>
      <c r="BI1043" s="12"/>
      <c r="BJ1043" s="12"/>
      <c r="BK1043" s="12"/>
      <c r="BL1043" s="12"/>
      <c r="BM1043" s="12"/>
      <c r="BN1043" s="12"/>
      <c r="BO1043" s="12"/>
      <c r="BP1043" s="12"/>
      <c r="BQ1043" s="12"/>
      <c r="BR1043" s="12"/>
      <c r="BS1043" s="12"/>
      <c r="BT1043" s="12"/>
      <c r="BU1043" s="12"/>
      <c r="BV1043" s="12"/>
      <c r="BW1043" s="12"/>
      <c r="BX1043" s="12"/>
      <c r="BY1043" s="12"/>
      <c r="BZ1043" s="12"/>
      <c r="CA1043" s="12"/>
      <c r="CB1043" s="12"/>
      <c r="CC1043" s="12"/>
      <c r="CD1043" s="12"/>
      <c r="CE1043" s="12"/>
      <c r="CF1043" s="12"/>
      <c r="CG1043" s="12"/>
      <c r="CH1043" s="12"/>
      <c r="CI1043" s="12"/>
      <c r="CJ1043" s="12"/>
      <c r="CK1043" s="12"/>
      <c r="CL1043" s="12"/>
      <c r="CM1043" s="12"/>
      <c r="CN1043" s="12"/>
      <c r="CO1043" s="12"/>
      <c r="CP1043" s="12"/>
      <c r="CQ1043" s="12"/>
      <c r="CR1043" s="12"/>
      <c r="CS1043" s="12"/>
      <c r="CT1043" s="12"/>
      <c r="CU1043" s="12"/>
      <c r="CV1043" s="12"/>
      <c r="CW1043" s="12"/>
      <c r="CX1043" s="12"/>
      <c r="CY1043" s="12"/>
      <c r="CZ1043" s="12"/>
      <c r="DA1043" s="12"/>
      <c r="DB1043" s="12"/>
      <c r="DC1043" s="12"/>
      <c r="DD1043" s="12"/>
      <c r="DE1043" s="12"/>
      <c r="DF1043" s="12"/>
      <c r="DG1043" s="12"/>
      <c r="DH1043" s="12"/>
      <c r="DI1043" s="12"/>
      <c r="DJ1043" s="12"/>
      <c r="DK1043" s="12"/>
      <c r="DL1043" s="12"/>
      <c r="DM1043" s="12"/>
      <c r="DN1043" s="12"/>
      <c r="DO1043" s="12"/>
      <c r="DP1043" s="12"/>
      <c r="DQ1043" s="12"/>
      <c r="DR1043" s="12"/>
      <c r="DS1043" s="12"/>
      <c r="DT1043" s="12"/>
      <c r="DU1043" s="12"/>
      <c r="DV1043" s="12"/>
      <c r="DW1043" s="12"/>
      <c r="DX1043" s="12"/>
      <c r="DY1043" s="12"/>
      <c r="DZ1043" s="12"/>
      <c r="EA1043" s="12"/>
      <c r="EB1043" s="12"/>
      <c r="EC1043" s="12"/>
      <c r="ED1043" s="12"/>
      <c r="EE1043" s="12"/>
      <c r="EF1043" s="12"/>
      <c r="EG1043" s="12"/>
      <c r="EH1043" s="12"/>
      <c r="EI1043" s="12"/>
      <c r="EJ1043" s="12"/>
      <c r="EK1043" s="12"/>
      <c r="EL1043" s="12"/>
      <c r="EM1043" s="12"/>
      <c r="EN1043" s="12"/>
      <c r="EO1043" s="12"/>
      <c r="EP1043" s="12"/>
      <c r="EQ1043" s="12"/>
      <c r="ER1043" s="12"/>
      <c r="ES1043" s="12"/>
      <c r="ET1043" s="12"/>
      <c r="EU1043" s="12"/>
      <c r="EV1043" s="12"/>
      <c r="EW1043" s="12"/>
      <c r="EX1043" s="12"/>
      <c r="EY1043" s="12"/>
      <c r="EZ1043" s="12"/>
      <c r="FA1043" s="12"/>
      <c r="FB1043" s="12"/>
      <c r="FC1043" s="12"/>
      <c r="FD1043" s="12"/>
      <c r="FE1043" s="12"/>
      <c r="FF1043" s="12"/>
      <c r="FG1043" s="12"/>
      <c r="FH1043" s="12"/>
      <c r="FI1043" s="12"/>
      <c r="FJ1043" s="12"/>
      <c r="FK1043" s="12"/>
      <c r="FL1043" s="12"/>
      <c r="FM1043" s="12"/>
      <c r="FN1043" s="12"/>
      <c r="FO1043" s="12"/>
      <c r="FP1043" s="12"/>
      <c r="FQ1043" s="12"/>
      <c r="FR1043" s="12"/>
      <c r="FS1043" s="12"/>
      <c r="FT1043" s="12"/>
      <c r="FU1043" s="12"/>
      <c r="FV1043" s="12"/>
      <c r="FW1043" s="12"/>
      <c r="FX1043" s="12"/>
      <c r="FY1043" s="12"/>
      <c r="FZ1043" s="12"/>
      <c r="GA1043" s="12"/>
      <c r="GB1043" s="12"/>
      <c r="GC1043" s="12"/>
      <c r="GD1043" s="12"/>
      <c r="GE1043" s="12"/>
      <c r="GF1043" s="12"/>
      <c r="GG1043" s="12"/>
      <c r="GH1043" s="12"/>
      <c r="GI1043" s="12"/>
      <c r="GJ1043" s="12"/>
      <c r="GK1043" s="12"/>
      <c r="GL1043" s="12"/>
      <c r="GM1043" s="12"/>
      <c r="GN1043" s="12"/>
      <c r="GO1043" s="12"/>
      <c r="GP1043" s="12"/>
      <c r="GQ1043" s="12"/>
      <c r="GR1043" s="12"/>
      <c r="GS1043" s="12"/>
      <c r="GT1043" s="12"/>
      <c r="GU1043" s="12"/>
      <c r="GV1043" s="12"/>
      <c r="GW1043" s="12"/>
      <c r="GX1043" s="12"/>
      <c r="GY1043" s="12"/>
      <c r="GZ1043" s="12"/>
      <c r="HA1043" s="12"/>
      <c r="HB1043" s="12"/>
      <c r="HC1043" s="12"/>
      <c r="HD1043" s="12"/>
      <c r="HE1043" s="12"/>
      <c r="HF1043" s="12"/>
      <c r="HG1043" s="12"/>
      <c r="HH1043" s="12"/>
      <c r="HI1043" s="12"/>
      <c r="HJ1043" s="12"/>
      <c r="HK1043" s="12"/>
      <c r="HL1043" s="12"/>
      <c r="HM1043" s="12"/>
      <c r="HN1043" s="12"/>
      <c r="HO1043" s="12"/>
      <c r="HP1043" s="12"/>
      <c r="HQ1043" s="12"/>
      <c r="HR1043" s="12"/>
      <c r="HS1043" s="12"/>
      <c r="HT1043" s="12"/>
      <c r="HU1043" s="12"/>
      <c r="HW1043" s="12"/>
      <c r="HX1043" s="12"/>
      <c r="IL1043" s="12"/>
      <c r="IM1043" s="12"/>
      <c r="IN1043" s="12"/>
      <c r="JZ1043" s="12"/>
      <c r="KA1043" s="12"/>
      <c r="KB1043" s="12"/>
      <c r="KC1043" s="12"/>
      <c r="KD1043" s="12"/>
      <c r="KG1043" s="12"/>
      <c r="KH1043" s="7"/>
      <c r="KI1043" s="7"/>
      <c r="KJ1043" s="7"/>
      <c r="KK1043" s="7"/>
      <c r="KL1043" s="7"/>
      <c r="KU1043" s="12"/>
      <c r="KV1043" s="12"/>
      <c r="KW1043" s="12"/>
      <c r="LD1043" s="12"/>
      <c r="LE1043" s="12"/>
      <c r="LF1043" s="12"/>
      <c r="LG1043" s="12"/>
      <c r="LH1043" s="12"/>
      <c r="LI1043" s="12"/>
      <c r="LJ1043" s="12"/>
      <c r="LK1043" s="12"/>
      <c r="LL1043" s="12"/>
      <c r="LM1043" s="12"/>
      <c r="LR1043" s="12"/>
      <c r="LS1043" s="12"/>
      <c r="LT1043" s="12"/>
      <c r="LU1043" s="12"/>
      <c r="LV1043" s="12"/>
      <c r="LW1043" s="12"/>
      <c r="LX1043" s="12"/>
      <c r="LY1043" s="12"/>
      <c r="LZ1043" s="12"/>
      <c r="MA1043" s="12"/>
      <c r="MB1043" s="12"/>
      <c r="MC1043" s="12"/>
      <c r="MD1043" s="12"/>
      <c r="ME1043" s="12"/>
      <c r="MF1043" s="12"/>
      <c r="MU1043" s="12"/>
    </row>
    <row r="1044" spans="1:359" s="8" customFormat="1" ht="22.5" customHeight="1">
      <c r="A1044" s="57">
        <v>1.9</v>
      </c>
      <c r="B1044" s="58"/>
      <c r="C1044" s="62"/>
      <c r="D1044" s="201">
        <f>SUM((R1044*A1044)+B1044+C1044)+((2020-2003)*3)</f>
        <v>117.5</v>
      </c>
      <c r="E1044" s="226"/>
      <c r="F1044" s="198" t="s">
        <v>809</v>
      </c>
      <c r="G1044" s="90" t="s">
        <v>2294</v>
      </c>
      <c r="H1044" s="83" t="s">
        <v>333</v>
      </c>
      <c r="I1044" s="83" t="s">
        <v>40</v>
      </c>
      <c r="J1044" s="85" t="s">
        <v>513</v>
      </c>
      <c r="K1044" s="83" t="s">
        <v>2293</v>
      </c>
      <c r="L1044" s="66">
        <f t="shared" ref="L1044:L1068" si="336">SUM(D1044)</f>
        <v>117.5</v>
      </c>
      <c r="M1044" s="66"/>
      <c r="N1044" s="1" t="s">
        <v>369</v>
      </c>
      <c r="O1044" s="316" t="s">
        <v>369</v>
      </c>
      <c r="P1044" s="317">
        <v>1</v>
      </c>
      <c r="Q1044" s="4" t="s">
        <v>369</v>
      </c>
      <c r="R1044" s="37">
        <v>35</v>
      </c>
      <c r="S1044" s="38">
        <f t="shared" ref="S1044:S1068" si="337">SUM(R1044*1.22)</f>
        <v>42.699999999999996</v>
      </c>
      <c r="T1044" s="19"/>
      <c r="U1044" s="10" t="s">
        <v>487</v>
      </c>
      <c r="V1044" s="9"/>
      <c r="W1044" s="12"/>
      <c r="HZ1044" s="12"/>
      <c r="IA1044" s="12"/>
      <c r="IE1044" s="12"/>
      <c r="IF1044" s="12"/>
      <c r="IG1044" s="12"/>
      <c r="IH1044" s="12"/>
      <c r="IJ1044" s="12"/>
      <c r="IK1044" s="12"/>
      <c r="IO1044" s="12"/>
      <c r="IP1044" s="12"/>
      <c r="IQ1044" s="12"/>
      <c r="IR1044" s="12"/>
      <c r="JN1044" s="12"/>
      <c r="JO1044" s="12"/>
      <c r="JT1044" s="12"/>
      <c r="JU1044" s="12"/>
      <c r="JV1044" s="12"/>
      <c r="JW1044" s="12"/>
      <c r="JX1044" s="12"/>
      <c r="JZ1044" s="12"/>
      <c r="KA1044" s="12"/>
      <c r="KB1044" s="12"/>
      <c r="KC1044" s="12"/>
      <c r="KD1044" s="12"/>
      <c r="KS1044" s="12"/>
      <c r="KT1044" s="12"/>
      <c r="KX1044" s="12"/>
      <c r="KZ1044" s="12"/>
      <c r="LA1044" s="12"/>
      <c r="LB1044" s="12"/>
      <c r="LC1044" s="12"/>
      <c r="LD1044" s="12"/>
      <c r="LE1044" s="12"/>
      <c r="LF1044" s="12"/>
      <c r="LG1044" s="12"/>
      <c r="LH1044" s="12"/>
      <c r="LI1044" s="12"/>
      <c r="LJ1044" s="12"/>
      <c r="LK1044" s="12"/>
      <c r="LL1044" s="12"/>
      <c r="LM1044" s="12"/>
      <c r="LN1044" s="12"/>
      <c r="LO1044" s="12"/>
      <c r="LP1044" s="12"/>
      <c r="LQ1044" s="12"/>
      <c r="LR1044" s="12"/>
      <c r="LS1044" s="12"/>
      <c r="LT1044" s="12"/>
      <c r="LU1044" s="12"/>
      <c r="LV1044" s="12"/>
      <c r="LW1044" s="12"/>
      <c r="LX1044" s="12"/>
      <c r="LY1044" s="12"/>
      <c r="LZ1044" s="12"/>
      <c r="MA1044" s="12"/>
      <c r="MB1044" s="12"/>
      <c r="MC1044" s="12"/>
      <c r="MD1044" s="12"/>
      <c r="ME1044" s="12"/>
      <c r="MF1044" s="12"/>
      <c r="MG1044" s="12"/>
      <c r="MH1044" s="12"/>
      <c r="MI1044" s="12"/>
      <c r="MJ1044" s="12"/>
      <c r="MQ1044" s="12"/>
      <c r="MS1044" s="12"/>
    </row>
    <row r="1045" spans="1:359" s="8" customFormat="1" ht="22.5" customHeight="1">
      <c r="A1045" s="57"/>
      <c r="B1045" s="58"/>
      <c r="C1045" s="62"/>
      <c r="D1045" s="201"/>
      <c r="E1045" s="226"/>
      <c r="F1045" s="59"/>
      <c r="G1045" s="59"/>
      <c r="H1045" s="79" t="s">
        <v>333</v>
      </c>
      <c r="I1045" s="79" t="s">
        <v>40</v>
      </c>
      <c r="J1045" s="82" t="s">
        <v>513</v>
      </c>
      <c r="K1045" s="79" t="s">
        <v>582</v>
      </c>
      <c r="L1045" s="66">
        <f t="shared" si="336"/>
        <v>0</v>
      </c>
      <c r="M1045" s="66"/>
      <c r="N1045" s="1" t="s">
        <v>369</v>
      </c>
      <c r="O1045" s="316" t="s">
        <v>369</v>
      </c>
      <c r="P1045" s="317">
        <v>1</v>
      </c>
      <c r="Q1045" s="4" t="s">
        <v>369</v>
      </c>
      <c r="R1045" s="37">
        <v>38</v>
      </c>
      <c r="S1045" s="38">
        <f t="shared" si="337"/>
        <v>46.36</v>
      </c>
      <c r="T1045" s="19"/>
      <c r="U1045" s="10" t="s">
        <v>487</v>
      </c>
      <c r="V1045" s="11"/>
      <c r="W1045" s="12"/>
      <c r="HZ1045" s="12"/>
      <c r="IA1045" s="12"/>
      <c r="IE1045" s="12"/>
      <c r="IF1045" s="12"/>
      <c r="IG1045" s="12"/>
      <c r="IH1045" s="12"/>
      <c r="IJ1045" s="12"/>
      <c r="IK1045" s="12"/>
      <c r="IO1045" s="12"/>
      <c r="IP1045" s="12"/>
      <c r="IQ1045" s="12"/>
      <c r="IR1045" s="12"/>
      <c r="JN1045" s="12"/>
      <c r="JO1045" s="12"/>
      <c r="JT1045" s="12"/>
      <c r="JU1045" s="12"/>
      <c r="JV1045" s="12"/>
      <c r="JW1045" s="12"/>
      <c r="JX1045" s="12"/>
      <c r="JZ1045" s="12"/>
      <c r="KA1045" s="12"/>
      <c r="KB1045" s="12"/>
      <c r="KC1045" s="12"/>
      <c r="KD1045" s="12"/>
      <c r="KS1045" s="12"/>
      <c r="KT1045" s="12"/>
      <c r="KX1045" s="12"/>
      <c r="LD1045" s="12"/>
      <c r="LE1045" s="12"/>
      <c r="LF1045" s="12"/>
      <c r="LG1045" s="12"/>
      <c r="LH1045" s="12"/>
      <c r="LI1045" s="12"/>
      <c r="LJ1045" s="12"/>
      <c r="LK1045" s="12"/>
      <c r="LL1045" s="12"/>
      <c r="LM1045" s="12"/>
      <c r="LR1045" s="12"/>
      <c r="LS1045" s="12"/>
      <c r="LT1045" s="12"/>
      <c r="LU1045" s="12"/>
      <c r="LV1045" s="12"/>
      <c r="LW1045" s="12"/>
      <c r="LX1045" s="12"/>
      <c r="LY1045" s="12"/>
      <c r="LZ1045" s="12"/>
      <c r="MA1045" s="12"/>
      <c r="MB1045" s="12"/>
      <c r="MC1045" s="12"/>
      <c r="MD1045" s="12"/>
      <c r="ME1045" s="12"/>
      <c r="MF1045" s="12"/>
      <c r="MH1045" s="12"/>
      <c r="MI1045" s="12"/>
      <c r="MJ1045" s="12"/>
      <c r="MU1045" s="12"/>
    </row>
    <row r="1046" spans="1:359" s="8" customFormat="1" ht="22.5" customHeight="1">
      <c r="A1046" s="57"/>
      <c r="B1046" s="58"/>
      <c r="C1046" s="62"/>
      <c r="D1046" s="201"/>
      <c r="E1046" s="225"/>
      <c r="F1046" s="59"/>
      <c r="G1046" s="59"/>
      <c r="H1046" s="79" t="s">
        <v>333</v>
      </c>
      <c r="I1046" s="79" t="s">
        <v>40</v>
      </c>
      <c r="J1046" s="82" t="s">
        <v>513</v>
      </c>
      <c r="K1046" s="79" t="s">
        <v>581</v>
      </c>
      <c r="L1046" s="66">
        <f t="shared" si="336"/>
        <v>0</v>
      </c>
      <c r="M1046" s="66"/>
      <c r="N1046" s="1" t="s">
        <v>369</v>
      </c>
      <c r="O1046" s="316" t="s">
        <v>369</v>
      </c>
      <c r="P1046" s="317">
        <v>1</v>
      </c>
      <c r="Q1046" s="4" t="s">
        <v>369</v>
      </c>
      <c r="R1046" s="37">
        <v>35</v>
      </c>
      <c r="S1046" s="38">
        <f t="shared" si="337"/>
        <v>42.699999999999996</v>
      </c>
      <c r="T1046" s="20"/>
      <c r="U1046" s="10" t="s">
        <v>487</v>
      </c>
      <c r="V1046" s="10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/>
      <c r="BE1046" s="12"/>
      <c r="BF1046" s="12"/>
      <c r="BG1046" s="12"/>
      <c r="BH1046" s="12"/>
      <c r="BI1046" s="12"/>
      <c r="BJ1046" s="12"/>
      <c r="BK1046" s="12"/>
      <c r="BL1046" s="12"/>
      <c r="BM1046" s="12"/>
      <c r="BN1046" s="12"/>
      <c r="BO1046" s="12"/>
      <c r="BP1046" s="12"/>
      <c r="BQ1046" s="12"/>
      <c r="BR1046" s="12"/>
      <c r="BS1046" s="12"/>
      <c r="BT1046" s="12"/>
      <c r="BU1046" s="12"/>
      <c r="BV1046" s="12"/>
      <c r="BW1046" s="12"/>
      <c r="BX1046" s="12"/>
      <c r="BY1046" s="12"/>
      <c r="BZ1046" s="12"/>
      <c r="CA1046" s="12"/>
      <c r="CB1046" s="12"/>
      <c r="CC1046" s="12"/>
      <c r="CD1046" s="12"/>
      <c r="CE1046" s="12"/>
      <c r="CF1046" s="12"/>
      <c r="CG1046" s="12"/>
      <c r="CH1046" s="12"/>
      <c r="CI1046" s="12"/>
      <c r="CJ1046" s="12"/>
      <c r="CK1046" s="12"/>
      <c r="CL1046" s="12"/>
      <c r="CM1046" s="12"/>
      <c r="CN1046" s="12"/>
      <c r="CO1046" s="12"/>
      <c r="CP1046" s="12"/>
      <c r="CQ1046" s="12"/>
      <c r="CR1046" s="12"/>
      <c r="CS1046" s="12"/>
      <c r="CT1046" s="12"/>
      <c r="CU1046" s="12"/>
      <c r="CV1046" s="12"/>
      <c r="CW1046" s="12"/>
      <c r="CX1046" s="12"/>
      <c r="CY1046" s="12"/>
      <c r="CZ1046" s="12"/>
      <c r="DA1046" s="12"/>
      <c r="DB1046" s="12"/>
      <c r="DC1046" s="12"/>
      <c r="DD1046" s="12"/>
      <c r="DE1046" s="12"/>
      <c r="DF1046" s="12"/>
      <c r="DG1046" s="12"/>
      <c r="DH1046" s="12"/>
      <c r="DI1046" s="12"/>
      <c r="DJ1046" s="12"/>
      <c r="DK1046" s="12"/>
      <c r="DL1046" s="12"/>
      <c r="DM1046" s="12"/>
      <c r="DN1046" s="12"/>
      <c r="DO1046" s="12"/>
      <c r="DP1046" s="12"/>
      <c r="DQ1046" s="12"/>
      <c r="DR1046" s="12"/>
      <c r="DS1046" s="12"/>
      <c r="DT1046" s="12"/>
      <c r="DU1046" s="12"/>
      <c r="DV1046" s="12"/>
      <c r="DW1046" s="12"/>
      <c r="DX1046" s="12"/>
      <c r="DY1046" s="12"/>
      <c r="DZ1046" s="12"/>
      <c r="EA1046" s="12"/>
      <c r="EB1046" s="12"/>
      <c r="EC1046" s="12"/>
      <c r="ED1046" s="12"/>
      <c r="EE1046" s="12"/>
      <c r="EF1046" s="12"/>
      <c r="EG1046" s="12"/>
      <c r="EH1046" s="12"/>
      <c r="EI1046" s="12"/>
      <c r="EJ1046" s="12"/>
      <c r="EK1046" s="12"/>
      <c r="EL1046" s="12"/>
      <c r="EM1046" s="12"/>
      <c r="EN1046" s="12"/>
      <c r="EO1046" s="12"/>
      <c r="EP1046" s="12"/>
      <c r="EQ1046" s="12"/>
      <c r="ER1046" s="12"/>
      <c r="ES1046" s="12"/>
      <c r="ET1046" s="12"/>
      <c r="EU1046" s="12"/>
      <c r="EV1046" s="12"/>
      <c r="EW1046" s="12"/>
      <c r="EX1046" s="12"/>
      <c r="EY1046" s="12"/>
      <c r="EZ1046" s="12"/>
      <c r="FA1046" s="12"/>
      <c r="FB1046" s="12"/>
      <c r="FC1046" s="12"/>
      <c r="FD1046" s="12"/>
      <c r="FE1046" s="12"/>
      <c r="FF1046" s="12"/>
      <c r="FG1046" s="12"/>
      <c r="FH1046" s="12"/>
      <c r="FI1046" s="12"/>
      <c r="FJ1046" s="12"/>
      <c r="FK1046" s="12"/>
      <c r="FL1046" s="12"/>
      <c r="FM1046" s="12"/>
      <c r="FN1046" s="12"/>
      <c r="FO1046" s="12"/>
      <c r="FP1046" s="12"/>
      <c r="FQ1046" s="12"/>
      <c r="FR1046" s="12"/>
      <c r="FS1046" s="12"/>
      <c r="FT1046" s="12"/>
      <c r="FU1046" s="12"/>
      <c r="FV1046" s="12"/>
      <c r="FW1046" s="12"/>
      <c r="FX1046" s="12"/>
      <c r="FY1046" s="12"/>
      <c r="FZ1046" s="12"/>
      <c r="GA1046" s="12"/>
      <c r="GB1046" s="12"/>
      <c r="GC1046" s="12"/>
      <c r="GD1046" s="12"/>
      <c r="GE1046" s="12"/>
      <c r="GF1046" s="12"/>
      <c r="GG1046" s="12"/>
      <c r="GH1046" s="12"/>
      <c r="GI1046" s="12"/>
      <c r="GJ1046" s="12"/>
      <c r="GK1046" s="12"/>
      <c r="GL1046" s="12"/>
      <c r="GM1046" s="12"/>
      <c r="GN1046" s="12"/>
      <c r="GO1046" s="12"/>
      <c r="GP1046" s="12"/>
      <c r="GQ1046" s="12"/>
      <c r="GR1046" s="12"/>
      <c r="GS1046" s="12"/>
      <c r="GT1046" s="12"/>
      <c r="GU1046" s="12"/>
      <c r="GV1046" s="12"/>
      <c r="GW1046" s="12"/>
      <c r="GX1046" s="12"/>
      <c r="GY1046" s="12"/>
      <c r="GZ1046" s="12"/>
      <c r="HA1046" s="12"/>
      <c r="HB1046" s="12"/>
      <c r="HC1046" s="12"/>
      <c r="HD1046" s="12"/>
      <c r="HE1046" s="12"/>
      <c r="HF1046" s="12"/>
      <c r="HG1046" s="12"/>
      <c r="HH1046" s="12"/>
      <c r="HI1046" s="12"/>
      <c r="HJ1046" s="12"/>
      <c r="HK1046" s="12"/>
      <c r="HL1046" s="12"/>
      <c r="HM1046" s="12"/>
      <c r="HN1046" s="12"/>
      <c r="HO1046" s="12"/>
      <c r="HR1046" s="12"/>
      <c r="HS1046" s="12"/>
      <c r="IE1046" s="12"/>
      <c r="IF1046" s="12"/>
      <c r="IH1046" s="12"/>
      <c r="IM1046" s="7"/>
      <c r="IN1046" s="7"/>
      <c r="IR1046" s="12"/>
      <c r="IS1046" s="7"/>
      <c r="IT1046" s="7"/>
      <c r="IU1046" s="7"/>
      <c r="IV1046" s="7"/>
      <c r="IW1046" s="7"/>
      <c r="JL1046" s="12"/>
      <c r="JM1046" s="12"/>
      <c r="JT1046" s="12"/>
      <c r="JU1046" s="12"/>
      <c r="JV1046" s="12"/>
      <c r="JW1046" s="12"/>
      <c r="JX1046" s="12"/>
      <c r="KB1046" s="12"/>
      <c r="KC1046" s="12"/>
      <c r="KD1046" s="12"/>
      <c r="MH1046" s="12"/>
      <c r="MI1046" s="12"/>
      <c r="MJ1046" s="12"/>
      <c r="MK1046" s="12"/>
      <c r="ML1046" s="12"/>
      <c r="MM1046" s="12"/>
      <c r="MN1046" s="12"/>
      <c r="MO1046" s="12"/>
      <c r="MP1046" s="12"/>
      <c r="MR1046" s="12"/>
      <c r="MU1046" s="12"/>
    </row>
    <row r="1047" spans="1:359" s="8" customFormat="1" ht="22.5" customHeight="1">
      <c r="A1047" s="57"/>
      <c r="B1047" s="58"/>
      <c r="C1047" s="62"/>
      <c r="D1047" s="201"/>
      <c r="E1047" s="226"/>
      <c r="F1047" s="59"/>
      <c r="G1047" s="59"/>
      <c r="H1047" s="79" t="s">
        <v>333</v>
      </c>
      <c r="I1047" s="79" t="s">
        <v>40</v>
      </c>
      <c r="J1047" s="82" t="s">
        <v>513</v>
      </c>
      <c r="K1047" s="79" t="s">
        <v>580</v>
      </c>
      <c r="L1047" s="66">
        <f t="shared" si="336"/>
        <v>0</v>
      </c>
      <c r="M1047" s="66"/>
      <c r="N1047" s="1" t="s">
        <v>369</v>
      </c>
      <c r="O1047" s="316" t="s">
        <v>369</v>
      </c>
      <c r="P1047" s="317">
        <v>1</v>
      </c>
      <c r="Q1047" s="4" t="s">
        <v>369</v>
      </c>
      <c r="R1047" s="37">
        <v>36</v>
      </c>
      <c r="S1047" s="38">
        <f t="shared" si="337"/>
        <v>43.92</v>
      </c>
      <c r="T1047" s="19"/>
      <c r="U1047" s="10" t="s">
        <v>487</v>
      </c>
      <c r="V1047" s="11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12"/>
      <c r="BB1047" s="12"/>
      <c r="BC1047" s="12"/>
      <c r="BD1047" s="12"/>
      <c r="BE1047" s="12"/>
      <c r="BF1047" s="12"/>
      <c r="BG1047" s="12"/>
      <c r="BH1047" s="12"/>
      <c r="BI1047" s="12"/>
      <c r="BJ1047" s="12"/>
      <c r="BK1047" s="12"/>
      <c r="BL1047" s="12"/>
      <c r="BM1047" s="12"/>
      <c r="BN1047" s="12"/>
      <c r="BO1047" s="12"/>
      <c r="BP1047" s="12"/>
      <c r="BQ1047" s="12"/>
      <c r="BR1047" s="12"/>
      <c r="BS1047" s="12"/>
      <c r="BT1047" s="12"/>
      <c r="BU1047" s="12"/>
      <c r="BV1047" s="12"/>
      <c r="BW1047" s="12"/>
      <c r="BX1047" s="12"/>
      <c r="BY1047" s="12"/>
      <c r="BZ1047" s="12"/>
      <c r="CA1047" s="12"/>
      <c r="CB1047" s="12"/>
      <c r="CC1047" s="12"/>
      <c r="CD1047" s="12"/>
      <c r="CE1047" s="12"/>
      <c r="CF1047" s="12"/>
      <c r="CG1047" s="12"/>
      <c r="CH1047" s="12"/>
      <c r="CI1047" s="12"/>
      <c r="CJ1047" s="12"/>
      <c r="CK1047" s="12"/>
      <c r="CL1047" s="12"/>
      <c r="CM1047" s="12"/>
      <c r="CN1047" s="12"/>
      <c r="CO1047" s="12"/>
      <c r="CP1047" s="12"/>
      <c r="CQ1047" s="12"/>
      <c r="CR1047" s="12"/>
      <c r="CS1047" s="12"/>
      <c r="CT1047" s="12"/>
      <c r="CU1047" s="12"/>
      <c r="CV1047" s="12"/>
      <c r="CW1047" s="12"/>
      <c r="CX1047" s="12"/>
      <c r="CY1047" s="12"/>
      <c r="CZ1047" s="12"/>
      <c r="DA1047" s="12"/>
      <c r="DB1047" s="12"/>
      <c r="DC1047" s="12"/>
      <c r="DD1047" s="12"/>
      <c r="DE1047" s="12"/>
      <c r="DF1047" s="12"/>
      <c r="DG1047" s="12"/>
      <c r="DH1047" s="12"/>
      <c r="DI1047" s="12"/>
      <c r="DJ1047" s="12"/>
      <c r="DK1047" s="12"/>
      <c r="DL1047" s="12"/>
      <c r="DM1047" s="12"/>
      <c r="DN1047" s="12"/>
      <c r="DO1047" s="12"/>
      <c r="DP1047" s="12"/>
      <c r="DQ1047" s="12"/>
      <c r="DR1047" s="12"/>
      <c r="DS1047" s="12"/>
      <c r="DT1047" s="12"/>
      <c r="DU1047" s="12"/>
      <c r="DV1047" s="12"/>
      <c r="DW1047" s="12"/>
      <c r="DX1047" s="12"/>
      <c r="DY1047" s="12"/>
      <c r="DZ1047" s="12"/>
      <c r="EA1047" s="12"/>
      <c r="EB1047" s="12"/>
      <c r="EC1047" s="12"/>
      <c r="ED1047" s="12"/>
      <c r="EE1047" s="12"/>
      <c r="EF1047" s="12"/>
      <c r="EG1047" s="12"/>
      <c r="EH1047" s="12"/>
      <c r="EI1047" s="12"/>
      <c r="EJ1047" s="12"/>
      <c r="EK1047" s="12"/>
      <c r="EL1047" s="12"/>
      <c r="EM1047" s="12"/>
      <c r="EN1047" s="12"/>
      <c r="EO1047" s="12"/>
      <c r="EP1047" s="12"/>
      <c r="EQ1047" s="12"/>
      <c r="ER1047" s="12"/>
      <c r="ES1047" s="12"/>
      <c r="ET1047" s="12"/>
      <c r="EU1047" s="12"/>
      <c r="EV1047" s="12"/>
      <c r="EW1047" s="12"/>
      <c r="EX1047" s="12"/>
      <c r="EY1047" s="12"/>
      <c r="EZ1047" s="12"/>
      <c r="FA1047" s="12"/>
      <c r="FB1047" s="12"/>
      <c r="FC1047" s="12"/>
      <c r="FD1047" s="12"/>
      <c r="FE1047" s="12"/>
      <c r="FF1047" s="12"/>
      <c r="FG1047" s="12"/>
      <c r="FH1047" s="12"/>
      <c r="FI1047" s="12"/>
      <c r="FJ1047" s="12"/>
      <c r="FK1047" s="12"/>
      <c r="FL1047" s="12"/>
      <c r="FM1047" s="12"/>
      <c r="FN1047" s="12"/>
      <c r="FO1047" s="12"/>
      <c r="FP1047" s="12"/>
      <c r="FQ1047" s="12"/>
      <c r="FR1047" s="12"/>
      <c r="FS1047" s="12"/>
      <c r="FT1047" s="12"/>
      <c r="FU1047" s="12"/>
      <c r="FV1047" s="12"/>
      <c r="FW1047" s="12"/>
      <c r="FX1047" s="12"/>
      <c r="FY1047" s="12"/>
      <c r="FZ1047" s="12"/>
      <c r="GA1047" s="12"/>
      <c r="GB1047" s="12"/>
      <c r="GC1047" s="12"/>
      <c r="GD1047" s="12"/>
      <c r="GE1047" s="12"/>
      <c r="GF1047" s="12"/>
      <c r="GG1047" s="12"/>
      <c r="GH1047" s="12"/>
      <c r="GI1047" s="12"/>
      <c r="GJ1047" s="12"/>
      <c r="GK1047" s="12"/>
      <c r="GL1047" s="12"/>
      <c r="GM1047" s="12"/>
      <c r="GN1047" s="12"/>
      <c r="GO1047" s="12"/>
      <c r="GP1047" s="12"/>
      <c r="GQ1047" s="12"/>
      <c r="GR1047" s="12"/>
      <c r="GS1047" s="12"/>
      <c r="GT1047" s="12"/>
      <c r="GU1047" s="12"/>
      <c r="GV1047" s="12"/>
      <c r="GW1047" s="12"/>
      <c r="GX1047" s="12"/>
      <c r="GY1047" s="12"/>
      <c r="GZ1047" s="12"/>
      <c r="HA1047" s="12"/>
      <c r="HB1047" s="12"/>
      <c r="HC1047" s="12"/>
      <c r="HD1047" s="12"/>
      <c r="HE1047" s="12"/>
      <c r="HF1047" s="12"/>
      <c r="HG1047" s="12"/>
      <c r="HH1047" s="12"/>
      <c r="HI1047" s="12"/>
      <c r="HJ1047" s="12"/>
      <c r="HK1047" s="12"/>
      <c r="HL1047" s="12"/>
      <c r="HM1047" s="12"/>
      <c r="HN1047" s="12"/>
      <c r="HO1047" s="12"/>
      <c r="HT1047" s="12"/>
      <c r="HU1047" s="12"/>
      <c r="HV1047" s="6"/>
      <c r="HW1047" s="12"/>
      <c r="HX1047" s="12"/>
      <c r="HZ1047" s="12"/>
      <c r="IA1047" s="12"/>
      <c r="IE1047" s="12"/>
      <c r="IF1047" s="12"/>
      <c r="IG1047" s="12"/>
      <c r="IH1047" s="12"/>
      <c r="II1047" s="12"/>
      <c r="IL1047" s="12"/>
      <c r="IM1047" s="12"/>
      <c r="IN1047" s="12"/>
      <c r="JF1047" s="12"/>
      <c r="JG1047" s="12"/>
      <c r="JH1047" s="12"/>
      <c r="JI1047" s="12"/>
      <c r="JJ1047" s="12"/>
      <c r="JM1047" s="12"/>
      <c r="JN1047" s="12"/>
      <c r="JO1047" s="12"/>
      <c r="JZ1047" s="12"/>
      <c r="KA1047" s="12"/>
      <c r="KB1047" s="12"/>
      <c r="KC1047" s="12"/>
      <c r="KD1047" s="12"/>
      <c r="MK1047" s="12"/>
      <c r="ML1047" s="12"/>
      <c r="MM1047" s="12"/>
      <c r="MN1047" s="12"/>
      <c r="MO1047" s="12"/>
      <c r="MP1047" s="12"/>
      <c r="MU1047" s="12"/>
    </row>
    <row r="1048" spans="1:359" s="8" customFormat="1" ht="22.5" customHeight="1">
      <c r="A1048" s="57"/>
      <c r="B1048" s="58"/>
      <c r="C1048" s="62"/>
      <c r="D1048" s="201"/>
      <c r="E1048" s="226"/>
      <c r="F1048" s="59"/>
      <c r="G1048" s="59"/>
      <c r="H1048" s="79" t="s">
        <v>333</v>
      </c>
      <c r="I1048" s="79" t="s">
        <v>40</v>
      </c>
      <c r="J1048" s="82" t="s">
        <v>513</v>
      </c>
      <c r="K1048" s="79" t="s">
        <v>579</v>
      </c>
      <c r="L1048" s="66">
        <f t="shared" si="336"/>
        <v>0</v>
      </c>
      <c r="M1048" s="66"/>
      <c r="N1048" s="1" t="s">
        <v>369</v>
      </c>
      <c r="O1048" s="316" t="s">
        <v>369</v>
      </c>
      <c r="P1048" s="317">
        <v>1</v>
      </c>
      <c r="Q1048" s="4" t="s">
        <v>369</v>
      </c>
      <c r="R1048" s="37">
        <v>32</v>
      </c>
      <c r="S1048" s="38">
        <f t="shared" si="337"/>
        <v>39.04</v>
      </c>
      <c r="T1048" s="20"/>
      <c r="U1048" s="10" t="s">
        <v>487</v>
      </c>
      <c r="V1048" s="10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  <c r="AW1048" s="12"/>
      <c r="AX1048" s="12"/>
      <c r="AY1048" s="12"/>
      <c r="AZ1048" s="12"/>
      <c r="BA1048" s="12"/>
      <c r="BB1048" s="12"/>
      <c r="BC1048" s="12"/>
      <c r="BD1048" s="12"/>
      <c r="BE1048" s="12"/>
      <c r="BF1048" s="12"/>
      <c r="BG1048" s="12"/>
      <c r="BH1048" s="12"/>
      <c r="BI1048" s="12"/>
      <c r="BJ1048" s="12"/>
      <c r="BK1048" s="12"/>
      <c r="BL1048" s="12"/>
      <c r="BM1048" s="12"/>
      <c r="BN1048" s="12"/>
      <c r="BO1048" s="12"/>
      <c r="BP1048" s="12"/>
      <c r="BQ1048" s="12"/>
      <c r="BR1048" s="12"/>
      <c r="BS1048" s="12"/>
      <c r="BT1048" s="12"/>
      <c r="BU1048" s="12"/>
      <c r="BV1048" s="12"/>
      <c r="BW1048" s="12"/>
      <c r="BX1048" s="12"/>
      <c r="BY1048" s="12"/>
      <c r="BZ1048" s="12"/>
      <c r="CA1048" s="12"/>
      <c r="CB1048" s="12"/>
      <c r="CC1048" s="12"/>
      <c r="CD1048" s="12"/>
      <c r="CE1048" s="12"/>
      <c r="CF1048" s="12"/>
      <c r="CG1048" s="12"/>
      <c r="CH1048" s="12"/>
      <c r="CI1048" s="12"/>
      <c r="CJ1048" s="12"/>
      <c r="CK1048" s="12"/>
      <c r="CL1048" s="12"/>
      <c r="CM1048" s="12"/>
      <c r="CN1048" s="12"/>
      <c r="CO1048" s="12"/>
      <c r="CP1048" s="12"/>
      <c r="CQ1048" s="12"/>
      <c r="CR1048" s="12"/>
      <c r="CS1048" s="12"/>
      <c r="CT1048" s="12"/>
      <c r="CU1048" s="12"/>
      <c r="CV1048" s="12"/>
      <c r="CW1048" s="12"/>
      <c r="CX1048" s="12"/>
      <c r="CY1048" s="12"/>
      <c r="CZ1048" s="12"/>
      <c r="DA1048" s="12"/>
      <c r="DB1048" s="12"/>
      <c r="DC1048" s="12"/>
      <c r="DD1048" s="12"/>
      <c r="DE1048" s="12"/>
      <c r="DF1048" s="12"/>
      <c r="DG1048" s="12"/>
      <c r="DH1048" s="12"/>
      <c r="DI1048" s="12"/>
      <c r="DJ1048" s="12"/>
      <c r="DK1048" s="12"/>
      <c r="DL1048" s="12"/>
      <c r="DM1048" s="12"/>
      <c r="DN1048" s="12"/>
      <c r="DO1048" s="12"/>
      <c r="DP1048" s="12"/>
      <c r="DQ1048" s="12"/>
      <c r="DR1048" s="12"/>
      <c r="DS1048" s="12"/>
      <c r="DT1048" s="12"/>
      <c r="DU1048" s="12"/>
      <c r="DV1048" s="12"/>
      <c r="DW1048" s="12"/>
      <c r="DX1048" s="12"/>
      <c r="DY1048" s="12"/>
      <c r="DZ1048" s="12"/>
      <c r="EA1048" s="12"/>
      <c r="EB1048" s="12"/>
      <c r="EC1048" s="12"/>
      <c r="ED1048" s="12"/>
      <c r="EE1048" s="12"/>
      <c r="EF1048" s="12"/>
      <c r="EG1048" s="12"/>
      <c r="EH1048" s="12"/>
      <c r="EI1048" s="12"/>
      <c r="EJ1048" s="12"/>
      <c r="EK1048" s="12"/>
      <c r="EL1048" s="12"/>
      <c r="EM1048" s="12"/>
      <c r="EN1048" s="12"/>
      <c r="EO1048" s="12"/>
      <c r="EP1048" s="12"/>
      <c r="EQ1048" s="12"/>
      <c r="ER1048" s="12"/>
      <c r="ES1048" s="12"/>
      <c r="ET1048" s="12"/>
      <c r="EU1048" s="12"/>
      <c r="EV1048" s="12"/>
      <c r="EW1048" s="12"/>
      <c r="EX1048" s="12"/>
      <c r="EY1048" s="12"/>
      <c r="EZ1048" s="12"/>
      <c r="FA1048" s="12"/>
      <c r="FB1048" s="12"/>
      <c r="FC1048" s="12"/>
      <c r="FD1048" s="12"/>
      <c r="FE1048" s="12"/>
      <c r="FF1048" s="12"/>
      <c r="FG1048" s="12"/>
      <c r="FH1048" s="12"/>
      <c r="FI1048" s="12"/>
      <c r="FJ1048" s="12"/>
      <c r="FK1048" s="12"/>
      <c r="FL1048" s="12"/>
      <c r="FM1048" s="12"/>
      <c r="FN1048" s="12"/>
      <c r="FO1048" s="12"/>
      <c r="FP1048" s="12"/>
      <c r="FQ1048" s="12"/>
      <c r="FR1048" s="12"/>
      <c r="FS1048" s="12"/>
      <c r="FT1048" s="12"/>
      <c r="FU1048" s="12"/>
      <c r="FV1048" s="12"/>
      <c r="FW1048" s="12"/>
      <c r="FX1048" s="12"/>
      <c r="FY1048" s="12"/>
      <c r="FZ1048" s="12"/>
      <c r="GA1048" s="12"/>
      <c r="GB1048" s="12"/>
      <c r="GC1048" s="12"/>
      <c r="GD1048" s="12"/>
      <c r="GE1048" s="12"/>
      <c r="GF1048" s="12"/>
      <c r="GG1048" s="12"/>
      <c r="GH1048" s="12"/>
      <c r="GI1048" s="12"/>
      <c r="GJ1048" s="12"/>
      <c r="GK1048" s="12"/>
      <c r="GL1048" s="12"/>
      <c r="GM1048" s="12"/>
      <c r="GN1048" s="12"/>
      <c r="GO1048" s="12"/>
      <c r="GP1048" s="12"/>
      <c r="GQ1048" s="12"/>
      <c r="GR1048" s="12"/>
      <c r="GS1048" s="12"/>
      <c r="GT1048" s="12"/>
      <c r="GU1048" s="12"/>
      <c r="GV1048" s="12"/>
      <c r="GW1048" s="12"/>
      <c r="GX1048" s="12"/>
      <c r="GY1048" s="12"/>
      <c r="GZ1048" s="12"/>
      <c r="HA1048" s="12"/>
      <c r="HB1048" s="12"/>
      <c r="HC1048" s="12"/>
      <c r="HD1048" s="12"/>
      <c r="HE1048" s="12"/>
      <c r="HF1048" s="12"/>
      <c r="HG1048" s="12"/>
      <c r="HH1048" s="12"/>
      <c r="HI1048" s="12"/>
      <c r="HJ1048" s="12"/>
      <c r="HK1048" s="12"/>
      <c r="HL1048" s="12"/>
      <c r="HM1048" s="12"/>
      <c r="HN1048" s="12"/>
      <c r="HO1048" s="12"/>
      <c r="HT1048" s="12"/>
      <c r="HU1048" s="12"/>
      <c r="HW1048" s="12"/>
      <c r="HX1048" s="12"/>
      <c r="IB1048" s="12"/>
      <c r="IC1048" s="12"/>
      <c r="ID1048" s="12"/>
      <c r="IE1048" s="12"/>
      <c r="IF1048" s="12"/>
      <c r="IH1048" s="12"/>
      <c r="IJ1048" s="12"/>
      <c r="IK1048" s="12"/>
      <c r="IL1048" s="12"/>
      <c r="IM1048" s="12"/>
      <c r="IN1048" s="12"/>
      <c r="JM1048" s="12"/>
      <c r="JZ1048" s="12"/>
      <c r="KA1048" s="12"/>
      <c r="KX1048" s="12"/>
      <c r="KZ1048" s="12"/>
      <c r="LA1048" s="12"/>
      <c r="LB1048" s="12"/>
      <c r="LC1048" s="12"/>
      <c r="MK1048" s="12"/>
      <c r="ML1048" s="12"/>
      <c r="MM1048" s="12"/>
      <c r="MN1048" s="12"/>
      <c r="MO1048" s="12"/>
      <c r="MP1048" s="12"/>
      <c r="MR1048" s="12"/>
      <c r="MU1048" s="12"/>
    </row>
    <row r="1049" spans="1:359" s="8" customFormat="1" ht="22.5" customHeight="1">
      <c r="A1049" s="57"/>
      <c r="B1049" s="58"/>
      <c r="C1049" s="62"/>
      <c r="D1049" s="201"/>
      <c r="E1049" s="225"/>
      <c r="F1049" s="59"/>
      <c r="G1049" s="59"/>
      <c r="H1049" s="79" t="s">
        <v>333</v>
      </c>
      <c r="I1049" s="79" t="s">
        <v>40</v>
      </c>
      <c r="J1049" s="82" t="s">
        <v>513</v>
      </c>
      <c r="K1049" s="79" t="s">
        <v>578</v>
      </c>
      <c r="L1049" s="66">
        <f t="shared" si="336"/>
        <v>0</v>
      </c>
      <c r="M1049" s="66"/>
      <c r="N1049" s="1" t="s">
        <v>369</v>
      </c>
      <c r="O1049" s="316" t="s">
        <v>369</v>
      </c>
      <c r="P1049" s="317">
        <v>1</v>
      </c>
      <c r="Q1049" s="4" t="s">
        <v>369</v>
      </c>
      <c r="R1049" s="37">
        <v>32</v>
      </c>
      <c r="S1049" s="38">
        <f t="shared" si="337"/>
        <v>39.04</v>
      </c>
      <c r="T1049" s="19"/>
      <c r="U1049" s="10" t="s">
        <v>487</v>
      </c>
      <c r="V1049" s="11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2"/>
      <c r="AV1049" s="12"/>
      <c r="AW1049" s="12"/>
      <c r="AX1049" s="12"/>
      <c r="AY1049" s="12"/>
      <c r="AZ1049" s="12"/>
      <c r="BA1049" s="12"/>
      <c r="BB1049" s="12"/>
      <c r="BC1049" s="12"/>
      <c r="BD1049" s="12"/>
      <c r="BE1049" s="12"/>
      <c r="BF1049" s="12"/>
      <c r="BG1049" s="12"/>
      <c r="BH1049" s="12"/>
      <c r="BI1049" s="12"/>
      <c r="BJ1049" s="12"/>
      <c r="BK1049" s="12"/>
      <c r="BL1049" s="12"/>
      <c r="BM1049" s="12"/>
      <c r="BN1049" s="12"/>
      <c r="BO1049" s="12"/>
      <c r="BP1049" s="12"/>
      <c r="BQ1049" s="12"/>
      <c r="BR1049" s="12"/>
      <c r="BS1049" s="12"/>
      <c r="BT1049" s="12"/>
      <c r="BU1049" s="12"/>
      <c r="BV1049" s="12"/>
      <c r="BW1049" s="12"/>
      <c r="BX1049" s="12"/>
      <c r="BY1049" s="12"/>
      <c r="BZ1049" s="12"/>
      <c r="CA1049" s="12"/>
      <c r="CB1049" s="12"/>
      <c r="CC1049" s="12"/>
      <c r="CD1049" s="12"/>
      <c r="CE1049" s="12"/>
      <c r="CF1049" s="12"/>
      <c r="CG1049" s="12"/>
      <c r="CH1049" s="12"/>
      <c r="CI1049" s="12"/>
      <c r="CJ1049" s="12"/>
      <c r="CK1049" s="12"/>
      <c r="CL1049" s="12"/>
      <c r="CM1049" s="12"/>
      <c r="CN1049" s="12"/>
      <c r="CO1049" s="12"/>
      <c r="CP1049" s="12"/>
      <c r="CQ1049" s="12"/>
      <c r="CR1049" s="12"/>
      <c r="CS1049" s="12"/>
      <c r="CT1049" s="12"/>
      <c r="CU1049" s="12"/>
      <c r="CV1049" s="12"/>
      <c r="CW1049" s="12"/>
      <c r="CX1049" s="12"/>
      <c r="CY1049" s="12"/>
      <c r="CZ1049" s="12"/>
      <c r="DA1049" s="12"/>
      <c r="DB1049" s="12"/>
      <c r="DC1049" s="12"/>
      <c r="DD1049" s="12"/>
      <c r="DE1049" s="12"/>
      <c r="DF1049" s="12"/>
      <c r="DG1049" s="12"/>
      <c r="DH1049" s="12"/>
      <c r="DI1049" s="12"/>
      <c r="DJ1049" s="12"/>
      <c r="DK1049" s="12"/>
      <c r="DL1049" s="12"/>
      <c r="DM1049" s="12"/>
      <c r="DN1049" s="12"/>
      <c r="DO1049" s="12"/>
      <c r="DP1049" s="12"/>
      <c r="DQ1049" s="12"/>
      <c r="DR1049" s="12"/>
      <c r="DS1049" s="12"/>
      <c r="DT1049" s="12"/>
      <c r="DU1049" s="12"/>
      <c r="DV1049" s="12"/>
      <c r="DW1049" s="12"/>
      <c r="DX1049" s="12"/>
      <c r="DY1049" s="12"/>
      <c r="DZ1049" s="12"/>
      <c r="EA1049" s="12"/>
      <c r="EB1049" s="12"/>
      <c r="EC1049" s="12"/>
      <c r="ED1049" s="12"/>
      <c r="EE1049" s="12"/>
      <c r="EF1049" s="12"/>
      <c r="EG1049" s="12"/>
      <c r="EH1049" s="12"/>
      <c r="EI1049" s="12"/>
      <c r="EJ1049" s="12"/>
      <c r="EK1049" s="12"/>
      <c r="EL1049" s="12"/>
      <c r="EM1049" s="12"/>
      <c r="EN1049" s="12"/>
      <c r="EO1049" s="12"/>
      <c r="EP1049" s="12"/>
      <c r="EQ1049" s="12"/>
      <c r="ER1049" s="12"/>
      <c r="ES1049" s="12"/>
      <c r="ET1049" s="12"/>
      <c r="EU1049" s="12"/>
      <c r="EV1049" s="12"/>
      <c r="EW1049" s="12"/>
      <c r="EX1049" s="12"/>
      <c r="EY1049" s="12"/>
      <c r="EZ1049" s="12"/>
      <c r="FA1049" s="12"/>
      <c r="FB1049" s="12"/>
      <c r="FC1049" s="12"/>
      <c r="FD1049" s="12"/>
      <c r="FE1049" s="12"/>
      <c r="FF1049" s="12"/>
      <c r="FG1049" s="12"/>
      <c r="FH1049" s="12"/>
      <c r="FI1049" s="12"/>
      <c r="FJ1049" s="12"/>
      <c r="FK1049" s="12"/>
      <c r="FL1049" s="12"/>
      <c r="FM1049" s="12"/>
      <c r="FN1049" s="12"/>
      <c r="FO1049" s="12"/>
      <c r="FP1049" s="12"/>
      <c r="FQ1049" s="12"/>
      <c r="FR1049" s="12"/>
      <c r="FS1049" s="12"/>
      <c r="FT1049" s="12"/>
      <c r="FU1049" s="12"/>
      <c r="FV1049" s="12"/>
      <c r="FW1049" s="12"/>
      <c r="FX1049" s="12"/>
      <c r="FY1049" s="12"/>
      <c r="FZ1049" s="12"/>
      <c r="GA1049" s="12"/>
      <c r="GB1049" s="12"/>
      <c r="GC1049" s="12"/>
      <c r="GD1049" s="12"/>
      <c r="GE1049" s="12"/>
      <c r="GF1049" s="12"/>
      <c r="GG1049" s="12"/>
      <c r="GH1049" s="12"/>
      <c r="GI1049" s="12"/>
      <c r="GJ1049" s="12"/>
      <c r="GK1049" s="12"/>
      <c r="GL1049" s="12"/>
      <c r="GM1049" s="12"/>
      <c r="GN1049" s="12"/>
      <c r="GO1049" s="12"/>
      <c r="GP1049" s="12"/>
      <c r="GQ1049" s="12"/>
      <c r="GR1049" s="12"/>
      <c r="GS1049" s="12"/>
      <c r="GT1049" s="12"/>
      <c r="GU1049" s="12"/>
      <c r="GV1049" s="12"/>
      <c r="GW1049" s="12"/>
      <c r="GX1049" s="12"/>
      <c r="GY1049" s="12"/>
      <c r="GZ1049" s="12"/>
      <c r="HA1049" s="12"/>
      <c r="HB1049" s="12"/>
      <c r="HC1049" s="12"/>
      <c r="HD1049" s="12"/>
      <c r="HE1049" s="12"/>
      <c r="HF1049" s="12"/>
      <c r="HG1049" s="12"/>
      <c r="HH1049" s="12"/>
      <c r="HI1049" s="12"/>
      <c r="HJ1049" s="12"/>
      <c r="HK1049" s="12"/>
      <c r="HL1049" s="12"/>
      <c r="HM1049" s="12"/>
      <c r="HN1049" s="12"/>
      <c r="HO1049" s="12"/>
      <c r="HT1049" s="12"/>
      <c r="HU1049" s="12"/>
      <c r="HW1049" s="12"/>
      <c r="HX1049" s="12"/>
      <c r="IC1049" s="7"/>
      <c r="ID1049" s="7"/>
      <c r="IE1049" s="12"/>
      <c r="IF1049" s="12"/>
      <c r="IL1049" s="7"/>
      <c r="JM1049" s="12"/>
      <c r="JZ1049" s="12"/>
      <c r="KA1049" s="12"/>
      <c r="KB1049" s="12"/>
      <c r="KC1049" s="12"/>
      <c r="KD1049" s="12"/>
      <c r="KS1049" s="12"/>
      <c r="KT1049" s="12"/>
      <c r="LN1049" s="12"/>
      <c r="LO1049" s="12"/>
      <c r="LP1049" s="12"/>
      <c r="LQ1049" s="12"/>
      <c r="MG1049" s="12"/>
      <c r="MK1049" s="12"/>
      <c r="ML1049" s="12"/>
      <c r="MM1049" s="12"/>
      <c r="MN1049" s="12"/>
      <c r="MO1049" s="12"/>
      <c r="MP1049" s="12"/>
      <c r="MS1049" s="12"/>
      <c r="MU1049" s="12"/>
    </row>
    <row r="1050" spans="1:359" s="8" customFormat="1" ht="22.5" customHeight="1">
      <c r="A1050" s="57"/>
      <c r="B1050" s="58"/>
      <c r="C1050" s="62"/>
      <c r="D1050" s="201"/>
      <c r="E1050" s="226"/>
      <c r="F1050" s="59"/>
      <c r="G1050" s="59"/>
      <c r="H1050" s="79" t="s">
        <v>333</v>
      </c>
      <c r="I1050" s="79" t="s">
        <v>40</v>
      </c>
      <c r="J1050" s="82" t="s">
        <v>513</v>
      </c>
      <c r="K1050" s="79" t="s">
        <v>577</v>
      </c>
      <c r="L1050" s="66">
        <f t="shared" si="336"/>
        <v>0</v>
      </c>
      <c r="M1050" s="66"/>
      <c r="N1050" s="1" t="s">
        <v>369</v>
      </c>
      <c r="O1050" s="316" t="s">
        <v>369</v>
      </c>
      <c r="P1050" s="317">
        <v>1</v>
      </c>
      <c r="Q1050" s="4" t="s">
        <v>369</v>
      </c>
      <c r="R1050" s="37">
        <v>35</v>
      </c>
      <c r="S1050" s="38">
        <f t="shared" si="337"/>
        <v>42.699999999999996</v>
      </c>
      <c r="T1050" s="20"/>
      <c r="U1050" s="10" t="s">
        <v>487</v>
      </c>
      <c r="V1050" s="10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2"/>
      <c r="AX1050" s="12"/>
      <c r="AY1050" s="12"/>
      <c r="AZ1050" s="12"/>
      <c r="BA1050" s="12"/>
      <c r="BB1050" s="12"/>
      <c r="BC1050" s="12"/>
      <c r="BD1050" s="12"/>
      <c r="BE1050" s="12"/>
      <c r="BF1050" s="12"/>
      <c r="BG1050" s="12"/>
      <c r="BH1050" s="12"/>
      <c r="BI1050" s="12"/>
      <c r="BJ1050" s="12"/>
      <c r="BK1050" s="12"/>
      <c r="BL1050" s="12"/>
      <c r="BM1050" s="12"/>
      <c r="BN1050" s="12"/>
      <c r="BO1050" s="12"/>
      <c r="BP1050" s="12"/>
      <c r="BQ1050" s="12"/>
      <c r="BR1050" s="12"/>
      <c r="BS1050" s="12"/>
      <c r="BT1050" s="12"/>
      <c r="BU1050" s="12"/>
      <c r="BV1050" s="12"/>
      <c r="BW1050" s="12"/>
      <c r="BX1050" s="12"/>
      <c r="BY1050" s="12"/>
      <c r="BZ1050" s="12"/>
      <c r="CA1050" s="12"/>
      <c r="CB1050" s="12"/>
      <c r="CC1050" s="12"/>
      <c r="CD1050" s="12"/>
      <c r="CE1050" s="12"/>
      <c r="CF1050" s="12"/>
      <c r="CG1050" s="12"/>
      <c r="CH1050" s="12"/>
      <c r="CI1050" s="12"/>
      <c r="CJ1050" s="12"/>
      <c r="CK1050" s="12"/>
      <c r="CL1050" s="12"/>
      <c r="CM1050" s="12"/>
      <c r="CN1050" s="12"/>
      <c r="CO1050" s="12"/>
      <c r="CP1050" s="12"/>
      <c r="CQ1050" s="12"/>
      <c r="CR1050" s="12"/>
      <c r="CS1050" s="12"/>
      <c r="CT1050" s="12"/>
      <c r="CU1050" s="12"/>
      <c r="CV1050" s="12"/>
      <c r="CW1050" s="12"/>
      <c r="CX1050" s="12"/>
      <c r="CY1050" s="12"/>
      <c r="CZ1050" s="12"/>
      <c r="DA1050" s="12"/>
      <c r="DB1050" s="12"/>
      <c r="DC1050" s="12"/>
      <c r="DD1050" s="12"/>
      <c r="DE1050" s="12"/>
      <c r="DF1050" s="12"/>
      <c r="DG1050" s="12"/>
      <c r="DH1050" s="12"/>
      <c r="DI1050" s="12"/>
      <c r="DJ1050" s="12"/>
      <c r="DK1050" s="12"/>
      <c r="DL1050" s="12"/>
      <c r="DM1050" s="12"/>
      <c r="DN1050" s="12"/>
      <c r="DO1050" s="12"/>
      <c r="DP1050" s="12"/>
      <c r="DQ1050" s="12"/>
      <c r="DR1050" s="12"/>
      <c r="DS1050" s="12"/>
      <c r="DT1050" s="12"/>
      <c r="DU1050" s="12"/>
      <c r="DV1050" s="12"/>
      <c r="DW1050" s="12"/>
      <c r="DX1050" s="12"/>
      <c r="DY1050" s="12"/>
      <c r="DZ1050" s="12"/>
      <c r="EA1050" s="12"/>
      <c r="EB1050" s="12"/>
      <c r="EC1050" s="12"/>
      <c r="ED1050" s="12"/>
      <c r="EE1050" s="12"/>
      <c r="EF1050" s="12"/>
      <c r="EG1050" s="12"/>
      <c r="EH1050" s="12"/>
      <c r="EI1050" s="12"/>
      <c r="EJ1050" s="12"/>
      <c r="EK1050" s="12"/>
      <c r="EL1050" s="12"/>
      <c r="EM1050" s="12"/>
      <c r="EN1050" s="12"/>
      <c r="EO1050" s="12"/>
      <c r="EP1050" s="12"/>
      <c r="EQ1050" s="12"/>
      <c r="ER1050" s="12"/>
      <c r="ES1050" s="12"/>
      <c r="ET1050" s="12"/>
      <c r="EU1050" s="12"/>
      <c r="EV1050" s="12"/>
      <c r="EW1050" s="12"/>
      <c r="EX1050" s="12"/>
      <c r="EY1050" s="12"/>
      <c r="EZ1050" s="12"/>
      <c r="FA1050" s="12"/>
      <c r="FB1050" s="12"/>
      <c r="FC1050" s="12"/>
      <c r="FD1050" s="12"/>
      <c r="FE1050" s="12"/>
      <c r="FF1050" s="12"/>
      <c r="FG1050" s="12"/>
      <c r="FH1050" s="12"/>
      <c r="FI1050" s="12"/>
      <c r="FJ1050" s="12"/>
      <c r="FK1050" s="12"/>
      <c r="FL1050" s="12"/>
      <c r="FM1050" s="12"/>
      <c r="FN1050" s="12"/>
      <c r="FO1050" s="12"/>
      <c r="FP1050" s="12"/>
      <c r="FQ1050" s="12"/>
      <c r="FR1050" s="12"/>
      <c r="FS1050" s="12"/>
      <c r="FT1050" s="12"/>
      <c r="FU1050" s="12"/>
      <c r="FV1050" s="12"/>
      <c r="FW1050" s="12"/>
      <c r="FX1050" s="12"/>
      <c r="FY1050" s="12"/>
      <c r="FZ1050" s="12"/>
      <c r="GA1050" s="12"/>
      <c r="GB1050" s="12"/>
      <c r="GC1050" s="12"/>
      <c r="GD1050" s="12"/>
      <c r="GE1050" s="12"/>
      <c r="GF1050" s="12"/>
      <c r="GG1050" s="12"/>
      <c r="GH1050" s="12"/>
      <c r="GI1050" s="12"/>
      <c r="GJ1050" s="12"/>
      <c r="GK1050" s="12"/>
      <c r="GL1050" s="12"/>
      <c r="GM1050" s="12"/>
      <c r="GN1050" s="12"/>
      <c r="GO1050" s="12"/>
      <c r="GP1050" s="12"/>
      <c r="GQ1050" s="12"/>
      <c r="GR1050" s="12"/>
      <c r="GS1050" s="12"/>
      <c r="GT1050" s="12"/>
      <c r="GU1050" s="12"/>
      <c r="GV1050" s="12"/>
      <c r="GW1050" s="12"/>
      <c r="GX1050" s="12"/>
      <c r="GY1050" s="12"/>
      <c r="GZ1050" s="12"/>
      <c r="HA1050" s="12"/>
      <c r="HB1050" s="12"/>
      <c r="HC1050" s="12"/>
      <c r="HD1050" s="12"/>
      <c r="HE1050" s="12"/>
      <c r="HF1050" s="12"/>
      <c r="HG1050" s="12"/>
      <c r="HH1050" s="12"/>
      <c r="HI1050" s="12"/>
      <c r="HJ1050" s="12"/>
      <c r="HK1050" s="12"/>
      <c r="HL1050" s="12"/>
      <c r="HM1050" s="12"/>
      <c r="HN1050" s="12"/>
      <c r="HO1050" s="12"/>
      <c r="HR1050" s="12"/>
      <c r="HS1050" s="12"/>
      <c r="HT1050" s="12"/>
      <c r="HU1050" s="12"/>
      <c r="HV1050" s="12"/>
      <c r="HW1050" s="12"/>
      <c r="HX1050" s="12"/>
      <c r="HZ1050" s="12"/>
      <c r="IA1050" s="12"/>
      <c r="IE1050" s="12"/>
      <c r="IF1050" s="12"/>
      <c r="IG1050" s="12"/>
      <c r="IH1050" s="12"/>
      <c r="IJ1050" s="12"/>
      <c r="IK1050" s="12"/>
      <c r="IO1050" s="12"/>
      <c r="IP1050" s="12"/>
      <c r="IQ1050" s="12"/>
      <c r="JL1050" s="12"/>
      <c r="JM1050" s="12"/>
      <c r="JN1050" s="12"/>
      <c r="JO1050" s="12"/>
      <c r="JZ1050" s="12"/>
      <c r="KA1050" s="12"/>
      <c r="KB1050" s="12"/>
      <c r="KC1050" s="12"/>
      <c r="KD1050" s="12"/>
      <c r="KS1050" s="12"/>
      <c r="KT1050" s="12"/>
      <c r="KU1050" s="12"/>
      <c r="KV1050" s="12"/>
      <c r="KW1050" s="12"/>
      <c r="KX1050" s="12"/>
      <c r="KZ1050" s="12"/>
      <c r="LA1050" s="12"/>
      <c r="LB1050" s="12"/>
      <c r="LC1050" s="12"/>
      <c r="LN1050" s="12"/>
      <c r="LO1050" s="12"/>
      <c r="LP1050" s="12"/>
      <c r="LQ1050" s="12"/>
      <c r="MG1050" s="12"/>
      <c r="MK1050" s="12"/>
      <c r="ML1050" s="12"/>
      <c r="MM1050" s="12"/>
      <c r="MN1050" s="12"/>
      <c r="MO1050" s="12"/>
      <c r="MP1050" s="12"/>
      <c r="MQ1050" s="12"/>
      <c r="MR1050" s="12"/>
      <c r="MU1050" s="12"/>
    </row>
    <row r="1051" spans="1:359" s="8" customFormat="1" ht="22.5" customHeight="1">
      <c r="A1051" s="57"/>
      <c r="B1051" s="58"/>
      <c r="C1051" s="62"/>
      <c r="D1051" s="201"/>
      <c r="E1051" s="226"/>
      <c r="F1051" s="59"/>
      <c r="G1051" s="59"/>
      <c r="H1051" s="79" t="s">
        <v>333</v>
      </c>
      <c r="I1051" s="79" t="s">
        <v>40</v>
      </c>
      <c r="J1051" s="82" t="s">
        <v>513</v>
      </c>
      <c r="K1051" s="79" t="s">
        <v>576</v>
      </c>
      <c r="L1051" s="66">
        <f t="shared" si="336"/>
        <v>0</v>
      </c>
      <c r="M1051" s="66"/>
      <c r="N1051" s="1" t="s">
        <v>369</v>
      </c>
      <c r="O1051" s="316" t="s">
        <v>369</v>
      </c>
      <c r="P1051" s="317">
        <v>1</v>
      </c>
      <c r="Q1051" s="4" t="s">
        <v>369</v>
      </c>
      <c r="R1051" s="37">
        <v>30</v>
      </c>
      <c r="S1051" s="38">
        <f t="shared" si="337"/>
        <v>36.6</v>
      </c>
      <c r="T1051" s="19"/>
      <c r="U1051" s="10" t="s">
        <v>487</v>
      </c>
      <c r="V1051" s="11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12"/>
      <c r="AV1051" s="12"/>
      <c r="AW1051" s="12"/>
      <c r="AX1051" s="12"/>
      <c r="AY1051" s="12"/>
      <c r="AZ1051" s="12"/>
      <c r="BA1051" s="12"/>
      <c r="BB1051" s="12"/>
      <c r="BC1051" s="12"/>
      <c r="BD1051" s="12"/>
      <c r="BE1051" s="12"/>
      <c r="BF1051" s="12"/>
      <c r="BG1051" s="12"/>
      <c r="BH1051" s="12"/>
      <c r="BI1051" s="12"/>
      <c r="BJ1051" s="12"/>
      <c r="BK1051" s="12"/>
      <c r="BL1051" s="12"/>
      <c r="BM1051" s="12"/>
      <c r="BN1051" s="12"/>
      <c r="BO1051" s="12"/>
      <c r="BP1051" s="12"/>
      <c r="BQ1051" s="12"/>
      <c r="BR1051" s="12"/>
      <c r="BS1051" s="12"/>
      <c r="BT1051" s="12"/>
      <c r="BU1051" s="12"/>
      <c r="BV1051" s="12"/>
      <c r="BW1051" s="12"/>
      <c r="BX1051" s="12"/>
      <c r="BY1051" s="12"/>
      <c r="BZ1051" s="12"/>
      <c r="CA1051" s="12"/>
      <c r="CB1051" s="12"/>
      <c r="CC1051" s="12"/>
      <c r="CD1051" s="12"/>
      <c r="CE1051" s="12"/>
      <c r="CF1051" s="12"/>
      <c r="CG1051" s="12"/>
      <c r="CH1051" s="12"/>
      <c r="CI1051" s="12"/>
      <c r="CJ1051" s="12"/>
      <c r="CK1051" s="12"/>
      <c r="CL1051" s="12"/>
      <c r="CM1051" s="12"/>
      <c r="CN1051" s="12"/>
      <c r="CO1051" s="12"/>
      <c r="CP1051" s="12"/>
      <c r="CQ1051" s="12"/>
      <c r="CR1051" s="12"/>
      <c r="CS1051" s="12"/>
      <c r="CT1051" s="12"/>
      <c r="CU1051" s="12"/>
      <c r="CV1051" s="12"/>
      <c r="CW1051" s="12"/>
      <c r="CX1051" s="12"/>
      <c r="CY1051" s="12"/>
      <c r="CZ1051" s="12"/>
      <c r="DA1051" s="12"/>
      <c r="DB1051" s="12"/>
      <c r="DC1051" s="12"/>
      <c r="DD1051" s="12"/>
      <c r="DE1051" s="12"/>
      <c r="DF1051" s="12"/>
      <c r="DG1051" s="12"/>
      <c r="DH1051" s="12"/>
      <c r="DI1051" s="12"/>
      <c r="DJ1051" s="12"/>
      <c r="DK1051" s="12"/>
      <c r="DL1051" s="12"/>
      <c r="DM1051" s="12"/>
      <c r="DN1051" s="12"/>
      <c r="DO1051" s="12"/>
      <c r="DP1051" s="12"/>
      <c r="DQ1051" s="12"/>
      <c r="DR1051" s="12"/>
      <c r="DS1051" s="12"/>
      <c r="DT1051" s="12"/>
      <c r="DU1051" s="12"/>
      <c r="DV1051" s="12"/>
      <c r="DW1051" s="12"/>
      <c r="DX1051" s="12"/>
      <c r="DY1051" s="12"/>
      <c r="DZ1051" s="12"/>
      <c r="EA1051" s="12"/>
      <c r="EB1051" s="12"/>
      <c r="EC1051" s="12"/>
      <c r="ED1051" s="12"/>
      <c r="EE1051" s="12"/>
      <c r="EF1051" s="12"/>
      <c r="EG1051" s="12"/>
      <c r="EH1051" s="12"/>
      <c r="EI1051" s="12"/>
      <c r="EJ1051" s="12"/>
      <c r="EK1051" s="12"/>
      <c r="EL1051" s="12"/>
      <c r="EM1051" s="12"/>
      <c r="EN1051" s="12"/>
      <c r="EO1051" s="12"/>
      <c r="EP1051" s="12"/>
      <c r="EQ1051" s="12"/>
      <c r="ER1051" s="12"/>
      <c r="ES1051" s="12"/>
      <c r="ET1051" s="12"/>
      <c r="EU1051" s="12"/>
      <c r="EV1051" s="12"/>
      <c r="EW1051" s="12"/>
      <c r="EX1051" s="12"/>
      <c r="EY1051" s="12"/>
      <c r="EZ1051" s="12"/>
      <c r="FA1051" s="12"/>
      <c r="FB1051" s="12"/>
      <c r="FC1051" s="12"/>
      <c r="FD1051" s="12"/>
      <c r="FE1051" s="12"/>
      <c r="FF1051" s="12"/>
      <c r="FG1051" s="12"/>
      <c r="FH1051" s="12"/>
      <c r="FI1051" s="12"/>
      <c r="FJ1051" s="12"/>
      <c r="FK1051" s="12"/>
      <c r="FL1051" s="12"/>
      <c r="FM1051" s="12"/>
      <c r="FN1051" s="12"/>
      <c r="FO1051" s="12"/>
      <c r="FP1051" s="12"/>
      <c r="FQ1051" s="12"/>
      <c r="FR1051" s="12"/>
      <c r="FS1051" s="12"/>
      <c r="FT1051" s="12"/>
      <c r="FU1051" s="12"/>
      <c r="FV1051" s="12"/>
      <c r="FW1051" s="12"/>
      <c r="FX1051" s="12"/>
      <c r="FY1051" s="12"/>
      <c r="FZ1051" s="12"/>
      <c r="GA1051" s="12"/>
      <c r="GB1051" s="12"/>
      <c r="GC1051" s="12"/>
      <c r="GD1051" s="12"/>
      <c r="GE1051" s="12"/>
      <c r="GF1051" s="12"/>
      <c r="GG1051" s="12"/>
      <c r="GH1051" s="12"/>
      <c r="GI1051" s="12"/>
      <c r="GJ1051" s="12"/>
      <c r="GK1051" s="12"/>
      <c r="GL1051" s="12"/>
      <c r="GM1051" s="12"/>
      <c r="GN1051" s="12"/>
      <c r="GO1051" s="12"/>
      <c r="GP1051" s="12"/>
      <c r="GQ1051" s="12"/>
      <c r="GR1051" s="12"/>
      <c r="GS1051" s="12"/>
      <c r="GT1051" s="12"/>
      <c r="GU1051" s="12"/>
      <c r="GV1051" s="12"/>
      <c r="GW1051" s="12"/>
      <c r="GX1051" s="12"/>
      <c r="GY1051" s="12"/>
      <c r="GZ1051" s="12"/>
      <c r="HA1051" s="12"/>
      <c r="HB1051" s="12"/>
      <c r="HC1051" s="12"/>
      <c r="HD1051" s="12"/>
      <c r="HE1051" s="12"/>
      <c r="HF1051" s="12"/>
      <c r="HG1051" s="12"/>
      <c r="HH1051" s="12"/>
      <c r="HI1051" s="12"/>
      <c r="HJ1051" s="12"/>
      <c r="HK1051" s="12"/>
      <c r="HL1051" s="12"/>
      <c r="HM1051" s="12"/>
      <c r="HN1051" s="12"/>
      <c r="HO1051" s="12"/>
      <c r="HT1051" s="12"/>
      <c r="HU1051" s="12"/>
      <c r="HW1051" s="12"/>
      <c r="HX1051" s="12"/>
      <c r="HY1051" s="12"/>
      <c r="II1051" s="12"/>
      <c r="IJ1051" s="12"/>
      <c r="IK1051" s="12"/>
      <c r="IO1051" s="7"/>
      <c r="IP1051" s="7"/>
      <c r="IQ1051" s="7"/>
      <c r="IX1051" s="7"/>
      <c r="IY1051" s="7"/>
      <c r="IZ1051" s="7"/>
      <c r="JA1051" s="7"/>
      <c r="JL1051" s="12"/>
      <c r="JM1051" s="12"/>
      <c r="JN1051" s="12"/>
      <c r="JO1051" s="12"/>
      <c r="JZ1051" s="12"/>
      <c r="KA1051" s="12"/>
      <c r="KB1051" s="12"/>
      <c r="KC1051" s="12"/>
      <c r="KD1051" s="12"/>
      <c r="KS1051" s="12"/>
      <c r="KT1051" s="12"/>
      <c r="KU1051" s="12"/>
      <c r="KV1051" s="12"/>
      <c r="KW1051" s="12"/>
      <c r="MR1051" s="12"/>
      <c r="MS1051" s="12"/>
      <c r="MU1051" s="12"/>
    </row>
    <row r="1052" spans="1:359" s="8" customFormat="1" ht="22.5" customHeight="1">
      <c r="A1052" s="57"/>
      <c r="B1052" s="58"/>
      <c r="C1052" s="62"/>
      <c r="D1052" s="201"/>
      <c r="E1052" s="225"/>
      <c r="F1052" s="59"/>
      <c r="G1052" s="59"/>
      <c r="H1052" s="79" t="s">
        <v>333</v>
      </c>
      <c r="I1052" s="79" t="s">
        <v>40</v>
      </c>
      <c r="J1052" s="82" t="s">
        <v>513</v>
      </c>
      <c r="K1052" s="79" t="s">
        <v>575</v>
      </c>
      <c r="L1052" s="66">
        <f t="shared" si="336"/>
        <v>0</v>
      </c>
      <c r="M1052" s="66"/>
      <c r="N1052" s="1" t="s">
        <v>369</v>
      </c>
      <c r="O1052" s="316" t="s">
        <v>369</v>
      </c>
      <c r="P1052" s="317">
        <v>1</v>
      </c>
      <c r="Q1052" s="4" t="s">
        <v>369</v>
      </c>
      <c r="R1052" s="37">
        <v>30</v>
      </c>
      <c r="S1052" s="38">
        <f t="shared" si="337"/>
        <v>36.6</v>
      </c>
      <c r="T1052" s="20"/>
      <c r="U1052" s="10" t="s">
        <v>487</v>
      </c>
      <c r="V1052" s="10"/>
      <c r="IE1052" s="12"/>
      <c r="IF1052" s="12"/>
      <c r="IH1052" s="12"/>
      <c r="IL1052" s="7"/>
      <c r="JM1052" s="12"/>
      <c r="JN1052" s="12"/>
      <c r="JO1052" s="12"/>
      <c r="JT1052" s="12"/>
      <c r="JU1052" s="12"/>
      <c r="JV1052" s="12"/>
      <c r="JW1052" s="12"/>
      <c r="JX1052" s="12"/>
      <c r="KB1052" s="12"/>
      <c r="KC1052" s="12"/>
      <c r="KD1052" s="12"/>
      <c r="KS1052" s="12"/>
      <c r="KT1052" s="12"/>
      <c r="KZ1052" s="12"/>
      <c r="LA1052" s="12"/>
      <c r="LB1052" s="12"/>
      <c r="LC1052" s="12"/>
      <c r="LN1052" s="12"/>
      <c r="LO1052" s="12"/>
      <c r="LP1052" s="12"/>
      <c r="LQ1052" s="12"/>
      <c r="MG1052" s="12"/>
      <c r="MQ1052" s="12"/>
      <c r="MR1052" s="12"/>
    </row>
    <row r="1053" spans="1:359" s="8" customFormat="1" ht="22.5" customHeight="1">
      <c r="A1053" s="57"/>
      <c r="B1053" s="58"/>
      <c r="C1053" s="62"/>
      <c r="D1053" s="201"/>
      <c r="E1053" s="226"/>
      <c r="F1053" s="59"/>
      <c r="G1053" s="59"/>
      <c r="H1053" s="79" t="s">
        <v>333</v>
      </c>
      <c r="I1053" s="79" t="s">
        <v>40</v>
      </c>
      <c r="J1053" s="82" t="s">
        <v>513</v>
      </c>
      <c r="K1053" s="79" t="s">
        <v>574</v>
      </c>
      <c r="L1053" s="66">
        <f t="shared" si="336"/>
        <v>0</v>
      </c>
      <c r="M1053" s="66"/>
      <c r="N1053" s="1" t="s">
        <v>369</v>
      </c>
      <c r="O1053" s="316" t="s">
        <v>369</v>
      </c>
      <c r="P1053" s="317">
        <v>1</v>
      </c>
      <c r="Q1053" s="4" t="s">
        <v>369</v>
      </c>
      <c r="R1053" s="37">
        <v>30</v>
      </c>
      <c r="S1053" s="38">
        <f t="shared" si="337"/>
        <v>36.6</v>
      </c>
      <c r="T1053" s="20"/>
      <c r="U1053" s="10" t="s">
        <v>487</v>
      </c>
      <c r="V1053" s="10"/>
      <c r="W1053" s="12"/>
      <c r="HY1053" s="12"/>
      <c r="HZ1053" s="12"/>
      <c r="IA1053" s="12"/>
      <c r="IJ1053" s="12"/>
      <c r="IK1053" s="12"/>
      <c r="IS1053" s="12"/>
      <c r="IT1053" s="12"/>
      <c r="IU1053" s="12"/>
      <c r="IV1053" s="12"/>
      <c r="IW1053" s="12"/>
      <c r="IX1053" s="12"/>
      <c r="IY1053" s="12"/>
      <c r="IZ1053" s="12"/>
      <c r="JA1053" s="12"/>
      <c r="JL1053" s="12"/>
      <c r="JM1053" s="12"/>
      <c r="JN1053" s="12"/>
      <c r="JO1053" s="12"/>
      <c r="JT1053" s="12"/>
      <c r="JU1053" s="12"/>
      <c r="JV1053" s="12"/>
      <c r="JW1053" s="12"/>
      <c r="JX1053" s="12"/>
      <c r="JZ1053" s="12"/>
      <c r="KA1053" s="12"/>
      <c r="KB1053" s="12"/>
      <c r="KC1053" s="12"/>
      <c r="KD1053" s="12"/>
      <c r="KS1053" s="12"/>
      <c r="KT1053" s="12"/>
      <c r="KX1053" s="12"/>
      <c r="KZ1053" s="12"/>
      <c r="LA1053" s="12"/>
      <c r="LB1053" s="12"/>
      <c r="LC1053" s="12"/>
    </row>
    <row r="1054" spans="1:359" s="8" customFormat="1" ht="22.5" customHeight="1">
      <c r="A1054" s="57">
        <v>1</v>
      </c>
      <c r="B1054" s="58">
        <v>15</v>
      </c>
      <c r="C1054" s="62"/>
      <c r="D1054" s="201">
        <f>SUM((S1054*A1054)+B1054+C1054)</f>
        <v>25.369999999999997</v>
      </c>
      <c r="E1054" s="226"/>
      <c r="F1054" s="59" t="s">
        <v>805</v>
      </c>
      <c r="G1054" s="59"/>
      <c r="H1054" s="26" t="s">
        <v>333</v>
      </c>
      <c r="I1054" s="26" t="s">
        <v>220</v>
      </c>
      <c r="J1054" s="28" t="s">
        <v>513</v>
      </c>
      <c r="K1054" s="26" t="s">
        <v>2259</v>
      </c>
      <c r="L1054" s="66">
        <f t="shared" si="336"/>
        <v>25.369999999999997</v>
      </c>
      <c r="M1054" s="66"/>
      <c r="N1054" s="1" t="s">
        <v>369</v>
      </c>
      <c r="O1054" s="316" t="s">
        <v>369</v>
      </c>
      <c r="P1054" s="317" t="s">
        <v>369</v>
      </c>
      <c r="Q1054" s="4">
        <v>1</v>
      </c>
      <c r="R1054" s="37">
        <v>8.5</v>
      </c>
      <c r="S1054" s="38">
        <f t="shared" si="337"/>
        <v>10.37</v>
      </c>
      <c r="T1054" s="20"/>
      <c r="U1054" s="10" t="s">
        <v>521</v>
      </c>
      <c r="V1054" s="9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T1054" s="12"/>
      <c r="AU1054" s="12"/>
      <c r="AV1054" s="12"/>
      <c r="AW1054" s="12"/>
      <c r="AX1054" s="12"/>
      <c r="AY1054" s="12"/>
      <c r="AZ1054" s="12"/>
      <c r="BA1054" s="12"/>
      <c r="BB1054" s="12"/>
      <c r="BC1054" s="12"/>
      <c r="BD1054" s="12"/>
      <c r="BE1054" s="12"/>
      <c r="BF1054" s="12"/>
      <c r="BG1054" s="12"/>
      <c r="BH1054" s="12"/>
      <c r="BI1054" s="12"/>
      <c r="BJ1054" s="12"/>
      <c r="BK1054" s="12"/>
      <c r="BL1054" s="12"/>
      <c r="BM1054" s="12"/>
      <c r="BN1054" s="12"/>
      <c r="BO1054" s="12"/>
      <c r="BP1054" s="12"/>
      <c r="BQ1054" s="12"/>
      <c r="BR1054" s="12"/>
      <c r="BS1054" s="12"/>
      <c r="BT1054" s="12"/>
      <c r="BU1054" s="12"/>
      <c r="BV1054" s="12"/>
      <c r="BW1054" s="12"/>
      <c r="BX1054" s="12"/>
      <c r="BY1054" s="12"/>
      <c r="BZ1054" s="12"/>
      <c r="CA1054" s="12"/>
      <c r="CB1054" s="12"/>
      <c r="CC1054" s="12"/>
      <c r="CD1054" s="12"/>
      <c r="CE1054" s="12"/>
      <c r="CF1054" s="12"/>
      <c r="CG1054" s="12"/>
      <c r="CH1054" s="12"/>
      <c r="CI1054" s="12"/>
      <c r="CJ1054" s="12"/>
      <c r="CK1054" s="12"/>
      <c r="CL1054" s="12"/>
      <c r="CM1054" s="12"/>
      <c r="CN1054" s="12"/>
      <c r="CO1054" s="12"/>
      <c r="CP1054" s="12"/>
      <c r="CQ1054" s="12"/>
      <c r="CR1054" s="12"/>
      <c r="CS1054" s="12"/>
      <c r="CT1054" s="12"/>
      <c r="CU1054" s="12"/>
      <c r="CV1054" s="12"/>
      <c r="CW1054" s="12"/>
      <c r="CX1054" s="12"/>
      <c r="CY1054" s="12"/>
      <c r="CZ1054" s="12"/>
      <c r="DA1054" s="12"/>
      <c r="DB1054" s="12"/>
      <c r="DC1054" s="12"/>
      <c r="DD1054" s="12"/>
      <c r="DE1054" s="12"/>
      <c r="DF1054" s="12"/>
      <c r="DG1054" s="12"/>
      <c r="DH1054" s="12"/>
      <c r="DI1054" s="12"/>
      <c r="DJ1054" s="12"/>
      <c r="DK1054" s="12"/>
      <c r="DL1054" s="12"/>
      <c r="DM1054" s="12"/>
      <c r="DN1054" s="12"/>
      <c r="DO1054" s="12"/>
      <c r="DP1054" s="12"/>
      <c r="DQ1054" s="12"/>
      <c r="DR1054" s="12"/>
      <c r="DS1054" s="12"/>
      <c r="DT1054" s="12"/>
      <c r="DU1054" s="12"/>
      <c r="DV1054" s="12"/>
      <c r="DW1054" s="12"/>
      <c r="DX1054" s="12"/>
      <c r="DY1054" s="12"/>
      <c r="DZ1054" s="12"/>
      <c r="EA1054" s="12"/>
      <c r="EB1054" s="12"/>
      <c r="EC1054" s="12"/>
      <c r="ED1054" s="12"/>
      <c r="EE1054" s="12"/>
      <c r="EF1054" s="12"/>
      <c r="EG1054" s="12"/>
      <c r="EH1054" s="12"/>
      <c r="EI1054" s="12"/>
      <c r="EJ1054" s="12"/>
      <c r="EK1054" s="12"/>
      <c r="EL1054" s="12"/>
      <c r="EM1054" s="12"/>
      <c r="EN1054" s="12"/>
      <c r="EO1054" s="12"/>
      <c r="EP1054" s="12"/>
      <c r="EQ1054" s="12"/>
      <c r="ER1054" s="12"/>
      <c r="ES1054" s="12"/>
      <c r="ET1054" s="12"/>
      <c r="EU1054" s="12"/>
      <c r="EV1054" s="12"/>
      <c r="EW1054" s="12"/>
      <c r="EX1054" s="12"/>
      <c r="EY1054" s="12"/>
      <c r="EZ1054" s="12"/>
      <c r="FA1054" s="12"/>
      <c r="FB1054" s="12"/>
      <c r="FC1054" s="12"/>
      <c r="FD1054" s="12"/>
      <c r="FE1054" s="12"/>
      <c r="FF1054" s="12"/>
      <c r="FG1054" s="12"/>
      <c r="FH1054" s="12"/>
      <c r="FI1054" s="12"/>
      <c r="FJ1054" s="12"/>
      <c r="FK1054" s="12"/>
      <c r="FL1054" s="12"/>
      <c r="FM1054" s="12"/>
      <c r="FN1054" s="12"/>
      <c r="FO1054" s="12"/>
      <c r="FP1054" s="12"/>
      <c r="FQ1054" s="12"/>
      <c r="FR1054" s="12"/>
      <c r="FS1054" s="12"/>
      <c r="FT1054" s="12"/>
      <c r="FU1054" s="12"/>
      <c r="FV1054" s="12"/>
      <c r="FW1054" s="12"/>
      <c r="FX1054" s="12"/>
      <c r="FY1054" s="12"/>
      <c r="FZ1054" s="12"/>
      <c r="GA1054" s="12"/>
      <c r="GB1054" s="12"/>
      <c r="GC1054" s="12"/>
      <c r="GD1054" s="12"/>
      <c r="GE1054" s="12"/>
      <c r="GF1054" s="12"/>
      <c r="GG1054" s="12"/>
      <c r="GH1054" s="12"/>
      <c r="GI1054" s="12"/>
      <c r="GJ1054" s="12"/>
      <c r="GK1054" s="12"/>
      <c r="GL1054" s="12"/>
      <c r="GM1054" s="12"/>
      <c r="GN1054" s="12"/>
      <c r="GO1054" s="12"/>
      <c r="GP1054" s="12"/>
      <c r="GQ1054" s="12"/>
      <c r="GR1054" s="12"/>
      <c r="GS1054" s="12"/>
      <c r="GT1054" s="12"/>
      <c r="GU1054" s="12"/>
      <c r="GV1054" s="12"/>
      <c r="GW1054" s="12"/>
      <c r="GX1054" s="12"/>
      <c r="GY1054" s="12"/>
      <c r="GZ1054" s="12"/>
      <c r="HA1054" s="12"/>
      <c r="HB1054" s="12"/>
      <c r="HC1054" s="12"/>
      <c r="HD1054" s="12"/>
      <c r="HE1054" s="12"/>
      <c r="HF1054" s="12"/>
      <c r="HG1054" s="12"/>
      <c r="HH1054" s="12"/>
      <c r="HI1054" s="12"/>
      <c r="HJ1054" s="12"/>
      <c r="HK1054" s="12"/>
      <c r="HL1054" s="12"/>
      <c r="HM1054" s="12"/>
      <c r="HN1054" s="12"/>
      <c r="HO1054" s="12"/>
      <c r="HR1054" s="12"/>
      <c r="HS1054" s="12"/>
      <c r="HT1054" s="12"/>
      <c r="HU1054" s="12"/>
      <c r="HV1054" s="12"/>
      <c r="HW1054" s="12"/>
      <c r="HX1054" s="12"/>
      <c r="HY1054" s="6"/>
      <c r="HZ1054" s="6"/>
      <c r="IA1054" s="6"/>
      <c r="IE1054" s="12"/>
      <c r="IF1054" s="12"/>
      <c r="IG1054" s="12"/>
      <c r="IH1054" s="12"/>
      <c r="IO1054" s="12"/>
      <c r="IP1054" s="12"/>
      <c r="IQ1054" s="12"/>
      <c r="JB1054" s="12"/>
      <c r="JC1054" s="12"/>
      <c r="JD1054" s="12"/>
      <c r="JE1054" s="12"/>
      <c r="JF1054" s="7"/>
      <c r="JG1054" s="7"/>
      <c r="JH1054" s="7"/>
      <c r="JI1054" s="7"/>
      <c r="JJ1054" s="7"/>
      <c r="JK1054" s="12"/>
      <c r="JN1054" s="12"/>
      <c r="JP1054" s="12"/>
      <c r="JR1054" s="12"/>
      <c r="JS1054" s="12"/>
      <c r="JT1054" s="12"/>
      <c r="JU1054" s="12"/>
      <c r="JV1054" s="12"/>
      <c r="JW1054" s="12"/>
      <c r="JX1054" s="12"/>
      <c r="JY1054" s="12"/>
      <c r="KE1054" s="12"/>
      <c r="KF1054" s="12"/>
      <c r="KM1054" s="12"/>
      <c r="KN1054" s="12"/>
      <c r="KO1054" s="12"/>
      <c r="KP1054" s="12"/>
      <c r="KQ1054" s="12"/>
      <c r="KR1054" s="12"/>
      <c r="KS1054" s="12"/>
      <c r="KT1054" s="12"/>
      <c r="KX1054" s="12"/>
      <c r="KZ1054" s="12"/>
      <c r="LA1054" s="12"/>
      <c r="LB1054" s="12"/>
      <c r="LC1054" s="12"/>
      <c r="LN1054" s="12"/>
      <c r="LO1054" s="12"/>
      <c r="LP1054" s="12"/>
      <c r="LQ1054" s="12"/>
      <c r="MG1054" s="12"/>
      <c r="MH1054" s="12"/>
      <c r="MI1054" s="12"/>
      <c r="MJ1054" s="12"/>
      <c r="MK1054" s="12"/>
      <c r="ML1054" s="12"/>
      <c r="MM1054" s="12"/>
      <c r="MN1054" s="12"/>
      <c r="MO1054" s="12"/>
      <c r="MP1054" s="12"/>
      <c r="MS1054" s="12"/>
      <c r="MU1054" s="12"/>
    </row>
    <row r="1055" spans="1:359" s="8" customFormat="1" ht="22.5" customHeight="1">
      <c r="A1055" s="57">
        <v>1</v>
      </c>
      <c r="B1055" s="58">
        <v>15</v>
      </c>
      <c r="C1055" s="62"/>
      <c r="D1055" s="201">
        <f>SUM((S1055*A1055)+B1055+C1055)+((2020-2018)*3)</f>
        <v>31.369999999999997</v>
      </c>
      <c r="E1055" s="225"/>
      <c r="F1055" s="200" t="s">
        <v>805</v>
      </c>
      <c r="G1055" s="90" t="s">
        <v>2262</v>
      </c>
      <c r="H1055" s="87" t="s">
        <v>333</v>
      </c>
      <c r="I1055" s="87" t="s">
        <v>220</v>
      </c>
      <c r="J1055" s="88" t="s">
        <v>513</v>
      </c>
      <c r="K1055" s="87" t="s">
        <v>2260</v>
      </c>
      <c r="L1055" s="66">
        <f t="shared" si="336"/>
        <v>31.369999999999997</v>
      </c>
      <c r="M1055" s="66"/>
      <c r="N1055" s="1" t="s">
        <v>369</v>
      </c>
      <c r="O1055" s="316" t="s">
        <v>369</v>
      </c>
      <c r="P1055" s="317" t="s">
        <v>369</v>
      </c>
      <c r="Q1055" s="4">
        <v>1</v>
      </c>
      <c r="R1055" s="37">
        <v>8.5</v>
      </c>
      <c r="S1055" s="38">
        <f t="shared" si="337"/>
        <v>10.37</v>
      </c>
      <c r="T1055" s="20"/>
      <c r="U1055" s="10" t="s">
        <v>521</v>
      </c>
      <c r="V1055" s="9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  <c r="AT1055" s="12"/>
      <c r="AU1055" s="12"/>
      <c r="AV1055" s="12"/>
      <c r="AW1055" s="12"/>
      <c r="AX1055" s="12"/>
      <c r="AY1055" s="12"/>
      <c r="AZ1055" s="12"/>
      <c r="BA1055" s="12"/>
      <c r="BB1055" s="12"/>
      <c r="BC1055" s="12"/>
      <c r="BD1055" s="12"/>
      <c r="BE1055" s="12"/>
      <c r="BF1055" s="12"/>
      <c r="BG1055" s="12"/>
      <c r="BH1055" s="12"/>
      <c r="BI1055" s="12"/>
      <c r="BJ1055" s="12"/>
      <c r="BK1055" s="12"/>
      <c r="BL1055" s="12"/>
      <c r="BM1055" s="12"/>
      <c r="BN1055" s="12"/>
      <c r="BO1055" s="12"/>
      <c r="BP1055" s="12"/>
      <c r="BQ1055" s="12"/>
      <c r="BR1055" s="12"/>
      <c r="BS1055" s="12"/>
      <c r="BT1055" s="12"/>
      <c r="BU1055" s="12"/>
      <c r="BV1055" s="12"/>
      <c r="BW1055" s="12"/>
      <c r="BX1055" s="12"/>
      <c r="BY1055" s="12"/>
      <c r="BZ1055" s="12"/>
      <c r="CA1055" s="12"/>
      <c r="CB1055" s="12"/>
      <c r="CC1055" s="12"/>
      <c r="CD1055" s="12"/>
      <c r="CE1055" s="12"/>
      <c r="CF1055" s="12"/>
      <c r="CG1055" s="12"/>
      <c r="CH1055" s="12"/>
      <c r="CI1055" s="12"/>
      <c r="CJ1055" s="12"/>
      <c r="CK1055" s="12"/>
      <c r="CL1055" s="12"/>
      <c r="CM1055" s="12"/>
      <c r="CN1055" s="12"/>
      <c r="CO1055" s="12"/>
      <c r="CP1055" s="12"/>
      <c r="CQ1055" s="12"/>
      <c r="CR1055" s="12"/>
      <c r="CS1055" s="12"/>
      <c r="CT1055" s="12"/>
      <c r="CU1055" s="12"/>
      <c r="CV1055" s="12"/>
      <c r="CW1055" s="12"/>
      <c r="CX1055" s="12"/>
      <c r="CY1055" s="12"/>
      <c r="CZ1055" s="12"/>
      <c r="DA1055" s="12"/>
      <c r="DB1055" s="12"/>
      <c r="DC1055" s="12"/>
      <c r="DD1055" s="12"/>
      <c r="DE1055" s="12"/>
      <c r="DF1055" s="12"/>
      <c r="DG1055" s="12"/>
      <c r="DH1055" s="12"/>
      <c r="DI1055" s="12"/>
      <c r="DJ1055" s="12"/>
      <c r="DK1055" s="12"/>
      <c r="DL1055" s="12"/>
      <c r="DM1055" s="12"/>
      <c r="DN1055" s="12"/>
      <c r="DO1055" s="12"/>
      <c r="DP1055" s="12"/>
      <c r="DQ1055" s="12"/>
      <c r="DR1055" s="12"/>
      <c r="DS1055" s="12"/>
      <c r="DT1055" s="12"/>
      <c r="DU1055" s="12"/>
      <c r="DV1055" s="12"/>
      <c r="DW1055" s="12"/>
      <c r="DX1055" s="12"/>
      <c r="DY1055" s="12"/>
      <c r="DZ1055" s="12"/>
      <c r="EA1055" s="12"/>
      <c r="EB1055" s="12"/>
      <c r="EC1055" s="12"/>
      <c r="ED1055" s="12"/>
      <c r="EE1055" s="12"/>
      <c r="EF1055" s="12"/>
      <c r="EG1055" s="12"/>
      <c r="EH1055" s="12"/>
      <c r="EI1055" s="12"/>
      <c r="EJ1055" s="12"/>
      <c r="EK1055" s="12"/>
      <c r="EL1055" s="12"/>
      <c r="EM1055" s="12"/>
      <c r="EN1055" s="12"/>
      <c r="EO1055" s="12"/>
      <c r="EP1055" s="12"/>
      <c r="EQ1055" s="12"/>
      <c r="ER1055" s="12"/>
      <c r="ES1055" s="12"/>
      <c r="ET1055" s="12"/>
      <c r="EU1055" s="12"/>
      <c r="EV1055" s="12"/>
      <c r="EW1055" s="12"/>
      <c r="EX1055" s="12"/>
      <c r="EY1055" s="12"/>
      <c r="EZ1055" s="12"/>
      <c r="FA1055" s="12"/>
      <c r="FB1055" s="12"/>
      <c r="FC1055" s="12"/>
      <c r="FD1055" s="12"/>
      <c r="FE1055" s="12"/>
      <c r="FF1055" s="12"/>
      <c r="FG1055" s="12"/>
      <c r="FH1055" s="12"/>
      <c r="FI1055" s="12"/>
      <c r="FJ1055" s="12"/>
      <c r="FK1055" s="12"/>
      <c r="FL1055" s="12"/>
      <c r="FM1055" s="12"/>
      <c r="FN1055" s="12"/>
      <c r="FO1055" s="12"/>
      <c r="FP1055" s="12"/>
      <c r="FQ1055" s="12"/>
      <c r="FR1055" s="12"/>
      <c r="FS1055" s="12"/>
      <c r="FT1055" s="12"/>
      <c r="FU1055" s="12"/>
      <c r="FV1055" s="12"/>
      <c r="FW1055" s="12"/>
      <c r="FX1055" s="12"/>
      <c r="FY1055" s="12"/>
      <c r="FZ1055" s="12"/>
      <c r="GA1055" s="12"/>
      <c r="GB1055" s="12"/>
      <c r="GC1055" s="12"/>
      <c r="GD1055" s="12"/>
      <c r="GE1055" s="12"/>
      <c r="GF1055" s="12"/>
      <c r="GG1055" s="12"/>
      <c r="GH1055" s="12"/>
      <c r="GI1055" s="12"/>
      <c r="GJ1055" s="12"/>
      <c r="GK1055" s="12"/>
      <c r="GL1055" s="12"/>
      <c r="GM1055" s="12"/>
      <c r="GN1055" s="12"/>
      <c r="GO1055" s="12"/>
      <c r="GP1055" s="12"/>
      <c r="GQ1055" s="12"/>
      <c r="GR1055" s="12"/>
      <c r="GS1055" s="12"/>
      <c r="GT1055" s="12"/>
      <c r="GU1055" s="12"/>
      <c r="GV1055" s="12"/>
      <c r="GW1055" s="12"/>
      <c r="GX1055" s="12"/>
      <c r="GY1055" s="12"/>
      <c r="GZ1055" s="12"/>
      <c r="HA1055" s="12"/>
      <c r="HB1055" s="12"/>
      <c r="HC1055" s="12"/>
      <c r="HD1055" s="12"/>
      <c r="HE1055" s="12"/>
      <c r="HF1055" s="12"/>
      <c r="HG1055" s="12"/>
      <c r="HH1055" s="12"/>
      <c r="HI1055" s="12"/>
      <c r="HJ1055" s="12"/>
      <c r="HK1055" s="12"/>
      <c r="HL1055" s="12"/>
      <c r="HM1055" s="12"/>
      <c r="HN1055" s="12"/>
      <c r="HO1055" s="12"/>
      <c r="HR1055" s="12"/>
      <c r="HS1055" s="12"/>
      <c r="HT1055" s="12"/>
      <c r="HU1055" s="12"/>
      <c r="HV1055" s="12"/>
      <c r="HW1055" s="12"/>
      <c r="HX1055" s="12"/>
      <c r="HY1055" s="6"/>
      <c r="HZ1055" s="6"/>
      <c r="IA1055" s="6"/>
      <c r="IE1055" s="12"/>
      <c r="IF1055" s="12"/>
      <c r="IG1055" s="12"/>
      <c r="IH1055" s="12"/>
      <c r="IO1055" s="12"/>
      <c r="IP1055" s="12"/>
      <c r="IQ1055" s="12"/>
      <c r="JB1055" s="12"/>
      <c r="JC1055" s="12"/>
      <c r="JD1055" s="12"/>
      <c r="JE1055" s="12"/>
      <c r="JF1055" s="7"/>
      <c r="JG1055" s="7"/>
      <c r="JH1055" s="7"/>
      <c r="JI1055" s="7"/>
      <c r="JJ1055" s="7"/>
      <c r="JK1055" s="12"/>
      <c r="JN1055" s="12"/>
      <c r="JP1055" s="12"/>
      <c r="JR1055" s="12"/>
      <c r="JS1055" s="12"/>
      <c r="JT1055" s="12"/>
      <c r="JU1055" s="12"/>
      <c r="JV1055" s="12"/>
      <c r="JW1055" s="12"/>
      <c r="JX1055" s="12"/>
      <c r="JY1055" s="12"/>
      <c r="KE1055" s="12"/>
      <c r="KF1055" s="12"/>
      <c r="KM1055" s="12"/>
      <c r="KN1055" s="12"/>
      <c r="KO1055" s="12"/>
      <c r="KP1055" s="12"/>
      <c r="KQ1055" s="12"/>
      <c r="KR1055" s="12"/>
      <c r="KS1055" s="12"/>
      <c r="KT1055" s="12"/>
      <c r="KX1055" s="12"/>
      <c r="KZ1055" s="12"/>
      <c r="LA1055" s="12"/>
      <c r="LB1055" s="12"/>
      <c r="LC1055" s="12"/>
      <c r="LN1055" s="12"/>
      <c r="LO1055" s="12"/>
      <c r="LP1055" s="12"/>
      <c r="LQ1055" s="12"/>
      <c r="MG1055" s="12"/>
      <c r="MH1055" s="12"/>
      <c r="MI1055" s="12"/>
      <c r="MJ1055" s="12"/>
      <c r="MK1055" s="12"/>
      <c r="ML1055" s="12"/>
      <c r="MM1055" s="12"/>
      <c r="MN1055" s="12"/>
      <c r="MO1055" s="12"/>
      <c r="MP1055" s="12"/>
      <c r="MQ1055" s="12"/>
      <c r="MS1055" s="12"/>
    </row>
    <row r="1056" spans="1:359" s="8" customFormat="1" ht="22.5" customHeight="1">
      <c r="A1056" s="57">
        <v>1</v>
      </c>
      <c r="B1056" s="58">
        <v>15</v>
      </c>
      <c r="C1056" s="62"/>
      <c r="D1056" s="201">
        <f>SUM((S1056*A1056)+B1056+C1056)+((2020-2017)*3)</f>
        <v>34.369999999999997</v>
      </c>
      <c r="E1056" s="226"/>
      <c r="F1056" s="200" t="s">
        <v>805</v>
      </c>
      <c r="G1056" s="90" t="s">
        <v>2262</v>
      </c>
      <c r="H1056" s="87" t="s">
        <v>333</v>
      </c>
      <c r="I1056" s="87" t="s">
        <v>220</v>
      </c>
      <c r="J1056" s="88" t="s">
        <v>513</v>
      </c>
      <c r="K1056" s="87" t="s">
        <v>1068</v>
      </c>
      <c r="L1056" s="66">
        <f t="shared" si="336"/>
        <v>34.369999999999997</v>
      </c>
      <c r="M1056" s="66"/>
      <c r="N1056" s="1" t="s">
        <v>369</v>
      </c>
      <c r="O1056" s="316" t="s">
        <v>369</v>
      </c>
      <c r="P1056" s="317">
        <v>1</v>
      </c>
      <c r="Q1056" s="4" t="s">
        <v>369</v>
      </c>
      <c r="R1056" s="37">
        <v>8.5</v>
      </c>
      <c r="S1056" s="38">
        <f t="shared" si="337"/>
        <v>10.37</v>
      </c>
      <c r="T1056" s="20"/>
      <c r="U1056" s="10" t="s">
        <v>521</v>
      </c>
      <c r="V1056" s="9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2"/>
      <c r="AV1056" s="12"/>
      <c r="AW1056" s="12"/>
      <c r="AX1056" s="12"/>
      <c r="AY1056" s="12"/>
      <c r="AZ1056" s="12"/>
      <c r="BA1056" s="12"/>
      <c r="BB1056" s="12"/>
      <c r="BC1056" s="12"/>
      <c r="BD1056" s="12"/>
      <c r="BE1056" s="12"/>
      <c r="BF1056" s="12"/>
      <c r="BG1056" s="12"/>
      <c r="BH1056" s="12"/>
      <c r="BI1056" s="12"/>
      <c r="BJ1056" s="12"/>
      <c r="BK1056" s="12"/>
      <c r="BL1056" s="12"/>
      <c r="BM1056" s="12"/>
      <c r="BN1056" s="12"/>
      <c r="BO1056" s="12"/>
      <c r="BP1056" s="12"/>
      <c r="BQ1056" s="12"/>
      <c r="BR1056" s="12"/>
      <c r="BS1056" s="12"/>
      <c r="BT1056" s="12"/>
      <c r="BU1056" s="12"/>
      <c r="BV1056" s="12"/>
      <c r="BW1056" s="12"/>
      <c r="BX1056" s="12"/>
      <c r="BY1056" s="12"/>
      <c r="BZ1056" s="12"/>
      <c r="CA1056" s="12"/>
      <c r="CB1056" s="12"/>
      <c r="CC1056" s="12"/>
      <c r="CD1056" s="12"/>
      <c r="CE1056" s="12"/>
      <c r="CF1056" s="12"/>
      <c r="CG1056" s="12"/>
      <c r="CH1056" s="12"/>
      <c r="CI1056" s="12"/>
      <c r="CJ1056" s="12"/>
      <c r="CK1056" s="12"/>
      <c r="CL1056" s="12"/>
      <c r="CM1056" s="12"/>
      <c r="CN1056" s="12"/>
      <c r="CO1056" s="12"/>
      <c r="CP1056" s="12"/>
      <c r="CQ1056" s="12"/>
      <c r="CR1056" s="12"/>
      <c r="CS1056" s="12"/>
      <c r="CT1056" s="12"/>
      <c r="CU1056" s="12"/>
      <c r="CV1056" s="12"/>
      <c r="CW1056" s="12"/>
      <c r="CX1056" s="12"/>
      <c r="CY1056" s="12"/>
      <c r="CZ1056" s="12"/>
      <c r="DA1056" s="12"/>
      <c r="DB1056" s="12"/>
      <c r="DC1056" s="12"/>
      <c r="DD1056" s="12"/>
      <c r="DE1056" s="12"/>
      <c r="DF1056" s="12"/>
      <c r="DG1056" s="12"/>
      <c r="DH1056" s="12"/>
      <c r="DI1056" s="12"/>
      <c r="DJ1056" s="12"/>
      <c r="DK1056" s="12"/>
      <c r="DL1056" s="12"/>
      <c r="DM1056" s="12"/>
      <c r="DN1056" s="12"/>
      <c r="DO1056" s="12"/>
      <c r="DP1056" s="12"/>
      <c r="DQ1056" s="12"/>
      <c r="DR1056" s="12"/>
      <c r="DS1056" s="12"/>
      <c r="DT1056" s="12"/>
      <c r="DU1056" s="12"/>
      <c r="DV1056" s="12"/>
      <c r="DW1056" s="12"/>
      <c r="DX1056" s="12"/>
      <c r="DY1056" s="12"/>
      <c r="DZ1056" s="12"/>
      <c r="EA1056" s="12"/>
      <c r="EB1056" s="12"/>
      <c r="EC1056" s="12"/>
      <c r="ED1056" s="12"/>
      <c r="EE1056" s="12"/>
      <c r="EF1056" s="12"/>
      <c r="EG1056" s="12"/>
      <c r="EH1056" s="12"/>
      <c r="EI1056" s="12"/>
      <c r="EJ1056" s="12"/>
      <c r="EK1056" s="12"/>
      <c r="EL1056" s="12"/>
      <c r="EM1056" s="12"/>
      <c r="EN1056" s="12"/>
      <c r="EO1056" s="12"/>
      <c r="EP1056" s="12"/>
      <c r="EQ1056" s="12"/>
      <c r="ER1056" s="12"/>
      <c r="ES1056" s="12"/>
      <c r="ET1056" s="12"/>
      <c r="EU1056" s="12"/>
      <c r="EV1056" s="12"/>
      <c r="EW1056" s="12"/>
      <c r="EX1056" s="12"/>
      <c r="EY1056" s="12"/>
      <c r="EZ1056" s="12"/>
      <c r="FA1056" s="12"/>
      <c r="FB1056" s="12"/>
      <c r="FC1056" s="12"/>
      <c r="FD1056" s="12"/>
      <c r="FE1056" s="12"/>
      <c r="FF1056" s="12"/>
      <c r="FG1056" s="12"/>
      <c r="FH1056" s="12"/>
      <c r="FI1056" s="12"/>
      <c r="FJ1056" s="12"/>
      <c r="FK1056" s="12"/>
      <c r="FL1056" s="12"/>
      <c r="FM1056" s="12"/>
      <c r="FN1056" s="12"/>
      <c r="FO1056" s="12"/>
      <c r="FP1056" s="12"/>
      <c r="FQ1056" s="12"/>
      <c r="FR1056" s="12"/>
      <c r="FS1056" s="12"/>
      <c r="FT1056" s="12"/>
      <c r="FU1056" s="12"/>
      <c r="FV1056" s="12"/>
      <c r="FW1056" s="12"/>
      <c r="FX1056" s="12"/>
      <c r="FY1056" s="12"/>
      <c r="FZ1056" s="12"/>
      <c r="GA1056" s="12"/>
      <c r="GB1056" s="12"/>
      <c r="GC1056" s="12"/>
      <c r="GD1056" s="12"/>
      <c r="GE1056" s="12"/>
      <c r="GF1056" s="12"/>
      <c r="GG1056" s="12"/>
      <c r="GH1056" s="12"/>
      <c r="GI1056" s="12"/>
      <c r="GJ1056" s="12"/>
      <c r="GK1056" s="12"/>
      <c r="GL1056" s="12"/>
      <c r="GM1056" s="12"/>
      <c r="GN1056" s="12"/>
      <c r="GO1056" s="12"/>
      <c r="GP1056" s="12"/>
      <c r="GQ1056" s="12"/>
      <c r="GR1056" s="12"/>
      <c r="GS1056" s="12"/>
      <c r="GT1056" s="12"/>
      <c r="GU1056" s="12"/>
      <c r="GV1056" s="12"/>
      <c r="GW1056" s="12"/>
      <c r="GX1056" s="12"/>
      <c r="GY1056" s="12"/>
      <c r="GZ1056" s="12"/>
      <c r="HA1056" s="12"/>
      <c r="HB1056" s="12"/>
      <c r="HC1056" s="12"/>
      <c r="HD1056" s="12"/>
      <c r="HE1056" s="12"/>
      <c r="HF1056" s="12"/>
      <c r="HG1056" s="12"/>
      <c r="HH1056" s="12"/>
      <c r="HI1056" s="12"/>
      <c r="HJ1056" s="12"/>
      <c r="HK1056" s="12"/>
      <c r="HL1056" s="12"/>
      <c r="HM1056" s="12"/>
      <c r="HN1056" s="12"/>
      <c r="HO1056" s="12"/>
      <c r="HR1056" s="12"/>
      <c r="HS1056" s="12"/>
      <c r="HT1056" s="12"/>
      <c r="HU1056" s="12"/>
      <c r="HV1056" s="12"/>
      <c r="HW1056" s="12"/>
      <c r="HX1056" s="12"/>
      <c r="HY1056" s="6"/>
      <c r="HZ1056" s="6"/>
      <c r="IA1056" s="6"/>
      <c r="IE1056" s="12"/>
      <c r="IF1056" s="12"/>
      <c r="IG1056" s="12"/>
      <c r="IH1056" s="12"/>
      <c r="IO1056" s="12"/>
      <c r="IP1056" s="12"/>
      <c r="IQ1056" s="12"/>
      <c r="JB1056" s="12"/>
      <c r="JC1056" s="12"/>
      <c r="JD1056" s="12"/>
      <c r="JE1056" s="12"/>
      <c r="JF1056" s="7"/>
      <c r="JG1056" s="7"/>
      <c r="JH1056" s="7"/>
      <c r="JI1056" s="7"/>
      <c r="JJ1056" s="7"/>
      <c r="JK1056" s="12"/>
      <c r="JN1056" s="12"/>
      <c r="JP1056" s="12"/>
      <c r="JR1056" s="12"/>
      <c r="JS1056" s="12"/>
      <c r="JT1056" s="12"/>
      <c r="JU1056" s="12"/>
      <c r="JV1056" s="12"/>
      <c r="JW1056" s="12"/>
      <c r="JX1056" s="12"/>
      <c r="JY1056" s="12"/>
      <c r="KE1056" s="12"/>
      <c r="KF1056" s="12"/>
      <c r="KM1056" s="12"/>
      <c r="KN1056" s="12"/>
      <c r="KO1056" s="12"/>
      <c r="KP1056" s="12"/>
      <c r="KQ1056" s="12"/>
      <c r="KR1056" s="12"/>
      <c r="KS1056" s="12"/>
      <c r="KT1056" s="12"/>
      <c r="KX1056" s="12"/>
      <c r="KZ1056" s="12"/>
      <c r="LA1056" s="12"/>
      <c r="LB1056" s="12"/>
      <c r="LC1056" s="12"/>
      <c r="LN1056" s="12"/>
      <c r="LO1056" s="12"/>
      <c r="LP1056" s="12"/>
      <c r="LQ1056" s="12"/>
      <c r="MG1056" s="12"/>
      <c r="MQ1056" s="12"/>
      <c r="MR1056" s="197"/>
      <c r="MS1056" s="12"/>
    </row>
    <row r="1057" spans="1:359" s="8" customFormat="1" ht="22.5" customHeight="1">
      <c r="A1057" s="57">
        <v>2.2000000000000002</v>
      </c>
      <c r="B1057" s="58"/>
      <c r="C1057" s="62"/>
      <c r="D1057" s="201">
        <f>SUM((R1057*A1057)+B1057+C1057)+((2020-2015)*3)</f>
        <v>40.299999999999997</v>
      </c>
      <c r="E1057" s="226"/>
      <c r="F1057" s="198" t="s">
        <v>806</v>
      </c>
      <c r="G1057" s="90" t="s">
        <v>2262</v>
      </c>
      <c r="H1057" s="87" t="s">
        <v>333</v>
      </c>
      <c r="I1057" s="87" t="s">
        <v>220</v>
      </c>
      <c r="J1057" s="88" t="s">
        <v>513</v>
      </c>
      <c r="K1057" s="87" t="s">
        <v>2261</v>
      </c>
      <c r="L1057" s="66">
        <f t="shared" si="336"/>
        <v>40.299999999999997</v>
      </c>
      <c r="M1057" s="66"/>
      <c r="N1057" s="1" t="s">
        <v>369</v>
      </c>
      <c r="O1057" s="316" t="s">
        <v>369</v>
      </c>
      <c r="P1057" s="317" t="s">
        <v>369</v>
      </c>
      <c r="Q1057" s="4">
        <v>1</v>
      </c>
      <c r="R1057" s="37">
        <v>11.5</v>
      </c>
      <c r="S1057" s="38">
        <f t="shared" si="337"/>
        <v>14.03</v>
      </c>
      <c r="T1057" s="20"/>
      <c r="U1057" s="10" t="s">
        <v>521</v>
      </c>
      <c r="V1057" s="9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2"/>
      <c r="AV1057" s="12"/>
      <c r="AW1057" s="12"/>
      <c r="AX1057" s="12"/>
      <c r="AY1057" s="12"/>
      <c r="AZ1057" s="12"/>
      <c r="BA1057" s="12"/>
      <c r="BB1057" s="12"/>
      <c r="BC1057" s="12"/>
      <c r="BD1057" s="12"/>
      <c r="BE1057" s="12"/>
      <c r="BF1057" s="12"/>
      <c r="BG1057" s="12"/>
      <c r="BH1057" s="12"/>
      <c r="BI1057" s="12"/>
      <c r="BJ1057" s="12"/>
      <c r="BK1057" s="12"/>
      <c r="BL1057" s="12"/>
      <c r="BM1057" s="12"/>
      <c r="BN1057" s="12"/>
      <c r="BO1057" s="12"/>
      <c r="BP1057" s="12"/>
      <c r="BQ1057" s="12"/>
      <c r="BR1057" s="12"/>
      <c r="BS1057" s="12"/>
      <c r="BT1057" s="12"/>
      <c r="BU1057" s="12"/>
      <c r="BV1057" s="12"/>
      <c r="BW1057" s="12"/>
      <c r="BX1057" s="12"/>
      <c r="BY1057" s="12"/>
      <c r="BZ1057" s="12"/>
      <c r="CA1057" s="12"/>
      <c r="CB1057" s="12"/>
      <c r="CC1057" s="12"/>
      <c r="CD1057" s="12"/>
      <c r="CE1057" s="12"/>
      <c r="CF1057" s="12"/>
      <c r="CG1057" s="12"/>
      <c r="CH1057" s="12"/>
      <c r="CI1057" s="12"/>
      <c r="CJ1057" s="12"/>
      <c r="CK1057" s="12"/>
      <c r="CL1057" s="12"/>
      <c r="CM1057" s="12"/>
      <c r="CN1057" s="12"/>
      <c r="CO1057" s="12"/>
      <c r="CP1057" s="12"/>
      <c r="CQ1057" s="12"/>
      <c r="CR1057" s="12"/>
      <c r="CS1057" s="12"/>
      <c r="CT1057" s="12"/>
      <c r="CU1057" s="12"/>
      <c r="CV1057" s="12"/>
      <c r="CW1057" s="12"/>
      <c r="CX1057" s="12"/>
      <c r="CY1057" s="12"/>
      <c r="CZ1057" s="12"/>
      <c r="DA1057" s="12"/>
      <c r="DB1057" s="12"/>
      <c r="DC1057" s="12"/>
      <c r="DD1057" s="12"/>
      <c r="DE1057" s="12"/>
      <c r="DF1057" s="12"/>
      <c r="DG1057" s="12"/>
      <c r="DH1057" s="12"/>
      <c r="DI1057" s="12"/>
      <c r="DJ1057" s="12"/>
      <c r="DK1057" s="12"/>
      <c r="DL1057" s="12"/>
      <c r="DM1057" s="12"/>
      <c r="DN1057" s="12"/>
      <c r="DO1057" s="12"/>
      <c r="DP1057" s="12"/>
      <c r="DQ1057" s="12"/>
      <c r="DR1057" s="12"/>
      <c r="DS1057" s="12"/>
      <c r="DT1057" s="12"/>
      <c r="DU1057" s="12"/>
      <c r="DV1057" s="12"/>
      <c r="DW1057" s="12"/>
      <c r="DX1057" s="12"/>
      <c r="DY1057" s="12"/>
      <c r="DZ1057" s="12"/>
      <c r="EA1057" s="12"/>
      <c r="EB1057" s="12"/>
      <c r="EC1057" s="12"/>
      <c r="ED1057" s="12"/>
      <c r="EE1057" s="12"/>
      <c r="EF1057" s="12"/>
      <c r="EG1057" s="12"/>
      <c r="EH1057" s="12"/>
      <c r="EI1057" s="12"/>
      <c r="EJ1057" s="12"/>
      <c r="EK1057" s="12"/>
      <c r="EL1057" s="12"/>
      <c r="EM1057" s="12"/>
      <c r="EN1057" s="12"/>
      <c r="EO1057" s="12"/>
      <c r="EP1057" s="12"/>
      <c r="EQ1057" s="12"/>
      <c r="ER1057" s="12"/>
      <c r="ES1057" s="12"/>
      <c r="ET1057" s="12"/>
      <c r="EU1057" s="12"/>
      <c r="EV1057" s="12"/>
      <c r="EW1057" s="12"/>
      <c r="EX1057" s="12"/>
      <c r="EY1057" s="12"/>
      <c r="EZ1057" s="12"/>
      <c r="FA1057" s="12"/>
      <c r="FB1057" s="12"/>
      <c r="FC1057" s="12"/>
      <c r="FD1057" s="12"/>
      <c r="FE1057" s="12"/>
      <c r="FF1057" s="12"/>
      <c r="FG1057" s="12"/>
      <c r="FH1057" s="12"/>
      <c r="FI1057" s="12"/>
      <c r="FJ1057" s="12"/>
      <c r="FK1057" s="12"/>
      <c r="FL1057" s="12"/>
      <c r="FM1057" s="12"/>
      <c r="FN1057" s="12"/>
      <c r="FO1057" s="12"/>
      <c r="FP1057" s="12"/>
      <c r="FQ1057" s="12"/>
      <c r="FR1057" s="12"/>
      <c r="FS1057" s="12"/>
      <c r="FT1057" s="12"/>
      <c r="FU1057" s="12"/>
      <c r="FV1057" s="12"/>
      <c r="FW1057" s="12"/>
      <c r="FX1057" s="12"/>
      <c r="FY1057" s="12"/>
      <c r="FZ1057" s="12"/>
      <c r="GA1057" s="12"/>
      <c r="GB1057" s="12"/>
      <c r="GC1057" s="12"/>
      <c r="GD1057" s="12"/>
      <c r="GE1057" s="12"/>
      <c r="GF1057" s="12"/>
      <c r="GG1057" s="12"/>
      <c r="GH1057" s="12"/>
      <c r="GI1057" s="12"/>
      <c r="GJ1057" s="12"/>
      <c r="GK1057" s="12"/>
      <c r="GL1057" s="12"/>
      <c r="GM1057" s="12"/>
      <c r="GN1057" s="12"/>
      <c r="GO1057" s="12"/>
      <c r="GP1057" s="12"/>
      <c r="GQ1057" s="12"/>
      <c r="GR1057" s="12"/>
      <c r="GS1057" s="12"/>
      <c r="GT1057" s="12"/>
      <c r="GU1057" s="12"/>
      <c r="GV1057" s="12"/>
      <c r="GW1057" s="12"/>
      <c r="GX1057" s="12"/>
      <c r="GY1057" s="12"/>
      <c r="GZ1057" s="12"/>
      <c r="HA1057" s="12"/>
      <c r="HB1057" s="12"/>
      <c r="HC1057" s="12"/>
      <c r="HD1057" s="12"/>
      <c r="HE1057" s="12"/>
      <c r="HF1057" s="12"/>
      <c r="HG1057" s="12"/>
      <c r="HH1057" s="12"/>
      <c r="HI1057" s="12"/>
      <c r="HJ1057" s="12"/>
      <c r="HK1057" s="12"/>
      <c r="HL1057" s="12"/>
      <c r="HM1057" s="12"/>
      <c r="HN1057" s="12"/>
      <c r="HO1057" s="12"/>
      <c r="HR1057" s="12"/>
      <c r="HS1057" s="12"/>
      <c r="HT1057" s="12"/>
      <c r="HU1057" s="12"/>
      <c r="HV1057" s="12"/>
      <c r="HW1057" s="12"/>
      <c r="HX1057" s="12"/>
      <c r="HY1057" s="6"/>
      <c r="HZ1057" s="6"/>
      <c r="IA1057" s="6"/>
      <c r="IE1057" s="12"/>
      <c r="IF1057" s="12"/>
      <c r="IG1057" s="12"/>
      <c r="IH1057" s="12"/>
      <c r="IO1057" s="12"/>
      <c r="IP1057" s="12"/>
      <c r="IQ1057" s="12"/>
      <c r="JB1057" s="12"/>
      <c r="JC1057" s="12"/>
      <c r="JD1057" s="12"/>
      <c r="JE1057" s="12"/>
      <c r="JF1057" s="7"/>
      <c r="JG1057" s="7"/>
      <c r="JH1057" s="7"/>
      <c r="JI1057" s="7"/>
      <c r="JJ1057" s="7"/>
      <c r="JK1057" s="12"/>
      <c r="JN1057" s="12"/>
      <c r="JP1057" s="12"/>
      <c r="JR1057" s="12"/>
      <c r="JS1057" s="12"/>
      <c r="JT1057" s="12"/>
      <c r="JU1057" s="12"/>
      <c r="JV1057" s="12"/>
      <c r="JW1057" s="12"/>
      <c r="JX1057" s="12"/>
      <c r="JY1057" s="12"/>
      <c r="KE1057" s="12"/>
      <c r="KF1057" s="12"/>
      <c r="KM1057" s="12"/>
      <c r="KN1057" s="12"/>
      <c r="KO1057" s="12"/>
      <c r="KP1057" s="12"/>
      <c r="KQ1057" s="12"/>
      <c r="KR1057" s="12"/>
      <c r="KS1057" s="12"/>
      <c r="KT1057" s="12"/>
      <c r="KX1057" s="12"/>
      <c r="KZ1057" s="12"/>
      <c r="LA1057" s="12"/>
      <c r="LB1057" s="12"/>
      <c r="LC1057" s="12"/>
      <c r="LN1057" s="12"/>
      <c r="LO1057" s="12"/>
      <c r="LP1057" s="12"/>
      <c r="LQ1057" s="12"/>
      <c r="MG1057" s="12"/>
      <c r="MH1057" s="12"/>
      <c r="MI1057" s="12"/>
      <c r="MJ1057" s="12"/>
      <c r="MK1057" s="12"/>
      <c r="ML1057" s="12"/>
      <c r="MM1057" s="12"/>
      <c r="MN1057" s="12"/>
      <c r="MO1057" s="12"/>
      <c r="MP1057" s="12"/>
      <c r="MQ1057" s="12"/>
    </row>
    <row r="1058" spans="1:359" s="8" customFormat="1" ht="22.5" customHeight="1">
      <c r="A1058" s="57">
        <v>2.1</v>
      </c>
      <c r="B1058" s="58"/>
      <c r="C1058" s="62"/>
      <c r="D1058" s="201">
        <f>SUM((S1058*A1058)+B1058+C1058)</f>
        <v>43.554000000000002</v>
      </c>
      <c r="E1058" s="225"/>
      <c r="F1058" s="59" t="s">
        <v>807</v>
      </c>
      <c r="G1058" s="59"/>
      <c r="H1058" s="26" t="s">
        <v>333</v>
      </c>
      <c r="I1058" s="26" t="s">
        <v>2189</v>
      </c>
      <c r="J1058" s="28" t="s">
        <v>513</v>
      </c>
      <c r="K1058" s="26" t="s">
        <v>2194</v>
      </c>
      <c r="L1058" s="66">
        <f t="shared" si="336"/>
        <v>43.554000000000002</v>
      </c>
      <c r="M1058" s="66"/>
      <c r="N1058" s="1" t="s">
        <v>369</v>
      </c>
      <c r="O1058" s="316" t="s">
        <v>369</v>
      </c>
      <c r="P1058" s="317" t="s">
        <v>369</v>
      </c>
      <c r="Q1058" s="4">
        <v>1</v>
      </c>
      <c r="R1058" s="37">
        <v>17</v>
      </c>
      <c r="S1058" s="38">
        <f t="shared" si="337"/>
        <v>20.74</v>
      </c>
      <c r="T1058" s="20" t="s">
        <v>489</v>
      </c>
      <c r="U1058" s="10" t="s">
        <v>2192</v>
      </c>
      <c r="V1058" s="9"/>
      <c r="HP1058" s="12"/>
      <c r="HQ1058" s="12"/>
      <c r="IE1058" s="12"/>
      <c r="IF1058" s="12"/>
      <c r="IG1058" s="12"/>
      <c r="IH1058" s="12"/>
      <c r="IO1058" s="12"/>
      <c r="IP1058" s="12"/>
      <c r="IQ1058" s="12"/>
      <c r="JB1058" s="12"/>
      <c r="JC1058" s="12"/>
      <c r="JD1058" s="12"/>
      <c r="JE1058" s="12"/>
      <c r="JK1058" s="12"/>
      <c r="JM1058" s="12"/>
      <c r="JN1058" s="12"/>
      <c r="JO1058" s="12"/>
      <c r="JP1058" s="12"/>
      <c r="JR1058" s="12"/>
      <c r="JS1058" s="12"/>
      <c r="JT1058" s="12"/>
      <c r="JU1058" s="12"/>
      <c r="JV1058" s="12"/>
      <c r="JW1058" s="12"/>
      <c r="JX1058" s="12"/>
      <c r="JZ1058" s="12"/>
      <c r="KA1058" s="12"/>
      <c r="KB1058" s="12"/>
      <c r="KC1058" s="12"/>
      <c r="KD1058" s="12"/>
      <c r="KG1058" s="12"/>
      <c r="KU1058" s="12"/>
      <c r="KV1058" s="12"/>
      <c r="KW1058" s="12"/>
      <c r="KX1058" s="12"/>
      <c r="KY1058" s="12"/>
      <c r="KZ1058" s="12"/>
      <c r="LA1058" s="12"/>
      <c r="LB1058" s="12"/>
      <c r="LC1058" s="12"/>
      <c r="LD1058" s="12"/>
      <c r="LE1058" s="12"/>
      <c r="LF1058" s="12"/>
      <c r="LG1058" s="12"/>
      <c r="LH1058" s="12"/>
      <c r="LI1058" s="12"/>
      <c r="LJ1058" s="12"/>
      <c r="LK1058" s="12"/>
      <c r="LL1058" s="12"/>
      <c r="LM1058" s="12"/>
      <c r="LN1058" s="12"/>
      <c r="LO1058" s="12"/>
      <c r="LP1058" s="12"/>
      <c r="LQ1058" s="12"/>
      <c r="LR1058" s="12"/>
      <c r="LS1058" s="12"/>
      <c r="LT1058" s="12"/>
      <c r="LU1058" s="12"/>
      <c r="LV1058" s="12"/>
      <c r="LW1058" s="12"/>
      <c r="LX1058" s="12"/>
      <c r="LY1058" s="12"/>
      <c r="LZ1058" s="12"/>
      <c r="MA1058" s="12"/>
      <c r="MB1058" s="12"/>
      <c r="MC1058" s="12"/>
      <c r="MD1058" s="12"/>
      <c r="ME1058" s="12"/>
      <c r="MF1058" s="12"/>
      <c r="MG1058" s="12"/>
      <c r="MQ1058" s="12"/>
      <c r="MS1058" s="12"/>
    </row>
    <row r="1059" spans="1:359" s="8" customFormat="1" ht="22.5" customHeight="1">
      <c r="A1059" s="57">
        <v>2</v>
      </c>
      <c r="B1059" s="58"/>
      <c r="C1059" s="62"/>
      <c r="D1059" s="201">
        <f>SUM((S1059*A1059)+B1059+C1059)+((2020-2015)*3)</f>
        <v>78.44</v>
      </c>
      <c r="E1059" s="226"/>
      <c r="F1059" s="198" t="s">
        <v>808</v>
      </c>
      <c r="G1059" s="90" t="s">
        <v>1484</v>
      </c>
      <c r="H1059" s="83" t="s">
        <v>333</v>
      </c>
      <c r="I1059" s="83" t="s">
        <v>211</v>
      </c>
      <c r="J1059" s="85" t="s">
        <v>513</v>
      </c>
      <c r="K1059" s="83" t="s">
        <v>236</v>
      </c>
      <c r="L1059" s="66">
        <f t="shared" si="336"/>
        <v>78.44</v>
      </c>
      <c r="M1059" s="66"/>
      <c r="N1059" s="1" t="s">
        <v>369</v>
      </c>
      <c r="O1059" s="316" t="s">
        <v>369</v>
      </c>
      <c r="P1059" s="317">
        <v>3</v>
      </c>
      <c r="Q1059" s="4" t="s">
        <v>369</v>
      </c>
      <c r="R1059" s="37">
        <v>26</v>
      </c>
      <c r="S1059" s="38">
        <f t="shared" si="337"/>
        <v>31.72</v>
      </c>
      <c r="T1059" s="20"/>
      <c r="U1059" s="10" t="s">
        <v>626</v>
      </c>
      <c r="V1059" s="9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2"/>
      <c r="AV1059" s="12"/>
      <c r="AW1059" s="12"/>
      <c r="AX1059" s="12"/>
      <c r="AY1059" s="12"/>
      <c r="AZ1059" s="12"/>
      <c r="BA1059" s="12"/>
      <c r="BB1059" s="12"/>
      <c r="BC1059" s="12"/>
      <c r="BD1059" s="12"/>
      <c r="BE1059" s="12"/>
      <c r="BF1059" s="12"/>
      <c r="BG1059" s="12"/>
      <c r="BH1059" s="12"/>
      <c r="BI1059" s="12"/>
      <c r="BJ1059" s="12"/>
      <c r="BK1059" s="12"/>
      <c r="BL1059" s="12"/>
      <c r="BM1059" s="12"/>
      <c r="BN1059" s="12"/>
      <c r="BO1059" s="12"/>
      <c r="BP1059" s="12"/>
      <c r="BQ1059" s="12"/>
      <c r="BR1059" s="12"/>
      <c r="BS1059" s="12"/>
      <c r="BT1059" s="12"/>
      <c r="BU1059" s="12"/>
      <c r="BV1059" s="12"/>
      <c r="BW1059" s="12"/>
      <c r="BX1059" s="12"/>
      <c r="BY1059" s="12"/>
      <c r="BZ1059" s="12"/>
      <c r="CA1059" s="12"/>
      <c r="CB1059" s="12"/>
      <c r="CC1059" s="12"/>
      <c r="CD1059" s="12"/>
      <c r="CE1059" s="12"/>
      <c r="CF1059" s="12"/>
      <c r="CG1059" s="12"/>
      <c r="CH1059" s="12"/>
      <c r="CI1059" s="12"/>
      <c r="CJ1059" s="12"/>
      <c r="CK1059" s="12"/>
      <c r="CL1059" s="12"/>
      <c r="CM1059" s="12"/>
      <c r="CN1059" s="12"/>
      <c r="CO1059" s="12"/>
      <c r="CP1059" s="12"/>
      <c r="CQ1059" s="12"/>
      <c r="CR1059" s="12"/>
      <c r="CS1059" s="12"/>
      <c r="CT1059" s="12"/>
      <c r="CU1059" s="12"/>
      <c r="CV1059" s="12"/>
      <c r="CW1059" s="12"/>
      <c r="CX1059" s="12"/>
      <c r="CY1059" s="12"/>
      <c r="CZ1059" s="12"/>
      <c r="DA1059" s="12"/>
      <c r="DB1059" s="12"/>
      <c r="DC1059" s="12"/>
      <c r="DD1059" s="12"/>
      <c r="DE1059" s="12"/>
      <c r="DF1059" s="12"/>
      <c r="DG1059" s="12"/>
      <c r="DH1059" s="12"/>
      <c r="DI1059" s="12"/>
      <c r="DJ1059" s="12"/>
      <c r="DK1059" s="12"/>
      <c r="DL1059" s="12"/>
      <c r="DM1059" s="12"/>
      <c r="DN1059" s="12"/>
      <c r="DO1059" s="12"/>
      <c r="DP1059" s="12"/>
      <c r="DQ1059" s="12"/>
      <c r="DR1059" s="12"/>
      <c r="DS1059" s="12"/>
      <c r="DT1059" s="12"/>
      <c r="DU1059" s="12"/>
      <c r="DV1059" s="12"/>
      <c r="DW1059" s="12"/>
      <c r="DX1059" s="12"/>
      <c r="DY1059" s="12"/>
      <c r="DZ1059" s="12"/>
      <c r="EA1059" s="12"/>
      <c r="EB1059" s="12"/>
      <c r="EC1059" s="12"/>
      <c r="ED1059" s="12"/>
      <c r="EE1059" s="12"/>
      <c r="EF1059" s="12"/>
      <c r="EG1059" s="12"/>
      <c r="EH1059" s="12"/>
      <c r="EI1059" s="12"/>
      <c r="EJ1059" s="12"/>
      <c r="EK1059" s="12"/>
      <c r="EL1059" s="12"/>
      <c r="EM1059" s="12"/>
      <c r="EN1059" s="12"/>
      <c r="EO1059" s="12"/>
      <c r="EP1059" s="12"/>
      <c r="EQ1059" s="12"/>
      <c r="ER1059" s="12"/>
      <c r="ES1059" s="12"/>
      <c r="ET1059" s="12"/>
      <c r="EU1059" s="12"/>
      <c r="EV1059" s="12"/>
      <c r="EW1059" s="12"/>
      <c r="EX1059" s="12"/>
      <c r="EY1059" s="12"/>
      <c r="EZ1059" s="12"/>
      <c r="FA1059" s="12"/>
      <c r="FB1059" s="12"/>
      <c r="FC1059" s="12"/>
      <c r="FD1059" s="12"/>
      <c r="FE1059" s="12"/>
      <c r="FF1059" s="12"/>
      <c r="FG1059" s="12"/>
      <c r="FH1059" s="12"/>
      <c r="FI1059" s="12"/>
      <c r="FJ1059" s="12"/>
      <c r="FK1059" s="12"/>
      <c r="FL1059" s="12"/>
      <c r="FM1059" s="12"/>
      <c r="FN1059" s="12"/>
      <c r="FO1059" s="12"/>
      <c r="FP1059" s="12"/>
      <c r="FQ1059" s="12"/>
      <c r="FR1059" s="12"/>
      <c r="FS1059" s="12"/>
      <c r="FT1059" s="12"/>
      <c r="FU1059" s="12"/>
      <c r="FV1059" s="12"/>
      <c r="FW1059" s="12"/>
      <c r="FX1059" s="12"/>
      <c r="FY1059" s="12"/>
      <c r="FZ1059" s="12"/>
      <c r="GA1059" s="12"/>
      <c r="GB1059" s="12"/>
      <c r="GC1059" s="12"/>
      <c r="GD1059" s="12"/>
      <c r="GE1059" s="12"/>
      <c r="GF1059" s="12"/>
      <c r="GG1059" s="12"/>
      <c r="GH1059" s="12"/>
      <c r="GI1059" s="12"/>
      <c r="GJ1059" s="12"/>
      <c r="GK1059" s="12"/>
      <c r="GL1059" s="12"/>
      <c r="GM1059" s="12"/>
      <c r="GN1059" s="12"/>
      <c r="GO1059" s="12"/>
      <c r="GP1059" s="12"/>
      <c r="GQ1059" s="12"/>
      <c r="GR1059" s="12"/>
      <c r="GS1059" s="12"/>
      <c r="GT1059" s="12"/>
      <c r="GU1059" s="12"/>
      <c r="GV1059" s="12"/>
      <c r="GW1059" s="12"/>
      <c r="GX1059" s="12"/>
      <c r="GY1059" s="12"/>
      <c r="GZ1059" s="12"/>
      <c r="HA1059" s="12"/>
      <c r="HB1059" s="12"/>
      <c r="HC1059" s="12"/>
      <c r="HD1059" s="12"/>
      <c r="HE1059" s="12"/>
      <c r="HF1059" s="12"/>
      <c r="HG1059" s="12"/>
      <c r="HH1059" s="12"/>
      <c r="HI1059" s="12"/>
      <c r="HJ1059" s="12"/>
      <c r="HK1059" s="12"/>
      <c r="HL1059" s="12"/>
      <c r="HM1059" s="12"/>
      <c r="HN1059" s="12"/>
      <c r="HO1059" s="12"/>
      <c r="HT1059" s="7"/>
      <c r="HU1059" s="7"/>
      <c r="HW1059" s="7"/>
      <c r="HX1059" s="7"/>
      <c r="IG1059" s="12"/>
      <c r="IO1059" s="12"/>
      <c r="IP1059" s="12"/>
      <c r="IQ1059" s="12"/>
      <c r="JB1059" s="12"/>
      <c r="JC1059" s="12"/>
      <c r="JD1059" s="12"/>
      <c r="JE1059" s="12"/>
      <c r="JF1059" s="12"/>
      <c r="JG1059" s="12"/>
      <c r="JH1059" s="12"/>
      <c r="JI1059" s="12"/>
      <c r="JJ1059" s="12"/>
      <c r="JK1059" s="12"/>
      <c r="JN1059" s="12"/>
      <c r="JP1059" s="12"/>
      <c r="JR1059" s="12"/>
      <c r="JS1059" s="12"/>
      <c r="JY1059" s="12"/>
      <c r="KE1059" s="12"/>
      <c r="KF1059" s="12"/>
      <c r="KM1059" s="12"/>
      <c r="KN1059" s="12"/>
      <c r="KO1059" s="12"/>
      <c r="KP1059" s="12"/>
      <c r="KQ1059" s="12"/>
      <c r="KR1059" s="12"/>
      <c r="KS1059" s="12"/>
      <c r="KT1059" s="12"/>
      <c r="KZ1059" s="12"/>
      <c r="LA1059" s="12"/>
      <c r="LB1059" s="12"/>
      <c r="LC1059" s="12"/>
      <c r="LD1059" s="12"/>
      <c r="LE1059" s="12"/>
      <c r="LF1059" s="12"/>
      <c r="LG1059" s="12"/>
      <c r="LH1059" s="12"/>
      <c r="LI1059" s="12"/>
      <c r="LJ1059" s="12"/>
      <c r="LK1059" s="12"/>
      <c r="LL1059" s="12"/>
      <c r="LM1059" s="12"/>
      <c r="LR1059" s="12"/>
      <c r="LS1059" s="12"/>
      <c r="LT1059" s="12"/>
      <c r="LU1059" s="12"/>
      <c r="LV1059" s="12"/>
      <c r="LW1059" s="12"/>
      <c r="LX1059" s="12"/>
      <c r="LY1059" s="12"/>
      <c r="LZ1059" s="12"/>
      <c r="MA1059" s="12"/>
      <c r="MB1059" s="12"/>
      <c r="MC1059" s="12"/>
      <c r="MD1059" s="12"/>
      <c r="ME1059" s="12"/>
      <c r="MF1059" s="12"/>
      <c r="MH1059" s="12"/>
      <c r="MI1059" s="12"/>
      <c r="MJ1059" s="12"/>
      <c r="MK1059" s="12"/>
      <c r="ML1059" s="12"/>
      <c r="MM1059" s="12"/>
      <c r="MN1059" s="12"/>
      <c r="MO1059" s="12"/>
      <c r="MP1059" s="12"/>
      <c r="MQ1059" s="12"/>
      <c r="MS1059" s="12"/>
    </row>
    <row r="1060" spans="1:359" s="8" customFormat="1" ht="22.5" customHeight="1">
      <c r="A1060" s="57">
        <v>1</v>
      </c>
      <c r="B1060" s="58">
        <v>20</v>
      </c>
      <c r="C1060" s="62"/>
      <c r="D1060" s="201">
        <f>SUM((S1060*A1060)+B1060+C1060)</f>
        <v>41.349999999999994</v>
      </c>
      <c r="E1060" s="226"/>
      <c r="F1060" s="59" t="s">
        <v>831</v>
      </c>
      <c r="G1060" s="59"/>
      <c r="H1060" s="26" t="s">
        <v>333</v>
      </c>
      <c r="I1060" s="26" t="s">
        <v>1181</v>
      </c>
      <c r="J1060" s="28" t="s">
        <v>513</v>
      </c>
      <c r="K1060" s="26" t="s">
        <v>1182</v>
      </c>
      <c r="L1060" s="66">
        <f t="shared" si="336"/>
        <v>41.349999999999994</v>
      </c>
      <c r="M1060" s="66"/>
      <c r="N1060" s="1" t="s">
        <v>369</v>
      </c>
      <c r="O1060" s="316" t="s">
        <v>369</v>
      </c>
      <c r="P1060" s="317">
        <v>4</v>
      </c>
      <c r="Q1060" s="4" t="s">
        <v>369</v>
      </c>
      <c r="R1060" s="37">
        <v>17.5</v>
      </c>
      <c r="S1060" s="38">
        <f t="shared" si="337"/>
        <v>21.349999999999998</v>
      </c>
      <c r="T1060" s="25">
        <v>0.08</v>
      </c>
      <c r="U1060" s="10" t="s">
        <v>891</v>
      </c>
      <c r="V1060" s="9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"/>
      <c r="AV1060" s="12"/>
      <c r="AW1060" s="12"/>
      <c r="AX1060" s="12"/>
      <c r="AY1060" s="12"/>
      <c r="AZ1060" s="12"/>
      <c r="BA1060" s="12"/>
      <c r="BB1060" s="12"/>
      <c r="BC1060" s="12"/>
      <c r="BD1060" s="12"/>
      <c r="BE1060" s="12"/>
      <c r="BF1060" s="12"/>
      <c r="BG1060" s="12"/>
      <c r="BH1060" s="12"/>
      <c r="BI1060" s="12"/>
      <c r="BJ1060" s="12"/>
      <c r="BK1060" s="12"/>
      <c r="BL1060" s="12"/>
      <c r="BM1060" s="12"/>
      <c r="BN1060" s="12"/>
      <c r="BO1060" s="12"/>
      <c r="BP1060" s="12"/>
      <c r="BQ1060" s="12"/>
      <c r="BR1060" s="12"/>
      <c r="BS1060" s="12"/>
      <c r="BT1060" s="12"/>
      <c r="BU1060" s="12"/>
      <c r="BV1060" s="12"/>
      <c r="BW1060" s="12"/>
      <c r="BX1060" s="12"/>
      <c r="BY1060" s="12"/>
      <c r="BZ1060" s="12"/>
      <c r="CA1060" s="12"/>
      <c r="CB1060" s="12"/>
      <c r="CC1060" s="12"/>
      <c r="CD1060" s="12"/>
      <c r="CE1060" s="12"/>
      <c r="CF1060" s="12"/>
      <c r="CG1060" s="12"/>
      <c r="CH1060" s="12"/>
      <c r="CI1060" s="12"/>
      <c r="CJ1060" s="12"/>
      <c r="CK1060" s="12"/>
      <c r="CL1060" s="12"/>
      <c r="CM1060" s="12"/>
      <c r="CN1060" s="12"/>
      <c r="CO1060" s="12"/>
      <c r="CP1060" s="12"/>
      <c r="CQ1060" s="12"/>
      <c r="CR1060" s="12"/>
      <c r="CS1060" s="12"/>
      <c r="CT1060" s="12"/>
      <c r="CU1060" s="12"/>
      <c r="CV1060" s="12"/>
      <c r="CW1060" s="12"/>
      <c r="CX1060" s="12"/>
      <c r="CY1060" s="12"/>
      <c r="CZ1060" s="12"/>
      <c r="DA1060" s="12"/>
      <c r="DB1060" s="12"/>
      <c r="DC1060" s="12"/>
      <c r="DD1060" s="12"/>
      <c r="DE1060" s="12"/>
      <c r="DF1060" s="12"/>
      <c r="DG1060" s="12"/>
      <c r="DH1060" s="12"/>
      <c r="DI1060" s="12"/>
      <c r="DJ1060" s="12"/>
      <c r="DK1060" s="12"/>
      <c r="DL1060" s="12"/>
      <c r="DM1060" s="12"/>
      <c r="DN1060" s="12"/>
      <c r="DO1060" s="12"/>
      <c r="DP1060" s="12"/>
      <c r="DQ1060" s="12"/>
      <c r="DR1060" s="12"/>
      <c r="DS1060" s="12"/>
      <c r="DT1060" s="12"/>
      <c r="DU1060" s="12"/>
      <c r="DV1060" s="12"/>
      <c r="DW1060" s="12"/>
      <c r="DX1060" s="12"/>
      <c r="DY1060" s="12"/>
      <c r="DZ1060" s="12"/>
      <c r="EA1060" s="12"/>
      <c r="EB1060" s="12"/>
      <c r="EC1060" s="12"/>
      <c r="ED1060" s="12"/>
      <c r="EE1060" s="12"/>
      <c r="EF1060" s="12"/>
      <c r="EG1060" s="12"/>
      <c r="EH1060" s="12"/>
      <c r="EI1060" s="12"/>
      <c r="EJ1060" s="12"/>
      <c r="EK1060" s="12"/>
      <c r="EL1060" s="12"/>
      <c r="EM1060" s="12"/>
      <c r="EN1060" s="12"/>
      <c r="EO1060" s="12"/>
      <c r="EP1060" s="12"/>
      <c r="EQ1060" s="12"/>
      <c r="ER1060" s="12"/>
      <c r="ES1060" s="12"/>
      <c r="ET1060" s="12"/>
      <c r="EU1060" s="12"/>
      <c r="EV1060" s="12"/>
      <c r="EW1060" s="12"/>
      <c r="EX1060" s="12"/>
      <c r="EY1060" s="12"/>
      <c r="EZ1060" s="12"/>
      <c r="FA1060" s="12"/>
      <c r="FB1060" s="12"/>
      <c r="FC1060" s="12"/>
      <c r="FD1060" s="12"/>
      <c r="FE1060" s="12"/>
      <c r="FF1060" s="12"/>
      <c r="FG1060" s="12"/>
      <c r="FH1060" s="12"/>
      <c r="FI1060" s="12"/>
      <c r="FJ1060" s="12"/>
      <c r="FK1060" s="12"/>
      <c r="FL1060" s="12"/>
      <c r="FM1060" s="12"/>
      <c r="FN1060" s="12"/>
      <c r="FO1060" s="12"/>
      <c r="FP1060" s="12"/>
      <c r="FQ1060" s="12"/>
      <c r="FR1060" s="12"/>
      <c r="FS1060" s="12"/>
      <c r="FT1060" s="12"/>
      <c r="FU1060" s="12"/>
      <c r="FV1060" s="12"/>
      <c r="FW1060" s="12"/>
      <c r="FX1060" s="12"/>
      <c r="FY1060" s="12"/>
      <c r="FZ1060" s="12"/>
      <c r="GA1060" s="12"/>
      <c r="GB1060" s="12"/>
      <c r="GC1060" s="12"/>
      <c r="GD1060" s="12"/>
      <c r="GE1060" s="12"/>
      <c r="GF1060" s="12"/>
      <c r="GG1060" s="12"/>
      <c r="GH1060" s="12"/>
      <c r="GI1060" s="12"/>
      <c r="GJ1060" s="12"/>
      <c r="GK1060" s="12"/>
      <c r="GL1060" s="12"/>
      <c r="GM1060" s="12"/>
      <c r="GN1060" s="12"/>
      <c r="GO1060" s="12"/>
      <c r="GP1060" s="12"/>
      <c r="GQ1060" s="12"/>
      <c r="GR1060" s="12"/>
      <c r="GS1060" s="12"/>
      <c r="GT1060" s="12"/>
      <c r="GU1060" s="12"/>
      <c r="GV1060" s="12"/>
      <c r="GW1060" s="12"/>
      <c r="GX1060" s="12"/>
      <c r="GY1060" s="12"/>
      <c r="GZ1060" s="12"/>
      <c r="HA1060" s="12"/>
      <c r="HB1060" s="12"/>
      <c r="HC1060" s="12"/>
      <c r="HD1060" s="12"/>
      <c r="HE1060" s="12"/>
      <c r="HF1060" s="12"/>
      <c r="HG1060" s="12"/>
      <c r="HH1060" s="12"/>
      <c r="HI1060" s="12"/>
      <c r="HJ1060" s="12"/>
      <c r="HK1060" s="12"/>
      <c r="HL1060" s="12"/>
      <c r="HM1060" s="12"/>
      <c r="HN1060" s="12"/>
      <c r="HO1060" s="12"/>
      <c r="HT1060" s="12"/>
      <c r="HU1060" s="12"/>
      <c r="HW1060" s="12"/>
      <c r="HX1060" s="12"/>
      <c r="IE1060" s="12"/>
      <c r="IF1060" s="12"/>
      <c r="IG1060" s="12"/>
      <c r="IH1060" s="12"/>
      <c r="IJ1060" s="12"/>
      <c r="IK1060" s="12"/>
      <c r="IL1060" s="12"/>
      <c r="IM1060" s="12"/>
      <c r="IN1060" s="12"/>
      <c r="IS1060" s="12"/>
      <c r="IT1060" s="12"/>
      <c r="IU1060" s="12"/>
      <c r="IV1060" s="12"/>
      <c r="IW1060" s="12"/>
      <c r="IX1060" s="12"/>
      <c r="IY1060" s="12"/>
      <c r="IZ1060" s="12"/>
      <c r="JA1060" s="12"/>
      <c r="JB1060" s="12"/>
      <c r="JC1060" s="12"/>
      <c r="JD1060" s="12"/>
      <c r="JE1060" s="12"/>
      <c r="JK1060" s="12"/>
      <c r="JN1060" s="12"/>
      <c r="JP1060" s="12"/>
      <c r="JR1060" s="12"/>
      <c r="JS1060" s="12"/>
      <c r="JT1060" s="12"/>
      <c r="JU1060" s="12"/>
      <c r="JV1060" s="12"/>
      <c r="JW1060" s="12"/>
      <c r="JX1060" s="12"/>
      <c r="JY1060" s="12"/>
      <c r="KB1060" s="12"/>
      <c r="KC1060" s="12"/>
      <c r="KD1060" s="12"/>
      <c r="KE1060" s="12"/>
      <c r="KF1060" s="12"/>
      <c r="KM1060" s="12"/>
      <c r="KN1060" s="12"/>
      <c r="KO1060" s="12"/>
      <c r="KP1060" s="12"/>
      <c r="KQ1060" s="12"/>
      <c r="KR1060" s="12"/>
      <c r="KS1060" s="12"/>
      <c r="KT1060" s="12"/>
      <c r="KX1060" s="12"/>
      <c r="LN1060" s="12"/>
      <c r="LO1060" s="12"/>
      <c r="LP1060" s="12"/>
      <c r="LQ1060" s="12"/>
      <c r="MG1060" s="12"/>
    </row>
    <row r="1061" spans="1:359" s="8" customFormat="1" ht="22.5" customHeight="1">
      <c r="A1061" s="57">
        <v>1.6</v>
      </c>
      <c r="B1061" s="58"/>
      <c r="C1061" s="62"/>
      <c r="D1061" s="201">
        <f>SUM((R1061*A1061)+B1061+C1061)+((2020-2001)*3)</f>
        <v>177.95999999999998</v>
      </c>
      <c r="E1061" s="225"/>
      <c r="F1061" s="198" t="s">
        <v>812</v>
      </c>
      <c r="G1061" s="90" t="s">
        <v>1485</v>
      </c>
      <c r="H1061" s="83" t="s">
        <v>333</v>
      </c>
      <c r="I1061" s="83" t="s">
        <v>108</v>
      </c>
      <c r="J1061" s="86" t="s">
        <v>513</v>
      </c>
      <c r="K1061" s="83" t="s">
        <v>235</v>
      </c>
      <c r="L1061" s="66">
        <f t="shared" si="336"/>
        <v>177.95999999999998</v>
      </c>
      <c r="M1061" s="66"/>
      <c r="N1061" s="1" t="s">
        <v>369</v>
      </c>
      <c r="O1061" s="316" t="s">
        <v>369</v>
      </c>
      <c r="P1061" s="317">
        <v>1</v>
      </c>
      <c r="Q1061" s="4" t="s">
        <v>369</v>
      </c>
      <c r="R1061" s="37">
        <v>75.599999999999994</v>
      </c>
      <c r="S1061" s="38">
        <f t="shared" si="337"/>
        <v>92.231999999999985</v>
      </c>
      <c r="T1061" s="19"/>
      <c r="U1061" s="10" t="s">
        <v>487</v>
      </c>
      <c r="V1061" s="9"/>
      <c r="IB1061" s="12"/>
      <c r="IC1061" s="12"/>
      <c r="ID1061" s="12"/>
      <c r="IG1061" s="12"/>
      <c r="IL1061" s="12"/>
      <c r="IM1061" s="12"/>
      <c r="IN1061" s="12"/>
      <c r="IO1061" s="12"/>
      <c r="IP1061" s="12"/>
      <c r="IQ1061" s="12"/>
      <c r="KS1061" s="12"/>
      <c r="KT1061" s="12"/>
      <c r="KY1061" s="12"/>
      <c r="KZ1061" s="12"/>
      <c r="LA1061" s="12"/>
      <c r="LB1061" s="12"/>
      <c r="LC1061" s="12"/>
      <c r="LN1061" s="12"/>
      <c r="LO1061" s="12"/>
      <c r="LP1061" s="12"/>
      <c r="LQ1061" s="12"/>
      <c r="MG1061" s="12"/>
      <c r="MQ1061" s="12"/>
      <c r="MS1061" s="12"/>
    </row>
    <row r="1062" spans="1:359" s="8" customFormat="1" ht="22.5" customHeight="1">
      <c r="A1062" s="57">
        <v>1.8</v>
      </c>
      <c r="B1062" s="58"/>
      <c r="C1062" s="62"/>
      <c r="D1062" s="201">
        <f>SUM((R1062*A1062)+B1062+C1062)+((2020-2003)*3)</f>
        <v>126.60000000000001</v>
      </c>
      <c r="E1062" s="226"/>
      <c r="F1062" s="198" t="s">
        <v>810</v>
      </c>
      <c r="G1062" s="90" t="s">
        <v>1486</v>
      </c>
      <c r="H1062" s="83" t="s">
        <v>333</v>
      </c>
      <c r="I1062" s="83" t="s">
        <v>142</v>
      </c>
      <c r="J1062" s="85" t="s">
        <v>513</v>
      </c>
      <c r="K1062" s="83" t="s">
        <v>237</v>
      </c>
      <c r="L1062" s="66">
        <f t="shared" si="336"/>
        <v>126.60000000000001</v>
      </c>
      <c r="M1062" s="66"/>
      <c r="N1062" s="1" t="s">
        <v>369</v>
      </c>
      <c r="O1062" s="316" t="s">
        <v>369</v>
      </c>
      <c r="P1062" s="317">
        <v>1</v>
      </c>
      <c r="Q1062" s="4" t="s">
        <v>369</v>
      </c>
      <c r="R1062" s="37">
        <v>42</v>
      </c>
      <c r="S1062" s="38">
        <f t="shared" si="337"/>
        <v>51.24</v>
      </c>
      <c r="T1062" s="19"/>
      <c r="U1062" s="10" t="s">
        <v>487</v>
      </c>
      <c r="V1062" s="9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12"/>
      <c r="AV1062" s="12"/>
      <c r="AW1062" s="12"/>
      <c r="AX1062" s="12"/>
      <c r="AY1062" s="12"/>
      <c r="AZ1062" s="12"/>
      <c r="BA1062" s="12"/>
      <c r="BB1062" s="12"/>
      <c r="BC1062" s="12"/>
      <c r="BD1062" s="12"/>
      <c r="BE1062" s="12"/>
      <c r="BF1062" s="12"/>
      <c r="BG1062" s="12"/>
      <c r="BH1062" s="12"/>
      <c r="BI1062" s="12"/>
      <c r="BJ1062" s="12"/>
      <c r="BK1062" s="12"/>
      <c r="BL1062" s="12"/>
      <c r="BM1062" s="12"/>
      <c r="BN1062" s="12"/>
      <c r="BO1062" s="12"/>
      <c r="BP1062" s="12"/>
      <c r="BQ1062" s="12"/>
      <c r="BR1062" s="12"/>
      <c r="BS1062" s="12"/>
      <c r="BT1062" s="12"/>
      <c r="BU1062" s="12"/>
      <c r="BV1062" s="12"/>
      <c r="BW1062" s="12"/>
      <c r="BX1062" s="12"/>
      <c r="BY1062" s="12"/>
      <c r="BZ1062" s="12"/>
      <c r="CA1062" s="12"/>
      <c r="CB1062" s="12"/>
      <c r="CC1062" s="12"/>
      <c r="CD1062" s="12"/>
      <c r="CE1062" s="12"/>
      <c r="CF1062" s="12"/>
      <c r="CG1062" s="12"/>
      <c r="CH1062" s="12"/>
      <c r="CI1062" s="12"/>
      <c r="CJ1062" s="12"/>
      <c r="CK1062" s="12"/>
      <c r="CL1062" s="12"/>
      <c r="CM1062" s="12"/>
      <c r="CN1062" s="12"/>
      <c r="CO1062" s="12"/>
      <c r="CP1062" s="12"/>
      <c r="CQ1062" s="12"/>
      <c r="CR1062" s="12"/>
      <c r="CS1062" s="12"/>
      <c r="CT1062" s="12"/>
      <c r="CU1062" s="12"/>
      <c r="CV1062" s="12"/>
      <c r="CW1062" s="12"/>
      <c r="CX1062" s="12"/>
      <c r="CY1062" s="12"/>
      <c r="CZ1062" s="12"/>
      <c r="DA1062" s="12"/>
      <c r="DB1062" s="12"/>
      <c r="DC1062" s="12"/>
      <c r="DD1062" s="12"/>
      <c r="DE1062" s="12"/>
      <c r="DF1062" s="12"/>
      <c r="DG1062" s="12"/>
      <c r="DH1062" s="12"/>
      <c r="DI1062" s="12"/>
      <c r="DJ1062" s="12"/>
      <c r="DK1062" s="12"/>
      <c r="DL1062" s="12"/>
      <c r="DM1062" s="12"/>
      <c r="DN1062" s="12"/>
      <c r="DO1062" s="12"/>
      <c r="DP1062" s="12"/>
      <c r="DQ1062" s="12"/>
      <c r="DR1062" s="12"/>
      <c r="DS1062" s="12"/>
      <c r="DT1062" s="12"/>
      <c r="DU1062" s="12"/>
      <c r="DV1062" s="12"/>
      <c r="DW1062" s="12"/>
      <c r="DX1062" s="12"/>
      <c r="DY1062" s="12"/>
      <c r="DZ1062" s="12"/>
      <c r="EA1062" s="12"/>
      <c r="EB1062" s="12"/>
      <c r="EC1062" s="12"/>
      <c r="ED1062" s="12"/>
      <c r="EE1062" s="12"/>
      <c r="EF1062" s="12"/>
      <c r="EG1062" s="12"/>
      <c r="EH1062" s="12"/>
      <c r="EI1062" s="12"/>
      <c r="EJ1062" s="12"/>
      <c r="EK1062" s="12"/>
      <c r="EL1062" s="12"/>
      <c r="EM1062" s="12"/>
      <c r="EN1062" s="12"/>
      <c r="EO1062" s="12"/>
      <c r="EP1062" s="12"/>
      <c r="EQ1062" s="12"/>
      <c r="ER1062" s="12"/>
      <c r="ES1062" s="12"/>
      <c r="ET1062" s="12"/>
      <c r="EU1062" s="12"/>
      <c r="EV1062" s="12"/>
      <c r="EW1062" s="12"/>
      <c r="EX1062" s="12"/>
      <c r="EY1062" s="12"/>
      <c r="EZ1062" s="12"/>
      <c r="FA1062" s="12"/>
      <c r="FB1062" s="12"/>
      <c r="FC1062" s="12"/>
      <c r="FD1062" s="12"/>
      <c r="FE1062" s="12"/>
      <c r="FF1062" s="12"/>
      <c r="FG1062" s="12"/>
      <c r="FH1062" s="12"/>
      <c r="FI1062" s="12"/>
      <c r="FJ1062" s="12"/>
      <c r="FK1062" s="12"/>
      <c r="FL1062" s="12"/>
      <c r="FM1062" s="12"/>
      <c r="FN1062" s="12"/>
      <c r="FO1062" s="12"/>
      <c r="FP1062" s="12"/>
      <c r="FQ1062" s="12"/>
      <c r="FR1062" s="12"/>
      <c r="FS1062" s="12"/>
      <c r="FT1062" s="12"/>
      <c r="FU1062" s="12"/>
      <c r="FV1062" s="12"/>
      <c r="FW1062" s="12"/>
      <c r="FX1062" s="12"/>
      <c r="FY1062" s="12"/>
      <c r="FZ1062" s="12"/>
      <c r="GA1062" s="12"/>
      <c r="GB1062" s="12"/>
      <c r="GC1062" s="12"/>
      <c r="GD1062" s="12"/>
      <c r="GE1062" s="12"/>
      <c r="GF1062" s="12"/>
      <c r="GG1062" s="12"/>
      <c r="GH1062" s="12"/>
      <c r="GI1062" s="12"/>
      <c r="GJ1062" s="12"/>
      <c r="GK1062" s="12"/>
      <c r="GL1062" s="12"/>
      <c r="GM1062" s="12"/>
      <c r="GN1062" s="12"/>
      <c r="GO1062" s="12"/>
      <c r="GP1062" s="12"/>
      <c r="GQ1062" s="12"/>
      <c r="GR1062" s="12"/>
      <c r="GS1062" s="12"/>
      <c r="GT1062" s="12"/>
      <c r="GU1062" s="12"/>
      <c r="GV1062" s="12"/>
      <c r="GW1062" s="12"/>
      <c r="GX1062" s="12"/>
      <c r="GY1062" s="12"/>
      <c r="GZ1062" s="12"/>
      <c r="HA1062" s="12"/>
      <c r="HB1062" s="12"/>
      <c r="HC1062" s="12"/>
      <c r="HD1062" s="12"/>
      <c r="HE1062" s="12"/>
      <c r="HF1062" s="12"/>
      <c r="HG1062" s="12"/>
      <c r="HH1062" s="12"/>
      <c r="HI1062" s="12"/>
      <c r="HJ1062" s="12"/>
      <c r="HK1062" s="12"/>
      <c r="HL1062" s="12"/>
      <c r="HM1062" s="12"/>
      <c r="HN1062" s="12"/>
      <c r="HO1062" s="12"/>
      <c r="HP1062" s="12"/>
      <c r="HQ1062" s="12"/>
      <c r="HR1062" s="12"/>
      <c r="HS1062" s="12"/>
      <c r="HT1062" s="12"/>
      <c r="HU1062" s="12"/>
      <c r="HV1062" s="12"/>
      <c r="HW1062" s="12"/>
      <c r="HX1062" s="12"/>
      <c r="HZ1062" s="12"/>
      <c r="IA1062" s="12"/>
      <c r="II1062" s="12"/>
      <c r="IJ1062" s="12"/>
      <c r="IK1062" s="12"/>
      <c r="IR1062" s="12"/>
      <c r="IS1062" s="12"/>
      <c r="IT1062" s="12"/>
      <c r="IU1062" s="12"/>
      <c r="IV1062" s="12"/>
      <c r="IW1062" s="12"/>
      <c r="IX1062" s="12"/>
      <c r="IY1062" s="12"/>
      <c r="IZ1062" s="12"/>
      <c r="JA1062" s="12"/>
      <c r="JL1062" s="12"/>
      <c r="JT1062" s="12"/>
      <c r="JU1062" s="12"/>
      <c r="JV1062" s="12"/>
      <c r="JW1062" s="12"/>
      <c r="JX1062" s="12"/>
      <c r="JZ1062" s="12"/>
      <c r="KA1062" s="12"/>
      <c r="KB1062" s="12"/>
      <c r="KE1062" s="12"/>
      <c r="KF1062" s="12"/>
      <c r="KM1062" s="12"/>
      <c r="KN1062" s="12"/>
      <c r="KO1062" s="12"/>
      <c r="KP1062" s="12"/>
      <c r="KQ1062" s="12"/>
      <c r="KR1062" s="12"/>
      <c r="KS1062" s="12"/>
      <c r="KT1062" s="12"/>
      <c r="KX1062" s="12"/>
      <c r="KY1062" s="12"/>
      <c r="KZ1062" s="12"/>
      <c r="LA1062" s="12"/>
      <c r="LB1062" s="12"/>
      <c r="LC1062" s="12"/>
      <c r="LN1062" s="12"/>
      <c r="LO1062" s="12"/>
      <c r="LP1062" s="12"/>
      <c r="LQ1062" s="12"/>
      <c r="MG1062" s="12"/>
      <c r="MQ1062" s="12"/>
    </row>
    <row r="1063" spans="1:359" s="8" customFormat="1" ht="22.5" customHeight="1">
      <c r="A1063" s="57">
        <v>1.6</v>
      </c>
      <c r="B1063" s="58"/>
      <c r="C1063" s="62"/>
      <c r="D1063" s="201">
        <f>SUM((S1063*A1063)+B1063+C1063)</f>
        <v>185.44</v>
      </c>
      <c r="E1063" s="226"/>
      <c r="F1063" s="59" t="s">
        <v>812</v>
      </c>
      <c r="G1063" s="59"/>
      <c r="H1063" s="43" t="s">
        <v>333</v>
      </c>
      <c r="I1063" s="43" t="s">
        <v>135</v>
      </c>
      <c r="J1063" s="377" t="s">
        <v>513</v>
      </c>
      <c r="K1063" s="43" t="s">
        <v>2789</v>
      </c>
      <c r="L1063" s="66">
        <f t="shared" si="336"/>
        <v>185.44</v>
      </c>
      <c r="M1063" s="66"/>
      <c r="N1063" s="1" t="s">
        <v>369</v>
      </c>
      <c r="O1063" s="316" t="s">
        <v>369</v>
      </c>
      <c r="P1063" s="317" t="s">
        <v>369</v>
      </c>
      <c r="Q1063" s="4">
        <v>1</v>
      </c>
      <c r="R1063" s="37">
        <v>95</v>
      </c>
      <c r="S1063" s="38">
        <f t="shared" si="337"/>
        <v>115.89999999999999</v>
      </c>
      <c r="T1063" s="25">
        <v>0.22</v>
      </c>
      <c r="U1063" s="10" t="s">
        <v>517</v>
      </c>
      <c r="V1063" s="9"/>
      <c r="W1063" s="12"/>
      <c r="IB1063" s="12"/>
      <c r="IC1063" s="12"/>
      <c r="ID1063" s="12"/>
      <c r="IJ1063" s="12"/>
      <c r="IK1063" s="12"/>
      <c r="IR1063" s="12"/>
      <c r="IS1063" s="12"/>
      <c r="IT1063" s="12"/>
      <c r="IU1063" s="12"/>
      <c r="IV1063" s="12"/>
      <c r="IW1063" s="12"/>
      <c r="IX1063" s="12"/>
      <c r="IY1063" s="12"/>
      <c r="IZ1063" s="12"/>
      <c r="JA1063" s="12"/>
      <c r="JL1063" s="12"/>
      <c r="JO1063" s="12"/>
      <c r="JT1063" s="12"/>
      <c r="JU1063" s="12"/>
      <c r="JV1063" s="12"/>
      <c r="JW1063" s="12"/>
      <c r="JX1063" s="12"/>
      <c r="KS1063" s="12"/>
      <c r="KT1063" s="12"/>
      <c r="KX1063" s="12"/>
      <c r="KZ1063" s="12"/>
      <c r="LA1063" s="12"/>
      <c r="LB1063" s="12"/>
      <c r="LC1063" s="12"/>
      <c r="LD1063" s="12"/>
      <c r="LE1063" s="12"/>
      <c r="LF1063" s="12"/>
      <c r="LG1063" s="12"/>
      <c r="LH1063" s="12"/>
      <c r="LI1063" s="12"/>
      <c r="LJ1063" s="12"/>
      <c r="LK1063" s="12"/>
      <c r="LL1063" s="12"/>
      <c r="LM1063" s="12"/>
      <c r="LN1063" s="12"/>
      <c r="LO1063" s="12"/>
      <c r="LP1063" s="12"/>
      <c r="LQ1063" s="12"/>
      <c r="LR1063" s="12"/>
      <c r="LS1063" s="12"/>
      <c r="LT1063" s="12"/>
      <c r="LU1063" s="12"/>
      <c r="LV1063" s="12"/>
      <c r="LW1063" s="12"/>
      <c r="LX1063" s="12"/>
      <c r="LY1063" s="12"/>
      <c r="LZ1063" s="12"/>
      <c r="MA1063" s="12"/>
      <c r="MB1063" s="12"/>
      <c r="MC1063" s="12"/>
      <c r="MD1063" s="12"/>
      <c r="ME1063" s="12"/>
      <c r="MF1063" s="12"/>
      <c r="MG1063" s="12"/>
    </row>
    <row r="1064" spans="1:359" s="8" customFormat="1" ht="22.5" customHeight="1">
      <c r="A1064" s="57">
        <v>1.6</v>
      </c>
      <c r="B1064" s="58"/>
      <c r="C1064" s="62">
        <v>8</v>
      </c>
      <c r="D1064" s="201">
        <f>SUM((R1064*A1064)+B1064+C1064)+((2020-2015)*3)</f>
        <v>167</v>
      </c>
      <c r="E1064" s="226"/>
      <c r="F1064" s="198" t="s">
        <v>812</v>
      </c>
      <c r="G1064" s="90" t="s">
        <v>1487</v>
      </c>
      <c r="H1064" s="83" t="s">
        <v>333</v>
      </c>
      <c r="I1064" s="83" t="s">
        <v>135</v>
      </c>
      <c r="J1064" s="86" t="s">
        <v>513</v>
      </c>
      <c r="K1064" s="83" t="s">
        <v>238</v>
      </c>
      <c r="L1064" s="66">
        <f t="shared" si="336"/>
        <v>167</v>
      </c>
      <c r="M1064" s="66"/>
      <c r="N1064" s="1" t="s">
        <v>369</v>
      </c>
      <c r="O1064" s="316" t="s">
        <v>369</v>
      </c>
      <c r="P1064" s="317" t="s">
        <v>369</v>
      </c>
      <c r="Q1064" s="4">
        <v>1</v>
      </c>
      <c r="R1064" s="37">
        <v>90</v>
      </c>
      <c r="S1064" s="38">
        <f t="shared" si="337"/>
        <v>109.8</v>
      </c>
      <c r="T1064" s="20"/>
      <c r="U1064" s="10" t="s">
        <v>517</v>
      </c>
      <c r="V1064" s="9"/>
      <c r="W1064" s="12"/>
      <c r="HZ1064" s="12"/>
      <c r="IA1064" s="12"/>
      <c r="IB1064" s="12"/>
      <c r="IC1064" s="12"/>
      <c r="ID1064" s="12"/>
      <c r="IR1064" s="12"/>
      <c r="IS1064" s="12"/>
      <c r="IT1064" s="12"/>
      <c r="IU1064" s="12"/>
      <c r="IV1064" s="12"/>
      <c r="IW1064" s="12"/>
      <c r="IX1064" s="12"/>
      <c r="IY1064" s="12"/>
      <c r="IZ1064" s="12"/>
      <c r="JA1064" s="12"/>
      <c r="JB1064" s="12"/>
      <c r="JC1064" s="12"/>
      <c r="JD1064" s="12"/>
      <c r="JE1064" s="12"/>
      <c r="JK1064" s="12"/>
      <c r="JL1064" s="12"/>
      <c r="JM1064" s="12"/>
      <c r="JN1064" s="12"/>
      <c r="JO1064" s="12"/>
      <c r="JP1064" s="12"/>
      <c r="JQ1064" s="12"/>
      <c r="JR1064" s="12"/>
      <c r="JS1064" s="12"/>
      <c r="JY1064" s="12"/>
      <c r="KB1064" s="12"/>
      <c r="KC1064" s="12"/>
      <c r="KD1064" s="12"/>
      <c r="KH1064" s="12"/>
      <c r="KI1064" s="12"/>
      <c r="KJ1064" s="12"/>
      <c r="KK1064" s="12"/>
      <c r="KL1064" s="12"/>
      <c r="KS1064" s="12"/>
      <c r="KT1064" s="12"/>
      <c r="KX1064" s="12"/>
      <c r="KY1064" s="12"/>
      <c r="KZ1064" s="12"/>
      <c r="LA1064" s="12"/>
      <c r="LB1064" s="12"/>
      <c r="LC1064" s="12"/>
      <c r="LN1064" s="12"/>
      <c r="LO1064" s="12"/>
      <c r="LP1064" s="12"/>
      <c r="LQ1064" s="12"/>
      <c r="MG1064" s="12"/>
      <c r="MS1064" s="12"/>
    </row>
    <row r="1065" spans="1:359" s="8" customFormat="1" ht="22.5" customHeight="1">
      <c r="A1065" s="57">
        <v>1.5</v>
      </c>
      <c r="B1065" s="58"/>
      <c r="C1065" s="62">
        <v>35</v>
      </c>
      <c r="D1065" s="201">
        <f>SUM((R1065*A1065)+B1065+C1065)+((2020-2007)*3)</f>
        <v>246.8</v>
      </c>
      <c r="E1065" s="225"/>
      <c r="F1065" s="198" t="s">
        <v>816</v>
      </c>
      <c r="G1065" s="90" t="s">
        <v>1488</v>
      </c>
      <c r="H1065" s="83" t="s">
        <v>333</v>
      </c>
      <c r="I1065" s="83" t="s">
        <v>234</v>
      </c>
      <c r="J1065" s="85" t="s">
        <v>513</v>
      </c>
      <c r="K1065" s="83" t="s">
        <v>239</v>
      </c>
      <c r="L1065" s="66">
        <f t="shared" si="336"/>
        <v>246.8</v>
      </c>
      <c r="M1065" s="66"/>
      <c r="N1065" s="1" t="s">
        <v>369</v>
      </c>
      <c r="O1065" s="316" t="s">
        <v>369</v>
      </c>
      <c r="P1065" s="317">
        <v>1</v>
      </c>
      <c r="Q1065" s="4" t="s">
        <v>369</v>
      </c>
      <c r="R1065" s="37">
        <v>115.2</v>
      </c>
      <c r="S1065" s="38">
        <f t="shared" si="337"/>
        <v>140.54400000000001</v>
      </c>
      <c r="T1065" s="19"/>
      <c r="U1065" s="10" t="s">
        <v>487</v>
      </c>
      <c r="V1065" s="9"/>
      <c r="HZ1065" s="12"/>
      <c r="IA1065" s="12"/>
      <c r="IG1065" s="12"/>
      <c r="IL1065" s="12"/>
      <c r="IM1065" s="12"/>
      <c r="IN1065" s="12"/>
      <c r="IO1065" s="12"/>
      <c r="IP1065" s="12"/>
      <c r="IQ1065" s="12"/>
      <c r="IS1065" s="12"/>
      <c r="IT1065" s="12"/>
      <c r="IU1065" s="12"/>
      <c r="IV1065" s="12"/>
      <c r="IW1065" s="12"/>
      <c r="IX1065" s="12"/>
      <c r="IY1065" s="12"/>
      <c r="IZ1065" s="12"/>
      <c r="JA1065" s="12"/>
      <c r="JB1065" s="12"/>
      <c r="JC1065" s="12"/>
      <c r="JD1065" s="12"/>
      <c r="JE1065" s="12"/>
      <c r="JK1065" s="12"/>
      <c r="JL1065" s="12"/>
      <c r="JP1065" s="12"/>
      <c r="JR1065" s="12"/>
      <c r="JS1065" s="12"/>
      <c r="JY1065" s="12"/>
      <c r="JZ1065" s="12"/>
      <c r="KA1065" s="12"/>
      <c r="KC1065" s="12"/>
      <c r="KD1065" s="12"/>
      <c r="KS1065" s="12"/>
      <c r="KT1065" s="12"/>
      <c r="KY1065" s="12"/>
      <c r="KZ1065" s="12"/>
      <c r="LA1065" s="12"/>
      <c r="LB1065" s="12"/>
      <c r="LC1065" s="12"/>
      <c r="LN1065" s="12"/>
      <c r="LO1065" s="12"/>
      <c r="LP1065" s="12"/>
      <c r="LQ1065" s="12"/>
      <c r="MG1065" s="12"/>
      <c r="MQ1065" s="12"/>
      <c r="MS1065" s="12"/>
    </row>
    <row r="1066" spans="1:359" s="8" customFormat="1" ht="22.5" customHeight="1">
      <c r="A1066" s="57">
        <v>1.6</v>
      </c>
      <c r="B1066" s="58"/>
      <c r="C1066" s="62"/>
      <c r="D1066" s="201">
        <f>SUM((S1066*A1066)+B1066+C1066)</f>
        <v>175.68</v>
      </c>
      <c r="E1066" s="226"/>
      <c r="F1066" s="59" t="s">
        <v>812</v>
      </c>
      <c r="G1066" s="59"/>
      <c r="H1066" s="26" t="s">
        <v>333</v>
      </c>
      <c r="I1066" s="26" t="s">
        <v>41</v>
      </c>
      <c r="J1066" s="11" t="s">
        <v>513</v>
      </c>
      <c r="K1066" s="26" t="s">
        <v>240</v>
      </c>
      <c r="L1066" s="66">
        <f t="shared" si="336"/>
        <v>175.68</v>
      </c>
      <c r="M1066" s="66"/>
      <c r="N1066" s="1" t="s">
        <v>369</v>
      </c>
      <c r="O1066" s="316" t="s">
        <v>369</v>
      </c>
      <c r="P1066" s="317">
        <v>1</v>
      </c>
      <c r="Q1066" s="4" t="s">
        <v>369</v>
      </c>
      <c r="R1066" s="37">
        <v>90</v>
      </c>
      <c r="S1066" s="38">
        <f t="shared" si="337"/>
        <v>109.8</v>
      </c>
      <c r="T1066" s="20"/>
      <c r="U1066" s="10" t="s">
        <v>518</v>
      </c>
      <c r="V1066" s="9"/>
      <c r="W1066" s="12"/>
      <c r="IB1066" s="12"/>
      <c r="IC1066" s="12"/>
      <c r="ID1066" s="12"/>
      <c r="IJ1066" s="12"/>
      <c r="IK1066" s="12"/>
      <c r="IR1066" s="12"/>
      <c r="IS1066" s="12"/>
      <c r="IT1066" s="12"/>
      <c r="IU1066" s="12"/>
      <c r="IV1066" s="12"/>
      <c r="IW1066" s="12"/>
      <c r="IX1066" s="12"/>
      <c r="IY1066" s="12"/>
      <c r="IZ1066" s="12"/>
      <c r="JA1066" s="12"/>
      <c r="JL1066" s="12"/>
      <c r="JO1066" s="12"/>
      <c r="JT1066" s="12"/>
      <c r="JU1066" s="12"/>
      <c r="JV1066" s="12"/>
      <c r="JW1066" s="12"/>
      <c r="JX1066" s="12"/>
      <c r="KS1066" s="12"/>
      <c r="KT1066" s="12"/>
      <c r="KX1066" s="12"/>
      <c r="KZ1066" s="12"/>
      <c r="LA1066" s="12"/>
      <c r="LB1066" s="12"/>
      <c r="LC1066" s="12"/>
      <c r="LD1066" s="12"/>
      <c r="LE1066" s="12"/>
      <c r="LF1066" s="12"/>
      <c r="LG1066" s="12"/>
      <c r="LH1066" s="12"/>
      <c r="LI1066" s="12"/>
      <c r="LJ1066" s="12"/>
      <c r="LK1066" s="12"/>
      <c r="LL1066" s="12"/>
      <c r="LM1066" s="12"/>
      <c r="LN1066" s="12"/>
      <c r="LO1066" s="12"/>
      <c r="LP1066" s="12"/>
      <c r="LQ1066" s="12"/>
      <c r="LR1066" s="12"/>
      <c r="LS1066" s="12"/>
      <c r="LT1066" s="12"/>
      <c r="LU1066" s="12"/>
      <c r="LV1066" s="12"/>
      <c r="LW1066" s="12"/>
      <c r="LX1066" s="12"/>
      <c r="LY1066" s="12"/>
      <c r="LZ1066" s="12"/>
      <c r="MA1066" s="12"/>
      <c r="MB1066" s="12"/>
      <c r="MC1066" s="12"/>
      <c r="MD1066" s="12"/>
      <c r="ME1066" s="12"/>
      <c r="MF1066" s="12"/>
      <c r="MG1066" s="12"/>
    </row>
    <row r="1067" spans="1:359" s="8" customFormat="1" ht="22.5" customHeight="1">
      <c r="A1067" s="57">
        <v>2.2000000000000002</v>
      </c>
      <c r="B1067" s="58"/>
      <c r="C1067" s="62"/>
      <c r="D1067" s="201">
        <f>SUM((S1067*A1067)+B1067+C1067)</f>
        <v>34.892000000000003</v>
      </c>
      <c r="E1067" s="225"/>
      <c r="F1067" s="59" t="s">
        <v>806</v>
      </c>
      <c r="G1067" s="59"/>
      <c r="H1067" s="26" t="s">
        <v>333</v>
      </c>
      <c r="I1067" s="26" t="s">
        <v>1194</v>
      </c>
      <c r="J1067" s="11" t="s">
        <v>513</v>
      </c>
      <c r="K1067" s="26" t="s">
        <v>2742</v>
      </c>
      <c r="L1067" s="66">
        <f t="shared" ref="L1067" si="338">SUM(D1067)</f>
        <v>34.892000000000003</v>
      </c>
      <c r="M1067" s="66"/>
      <c r="N1067" s="1" t="s">
        <v>369</v>
      </c>
      <c r="O1067" s="316" t="s">
        <v>369</v>
      </c>
      <c r="P1067" s="317">
        <v>6</v>
      </c>
      <c r="Q1067" s="4" t="s">
        <v>369</v>
      </c>
      <c r="R1067" s="37">
        <v>13</v>
      </c>
      <c r="S1067" s="38">
        <f t="shared" ref="S1067" si="339">SUM(R1067*1.22)</f>
        <v>15.86</v>
      </c>
      <c r="T1067" s="20"/>
      <c r="U1067" s="10" t="s">
        <v>518</v>
      </c>
      <c r="V1067" s="9"/>
      <c r="W1067" s="12"/>
      <c r="IB1067" s="12"/>
      <c r="IC1067" s="12"/>
      <c r="ID1067" s="12"/>
      <c r="IJ1067" s="12"/>
      <c r="IK1067" s="12"/>
      <c r="IR1067" s="12"/>
      <c r="IS1067" s="12"/>
      <c r="IT1067" s="12"/>
      <c r="IU1067" s="12"/>
      <c r="IV1067" s="12"/>
      <c r="IW1067" s="12"/>
      <c r="IX1067" s="12"/>
      <c r="IY1067" s="12"/>
      <c r="IZ1067" s="12"/>
      <c r="JA1067" s="12"/>
      <c r="JL1067" s="12"/>
      <c r="JO1067" s="12"/>
      <c r="JT1067" s="12"/>
      <c r="JU1067" s="12"/>
      <c r="JV1067" s="12"/>
      <c r="JW1067" s="12"/>
      <c r="JX1067" s="12"/>
      <c r="KS1067" s="12"/>
      <c r="KT1067" s="12"/>
      <c r="KX1067" s="12"/>
      <c r="KZ1067" s="12"/>
      <c r="LA1067" s="12"/>
      <c r="LB1067" s="12"/>
      <c r="LC1067" s="12"/>
      <c r="LD1067" s="12"/>
      <c r="LE1067" s="12"/>
      <c r="LF1067" s="12"/>
      <c r="LG1067" s="12"/>
      <c r="LH1067" s="12"/>
      <c r="LI1067" s="12"/>
      <c r="LJ1067" s="12"/>
      <c r="LK1067" s="12"/>
      <c r="LL1067" s="12"/>
      <c r="LM1067" s="12"/>
      <c r="LN1067" s="12"/>
      <c r="LO1067" s="12"/>
      <c r="LP1067" s="12"/>
      <c r="LQ1067" s="12"/>
      <c r="LR1067" s="12"/>
      <c r="LS1067" s="12"/>
      <c r="LT1067" s="12"/>
      <c r="LU1067" s="12"/>
      <c r="LV1067" s="12"/>
      <c r="LW1067" s="12"/>
      <c r="LX1067" s="12"/>
      <c r="LY1067" s="12"/>
      <c r="LZ1067" s="12"/>
      <c r="MA1067" s="12"/>
      <c r="MB1067" s="12"/>
      <c r="MC1067" s="12"/>
      <c r="MD1067" s="12"/>
      <c r="ME1067" s="12"/>
      <c r="MF1067" s="12"/>
      <c r="MG1067" s="12"/>
    </row>
    <row r="1068" spans="1:359" s="8" customFormat="1" ht="22.5" customHeight="1">
      <c r="A1068" s="57">
        <v>1.7</v>
      </c>
      <c r="B1068" s="58"/>
      <c r="C1068" s="62"/>
      <c r="D1068" s="201">
        <f>SUM((S1068*A1068)+B1068+C1068)</f>
        <v>111.996</v>
      </c>
      <c r="E1068" s="226"/>
      <c r="F1068" s="59" t="s">
        <v>811</v>
      </c>
      <c r="G1068" s="59"/>
      <c r="H1068" s="26" t="s">
        <v>333</v>
      </c>
      <c r="I1068" s="26" t="s">
        <v>46</v>
      </c>
      <c r="J1068" s="11" t="s">
        <v>513</v>
      </c>
      <c r="K1068" s="26" t="s">
        <v>241</v>
      </c>
      <c r="L1068" s="66">
        <f t="shared" si="336"/>
        <v>111.996</v>
      </c>
      <c r="M1068" s="66"/>
      <c r="N1068" s="1" t="s">
        <v>369</v>
      </c>
      <c r="O1068" s="316" t="s">
        <v>369</v>
      </c>
      <c r="P1068" s="317">
        <v>2</v>
      </c>
      <c r="Q1068" s="4" t="s">
        <v>369</v>
      </c>
      <c r="R1068" s="37">
        <v>54</v>
      </c>
      <c r="S1068" s="38">
        <f t="shared" si="337"/>
        <v>65.88</v>
      </c>
      <c r="T1068" s="20"/>
      <c r="U1068" s="10" t="s">
        <v>626</v>
      </c>
      <c r="V1068" s="9"/>
      <c r="HR1068" s="12"/>
      <c r="HS1068" s="12"/>
      <c r="HT1068" s="12"/>
      <c r="HU1068" s="12"/>
      <c r="HV1068" s="12"/>
      <c r="HW1068" s="12"/>
      <c r="HX1068" s="12"/>
      <c r="HY1068" s="12"/>
      <c r="HZ1068" s="12"/>
      <c r="IA1068" s="12"/>
      <c r="IB1068" s="12"/>
      <c r="IC1068" s="12"/>
      <c r="ID1068" s="12"/>
      <c r="IE1068" s="12"/>
      <c r="IF1068" s="12"/>
      <c r="IH1068" s="12"/>
      <c r="II1068" s="12"/>
      <c r="IS1068" s="12"/>
      <c r="IT1068" s="12"/>
      <c r="IU1068" s="12"/>
      <c r="IV1068" s="12"/>
      <c r="IW1068" s="12"/>
      <c r="IX1068" s="12"/>
      <c r="IY1068" s="12"/>
      <c r="IZ1068" s="12"/>
      <c r="JA1068" s="12"/>
      <c r="JB1068" s="12"/>
      <c r="JC1068" s="12"/>
      <c r="JD1068" s="12"/>
      <c r="JE1068" s="12"/>
      <c r="JK1068" s="12"/>
      <c r="JP1068" s="12"/>
      <c r="JR1068" s="12"/>
      <c r="JS1068" s="12"/>
      <c r="JT1068" s="12"/>
      <c r="JU1068" s="12"/>
      <c r="JV1068" s="12"/>
      <c r="JW1068" s="12"/>
      <c r="JX1068" s="12"/>
      <c r="JY1068" s="12"/>
      <c r="KE1068" s="12"/>
      <c r="KF1068" s="12"/>
      <c r="KM1068" s="12"/>
      <c r="KN1068" s="12"/>
      <c r="KO1068" s="12"/>
      <c r="KP1068" s="12"/>
      <c r="KQ1068" s="12"/>
      <c r="KR1068" s="12"/>
      <c r="KS1068" s="12"/>
      <c r="KT1068" s="12"/>
      <c r="KX1068" s="12"/>
      <c r="KZ1068" s="12"/>
      <c r="LA1068" s="12"/>
      <c r="LB1068" s="12"/>
      <c r="LC1068" s="12"/>
      <c r="MH1068" s="12"/>
      <c r="MI1068" s="12"/>
      <c r="MJ1068" s="12"/>
      <c r="MK1068" s="12"/>
      <c r="ML1068" s="12"/>
      <c r="MM1068" s="12"/>
      <c r="MN1068" s="12"/>
      <c r="MO1068" s="12"/>
      <c r="MP1068" s="12"/>
      <c r="MR1068" s="12"/>
    </row>
    <row r="1069" spans="1:359" s="8" customFormat="1" ht="22.5" customHeight="1">
      <c r="A1069" s="57">
        <v>2.2000000000000002</v>
      </c>
      <c r="B1069" s="58"/>
      <c r="C1069" s="62"/>
      <c r="D1069" s="201">
        <f t="shared" ref="D1069" si="340">SUM((S1069*A1069)+B1069+C1069)</f>
        <v>39.723200000000006</v>
      </c>
      <c r="E1069" s="225"/>
      <c r="F1069" s="59" t="s">
        <v>806</v>
      </c>
      <c r="G1069" s="59"/>
      <c r="H1069" s="26" t="s">
        <v>333</v>
      </c>
      <c r="I1069" s="26" t="s">
        <v>2740</v>
      </c>
      <c r="J1069" s="11" t="s">
        <v>513</v>
      </c>
      <c r="K1069" s="26" t="s">
        <v>2741</v>
      </c>
      <c r="L1069" s="66">
        <f t="shared" ref="L1069" si="341">SUM(D1069)</f>
        <v>39.723200000000006</v>
      </c>
      <c r="M1069" s="66"/>
      <c r="N1069" s="1" t="s">
        <v>369</v>
      </c>
      <c r="O1069" s="316" t="s">
        <v>369</v>
      </c>
      <c r="P1069" s="317">
        <v>6</v>
      </c>
      <c r="Q1069" s="4" t="s">
        <v>369</v>
      </c>
      <c r="R1069" s="37">
        <v>14.8</v>
      </c>
      <c r="S1069" s="38">
        <f t="shared" ref="S1069" si="342">SUM(R1069*1.22)</f>
        <v>18.056000000000001</v>
      </c>
      <c r="T1069" s="20"/>
      <c r="U1069" s="10" t="s">
        <v>518</v>
      </c>
      <c r="V1069" s="9"/>
      <c r="W1069" s="12"/>
      <c r="IB1069" s="12"/>
      <c r="IC1069" s="12"/>
      <c r="ID1069" s="12"/>
      <c r="IJ1069" s="12"/>
      <c r="IK1069" s="12"/>
      <c r="IR1069" s="12"/>
      <c r="IS1069" s="12"/>
      <c r="IT1069" s="12"/>
      <c r="IU1069" s="12"/>
      <c r="IV1069" s="12"/>
      <c r="IW1069" s="12"/>
      <c r="IX1069" s="12"/>
      <c r="IY1069" s="12"/>
      <c r="IZ1069" s="12"/>
      <c r="JA1069" s="12"/>
      <c r="JL1069" s="12"/>
      <c r="JO1069" s="12"/>
      <c r="JT1069" s="12"/>
      <c r="JU1069" s="12"/>
      <c r="JV1069" s="12"/>
      <c r="JW1069" s="12"/>
      <c r="JX1069" s="12"/>
      <c r="KS1069" s="12"/>
      <c r="KT1069" s="12"/>
      <c r="KX1069" s="12"/>
      <c r="KZ1069" s="12"/>
      <c r="LA1069" s="12"/>
      <c r="LB1069" s="12"/>
      <c r="LC1069" s="12"/>
      <c r="LD1069" s="12"/>
      <c r="LE1069" s="12"/>
      <c r="LF1069" s="12"/>
      <c r="LG1069" s="12"/>
      <c r="LH1069" s="12"/>
      <c r="LI1069" s="12"/>
      <c r="LJ1069" s="12"/>
      <c r="LK1069" s="12"/>
      <c r="LL1069" s="12"/>
      <c r="LM1069" s="12"/>
      <c r="LN1069" s="12"/>
      <c r="LO1069" s="12"/>
      <c r="LP1069" s="12"/>
      <c r="LQ1069" s="12"/>
      <c r="LR1069" s="12"/>
      <c r="LS1069" s="12"/>
      <c r="LT1069" s="12"/>
      <c r="LU1069" s="12"/>
      <c r="LV1069" s="12"/>
      <c r="LW1069" s="12"/>
      <c r="LX1069" s="12"/>
      <c r="LY1069" s="12"/>
      <c r="LZ1069" s="12"/>
      <c r="MA1069" s="12"/>
      <c r="MB1069" s="12"/>
      <c r="MC1069" s="12"/>
      <c r="MD1069" s="12"/>
      <c r="ME1069" s="12"/>
      <c r="MF1069" s="12"/>
      <c r="MG1069" s="12"/>
    </row>
    <row r="1070" spans="1:359" s="8" customFormat="1" ht="22.5" customHeight="1">
      <c r="A1070" s="56"/>
      <c r="B1070" s="55"/>
      <c r="C1070" s="63"/>
      <c r="D1070" s="201"/>
      <c r="E1070" s="225"/>
      <c r="F1070" s="60"/>
      <c r="G1070" s="60"/>
      <c r="H1070" s="26"/>
      <c r="I1070" s="26"/>
      <c r="J1070" s="11"/>
      <c r="K1070" s="26"/>
      <c r="L1070" s="66"/>
      <c r="M1070" s="66"/>
      <c r="N1070" s="33"/>
      <c r="O1070" s="319"/>
      <c r="P1070" s="319"/>
      <c r="Q1070" s="34"/>
      <c r="R1070" s="40"/>
      <c r="S1070" s="39"/>
      <c r="T1070" s="21"/>
      <c r="U1070" s="10"/>
      <c r="V1070" s="9"/>
      <c r="HR1070" s="12"/>
      <c r="HS1070" s="12"/>
      <c r="HT1070" s="12"/>
      <c r="HU1070" s="12"/>
      <c r="HV1070" s="12"/>
      <c r="HW1070" s="12"/>
      <c r="HX1070" s="12"/>
      <c r="HY1070" s="12"/>
      <c r="HZ1070" s="12"/>
      <c r="IA1070" s="12"/>
      <c r="IB1070" s="12"/>
      <c r="IC1070" s="12"/>
      <c r="ID1070" s="12"/>
      <c r="IE1070" s="12"/>
      <c r="IF1070" s="12"/>
      <c r="IH1070" s="12"/>
      <c r="II1070" s="12"/>
      <c r="IS1070" s="12"/>
      <c r="IT1070" s="12"/>
      <c r="IU1070" s="12"/>
      <c r="IV1070" s="12"/>
      <c r="IW1070" s="12"/>
      <c r="IX1070" s="12"/>
      <c r="IY1070" s="12"/>
      <c r="IZ1070" s="12"/>
      <c r="JA1070" s="12"/>
      <c r="JB1070" s="12"/>
      <c r="JC1070" s="12"/>
      <c r="JD1070" s="12"/>
      <c r="JE1070" s="12"/>
      <c r="JK1070" s="12"/>
      <c r="JP1070" s="12"/>
      <c r="JR1070" s="12"/>
      <c r="JS1070" s="12"/>
      <c r="JT1070" s="12"/>
      <c r="JU1070" s="12"/>
      <c r="JV1070" s="12"/>
      <c r="JW1070" s="12"/>
      <c r="JX1070" s="12"/>
      <c r="JY1070" s="12"/>
      <c r="KE1070" s="12"/>
      <c r="KF1070" s="12"/>
      <c r="KM1070" s="12"/>
      <c r="KN1070" s="12"/>
      <c r="KO1070" s="12"/>
      <c r="KP1070" s="12"/>
      <c r="KQ1070" s="12"/>
      <c r="KR1070" s="12"/>
      <c r="KS1070" s="12"/>
      <c r="KT1070" s="12"/>
      <c r="KX1070" s="12"/>
      <c r="MR1070" s="12"/>
    </row>
    <row r="1071" spans="1:359" s="8" customFormat="1" ht="22.5" customHeight="1">
      <c r="A1071" s="56"/>
      <c r="B1071" s="55"/>
      <c r="C1071" s="63"/>
      <c r="D1071" s="201"/>
      <c r="E1071" s="226"/>
      <c r="F1071" s="60"/>
      <c r="G1071" s="60"/>
      <c r="H1071" s="26"/>
      <c r="I1071" s="26"/>
      <c r="J1071" s="11"/>
      <c r="K1071" s="26"/>
      <c r="L1071" s="66"/>
      <c r="M1071" s="66"/>
      <c r="N1071" s="33"/>
      <c r="O1071" s="319"/>
      <c r="P1071" s="319"/>
      <c r="Q1071" s="34"/>
      <c r="R1071" s="40"/>
      <c r="S1071" s="39"/>
      <c r="T1071" s="21"/>
      <c r="U1071" s="10"/>
      <c r="V1071" s="9"/>
      <c r="HR1071" s="12"/>
      <c r="HS1071" s="12"/>
      <c r="HT1071" s="12"/>
      <c r="HU1071" s="12"/>
      <c r="HV1071" s="12"/>
      <c r="HW1071" s="12"/>
      <c r="HX1071" s="12"/>
      <c r="HY1071" s="12"/>
      <c r="HZ1071" s="12"/>
      <c r="IA1071" s="12"/>
      <c r="IB1071" s="12"/>
      <c r="IC1071" s="12"/>
      <c r="ID1071" s="12"/>
      <c r="IE1071" s="12"/>
      <c r="IF1071" s="12"/>
      <c r="IH1071" s="12"/>
      <c r="II1071" s="12"/>
      <c r="IS1071" s="12"/>
      <c r="IT1071" s="12"/>
      <c r="IU1071" s="12"/>
      <c r="IV1071" s="12"/>
      <c r="IW1071" s="12"/>
      <c r="IX1071" s="12"/>
      <c r="IY1071" s="12"/>
      <c r="IZ1071" s="12"/>
      <c r="JA1071" s="12"/>
      <c r="JB1071" s="12"/>
      <c r="JC1071" s="12"/>
      <c r="JD1071" s="12"/>
      <c r="JE1071" s="12"/>
      <c r="JK1071" s="12"/>
      <c r="JP1071" s="12"/>
      <c r="JR1071" s="12"/>
      <c r="JS1071" s="12"/>
      <c r="JT1071" s="12"/>
      <c r="JU1071" s="12"/>
      <c r="JV1071" s="12"/>
      <c r="JW1071" s="12"/>
      <c r="JX1071" s="12"/>
      <c r="JY1071" s="12"/>
      <c r="KE1071" s="12"/>
      <c r="KF1071" s="12"/>
      <c r="KM1071" s="12"/>
      <c r="KN1071" s="12"/>
      <c r="KO1071" s="12"/>
      <c r="KP1071" s="12"/>
      <c r="KQ1071" s="12"/>
      <c r="KR1071" s="12"/>
      <c r="KS1071" s="12"/>
      <c r="KT1071" s="12"/>
      <c r="KX1071" s="12"/>
      <c r="MR1071" s="12"/>
      <c r="MU1071" s="12"/>
    </row>
    <row r="1072" spans="1:359" s="8" customFormat="1" ht="22.5" customHeight="1">
      <c r="A1072" s="56"/>
      <c r="B1072" s="55"/>
      <c r="C1072" s="63"/>
      <c r="D1072" s="201"/>
      <c r="E1072" s="226"/>
      <c r="F1072" s="60"/>
      <c r="G1072" s="60"/>
      <c r="H1072" s="26"/>
      <c r="I1072" s="26"/>
      <c r="J1072" s="9"/>
      <c r="K1072" s="26"/>
      <c r="L1072" s="66"/>
      <c r="M1072" s="66"/>
      <c r="N1072" s="17"/>
      <c r="O1072" s="318"/>
      <c r="P1072" s="318"/>
      <c r="Q1072" s="13"/>
      <c r="R1072" s="31"/>
      <c r="S1072" s="31"/>
      <c r="T1072" s="21"/>
      <c r="U1072" s="10"/>
      <c r="V1072" s="9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12"/>
      <c r="BB1072" s="12"/>
      <c r="BC1072" s="12"/>
      <c r="BD1072" s="12"/>
      <c r="BE1072" s="12"/>
      <c r="BF1072" s="12"/>
      <c r="BG1072" s="12"/>
      <c r="BH1072" s="12"/>
      <c r="BI1072" s="12"/>
      <c r="BJ1072" s="12"/>
      <c r="BK1072" s="12"/>
      <c r="BL1072" s="12"/>
      <c r="BM1072" s="12"/>
      <c r="BN1072" s="12"/>
      <c r="BO1072" s="12"/>
      <c r="BP1072" s="12"/>
      <c r="BQ1072" s="12"/>
      <c r="BR1072" s="12"/>
      <c r="BS1072" s="12"/>
      <c r="BT1072" s="12"/>
      <c r="BU1072" s="12"/>
      <c r="BV1072" s="12"/>
      <c r="BW1072" s="12"/>
      <c r="BX1072" s="12"/>
      <c r="BY1072" s="12"/>
      <c r="BZ1072" s="12"/>
      <c r="CA1072" s="12"/>
      <c r="CB1072" s="12"/>
      <c r="CC1072" s="12"/>
      <c r="CD1072" s="12"/>
      <c r="CE1072" s="12"/>
      <c r="CF1072" s="12"/>
      <c r="CG1072" s="12"/>
      <c r="CH1072" s="12"/>
      <c r="CI1072" s="12"/>
      <c r="CJ1072" s="12"/>
      <c r="CK1072" s="12"/>
      <c r="CL1072" s="12"/>
      <c r="CM1072" s="12"/>
      <c r="CN1072" s="12"/>
      <c r="CO1072" s="12"/>
      <c r="CP1072" s="12"/>
      <c r="CQ1072" s="12"/>
      <c r="CR1072" s="12"/>
      <c r="CS1072" s="12"/>
      <c r="CT1072" s="12"/>
      <c r="CU1072" s="12"/>
      <c r="CV1072" s="12"/>
      <c r="CW1072" s="12"/>
      <c r="CX1072" s="12"/>
      <c r="CY1072" s="12"/>
      <c r="CZ1072" s="12"/>
      <c r="DA1072" s="12"/>
      <c r="DB1072" s="12"/>
      <c r="DC1072" s="12"/>
      <c r="DD1072" s="12"/>
      <c r="DE1072" s="12"/>
      <c r="DF1072" s="12"/>
      <c r="DG1072" s="12"/>
      <c r="DH1072" s="12"/>
      <c r="DI1072" s="12"/>
      <c r="DJ1072" s="12"/>
      <c r="DK1072" s="12"/>
      <c r="DL1072" s="12"/>
      <c r="DM1072" s="12"/>
      <c r="DN1072" s="12"/>
      <c r="DO1072" s="12"/>
      <c r="DP1072" s="12"/>
      <c r="DQ1072" s="12"/>
      <c r="DR1072" s="12"/>
      <c r="DS1072" s="12"/>
      <c r="DT1072" s="12"/>
      <c r="DU1072" s="12"/>
      <c r="DV1072" s="12"/>
      <c r="DW1072" s="12"/>
      <c r="DX1072" s="12"/>
      <c r="DY1072" s="12"/>
      <c r="DZ1072" s="12"/>
      <c r="EA1072" s="12"/>
      <c r="EB1072" s="12"/>
      <c r="EC1072" s="12"/>
      <c r="ED1072" s="12"/>
      <c r="EE1072" s="12"/>
      <c r="EF1072" s="12"/>
      <c r="EG1072" s="12"/>
      <c r="EH1072" s="12"/>
      <c r="EI1072" s="12"/>
      <c r="EJ1072" s="12"/>
      <c r="EK1072" s="12"/>
      <c r="EL1072" s="12"/>
      <c r="EM1072" s="12"/>
      <c r="EN1072" s="12"/>
      <c r="EO1072" s="12"/>
      <c r="EP1072" s="12"/>
      <c r="EQ1072" s="12"/>
      <c r="ER1072" s="12"/>
      <c r="ES1072" s="12"/>
      <c r="ET1072" s="12"/>
      <c r="EU1072" s="12"/>
      <c r="EV1072" s="12"/>
      <c r="EW1072" s="12"/>
      <c r="EX1072" s="12"/>
      <c r="EY1072" s="12"/>
      <c r="EZ1072" s="12"/>
      <c r="FA1072" s="12"/>
      <c r="FB1072" s="12"/>
      <c r="FC1072" s="12"/>
      <c r="FD1072" s="12"/>
      <c r="FE1072" s="12"/>
      <c r="FF1072" s="12"/>
      <c r="FG1072" s="12"/>
      <c r="FH1072" s="12"/>
      <c r="FI1072" s="12"/>
      <c r="FJ1072" s="12"/>
      <c r="FK1072" s="12"/>
      <c r="FL1072" s="12"/>
      <c r="FM1072" s="12"/>
      <c r="FN1072" s="12"/>
      <c r="FO1072" s="12"/>
      <c r="FP1072" s="12"/>
      <c r="FQ1072" s="12"/>
      <c r="FR1072" s="12"/>
      <c r="FS1072" s="12"/>
      <c r="FT1072" s="12"/>
      <c r="FU1072" s="12"/>
      <c r="FV1072" s="12"/>
      <c r="FW1072" s="12"/>
      <c r="FX1072" s="12"/>
      <c r="FY1072" s="12"/>
      <c r="FZ1072" s="12"/>
      <c r="GA1072" s="12"/>
      <c r="GB1072" s="12"/>
      <c r="GC1072" s="12"/>
      <c r="GD1072" s="12"/>
      <c r="GE1072" s="12"/>
      <c r="GF1072" s="12"/>
      <c r="GG1072" s="12"/>
      <c r="GH1072" s="12"/>
      <c r="GI1072" s="12"/>
      <c r="GJ1072" s="12"/>
      <c r="GK1072" s="12"/>
      <c r="GL1072" s="12"/>
      <c r="GM1072" s="12"/>
      <c r="GN1072" s="12"/>
      <c r="GO1072" s="12"/>
      <c r="GP1072" s="12"/>
      <c r="GQ1072" s="12"/>
      <c r="GR1072" s="12"/>
      <c r="GS1072" s="12"/>
      <c r="GT1072" s="12"/>
      <c r="GU1072" s="12"/>
      <c r="GV1072" s="12"/>
      <c r="GW1072" s="12"/>
      <c r="GX1072" s="12"/>
      <c r="GY1072" s="12"/>
      <c r="GZ1072" s="12"/>
      <c r="HA1072" s="12"/>
      <c r="HB1072" s="12"/>
      <c r="HC1072" s="12"/>
      <c r="HD1072" s="12"/>
      <c r="HE1072" s="12"/>
      <c r="HF1072" s="12"/>
      <c r="HG1072" s="12"/>
      <c r="HH1072" s="12"/>
      <c r="HI1072" s="12"/>
      <c r="HJ1072" s="12"/>
      <c r="HK1072" s="12"/>
      <c r="HL1072" s="12"/>
      <c r="HM1072" s="12"/>
      <c r="HN1072" s="12"/>
      <c r="HO1072" s="12"/>
      <c r="HP1072" s="12"/>
      <c r="HQ1072" s="12"/>
      <c r="HR1072" s="12"/>
      <c r="HS1072" s="12"/>
      <c r="HT1072" s="12"/>
      <c r="HU1072" s="12"/>
      <c r="HW1072" s="12"/>
      <c r="HX1072" s="12"/>
      <c r="IL1072" s="12"/>
      <c r="IM1072" s="12"/>
      <c r="IN1072" s="12"/>
      <c r="JQ1072" s="12"/>
      <c r="JZ1072" s="12"/>
      <c r="KA1072" s="12"/>
      <c r="KH1072" s="7"/>
      <c r="KI1072" s="7"/>
      <c r="KJ1072" s="7"/>
      <c r="KK1072" s="7"/>
      <c r="KL1072" s="7"/>
      <c r="KY1072" s="12"/>
      <c r="MR1072" s="12"/>
    </row>
    <row r="1073" spans="1:359" s="8" customFormat="1" ht="22.5" customHeight="1">
      <c r="A1073" s="56"/>
      <c r="B1073" s="55"/>
      <c r="C1073" s="63"/>
      <c r="D1073" s="201"/>
      <c r="E1073" s="226"/>
      <c r="F1073" s="60"/>
      <c r="G1073" s="60"/>
      <c r="H1073" s="26"/>
      <c r="I1073" s="26"/>
      <c r="J1073" s="9"/>
      <c r="K1073" s="26"/>
      <c r="L1073" s="66"/>
      <c r="M1073" s="66"/>
      <c r="N1073" s="17"/>
      <c r="O1073" s="318"/>
      <c r="P1073" s="318"/>
      <c r="Q1073" s="13"/>
      <c r="R1073" s="31"/>
      <c r="S1073" s="31"/>
      <c r="T1073" s="21"/>
      <c r="U1073" s="10"/>
      <c r="V1073" s="9"/>
      <c r="HT1073" s="12"/>
      <c r="HU1073" s="12"/>
      <c r="HW1073" s="12"/>
      <c r="HX1073" s="12"/>
      <c r="IG1073" s="12"/>
      <c r="IL1073" s="12"/>
      <c r="IM1073" s="12"/>
      <c r="IN1073" s="12"/>
      <c r="IO1073" s="12"/>
      <c r="IP1073" s="12"/>
      <c r="IQ1073" s="12"/>
      <c r="JB1073" s="12"/>
      <c r="JC1073" s="12"/>
      <c r="JD1073" s="12"/>
      <c r="JE1073" s="12"/>
      <c r="JK1073" s="12"/>
      <c r="JP1073" s="12"/>
      <c r="JR1073" s="12"/>
      <c r="JS1073" s="12"/>
      <c r="JY1073" s="12"/>
      <c r="KE1073" s="12"/>
      <c r="KF1073" s="12"/>
      <c r="KM1073" s="12"/>
      <c r="KN1073" s="12"/>
      <c r="KO1073" s="12"/>
      <c r="KP1073" s="12"/>
      <c r="KQ1073" s="12"/>
      <c r="KR1073" s="12"/>
      <c r="MR1073" s="12"/>
      <c r="MU1073" s="12"/>
    </row>
    <row r="1074" spans="1:359" s="8" customFormat="1" ht="22.5" customHeight="1">
      <c r="A1074" s="57">
        <v>1.7</v>
      </c>
      <c r="B1074" s="58"/>
      <c r="C1074" s="62">
        <v>-20</v>
      </c>
      <c r="D1074" s="201">
        <f>SUM((R1074*A1074)+B1074+C1074)+((2020-2001)*3)</f>
        <v>122.67999999999999</v>
      </c>
      <c r="E1074" s="225"/>
      <c r="F1074" s="198" t="s">
        <v>811</v>
      </c>
      <c r="G1074" s="90" t="s">
        <v>1489</v>
      </c>
      <c r="H1074" s="83" t="s">
        <v>334</v>
      </c>
      <c r="I1074" s="83" t="s">
        <v>242</v>
      </c>
      <c r="J1074" s="86" t="s">
        <v>937</v>
      </c>
      <c r="K1074" s="83" t="s">
        <v>2308</v>
      </c>
      <c r="L1074" s="66">
        <f>SUM(D1074)</f>
        <v>122.67999999999999</v>
      </c>
      <c r="M1074" s="66"/>
      <c r="N1074" s="1" t="s">
        <v>369</v>
      </c>
      <c r="O1074" s="316" t="s">
        <v>369</v>
      </c>
      <c r="P1074" s="317">
        <v>1</v>
      </c>
      <c r="Q1074" s="4" t="s">
        <v>369</v>
      </c>
      <c r="R1074" s="37">
        <v>50.4</v>
      </c>
      <c r="S1074" s="38">
        <f t="shared" ref="S1074:S1080" si="343">SUM(R1074*1.22)</f>
        <v>61.488</v>
      </c>
      <c r="T1074" s="20"/>
      <c r="U1074" s="10" t="s">
        <v>487</v>
      </c>
      <c r="V1074" s="9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  <c r="AT1074" s="12"/>
      <c r="AU1074" s="12"/>
      <c r="AV1074" s="12"/>
      <c r="AW1074" s="12"/>
      <c r="AX1074" s="12"/>
      <c r="AY1074" s="12"/>
      <c r="AZ1074" s="12"/>
      <c r="BA1074" s="12"/>
      <c r="BB1074" s="12"/>
      <c r="BC1074" s="12"/>
      <c r="BD1074" s="12"/>
      <c r="BE1074" s="12"/>
      <c r="BF1074" s="12"/>
      <c r="BG1074" s="12"/>
      <c r="BH1074" s="12"/>
      <c r="BI1074" s="12"/>
      <c r="BJ1074" s="12"/>
      <c r="BK1074" s="12"/>
      <c r="BL1074" s="12"/>
      <c r="BM1074" s="12"/>
      <c r="BN1074" s="12"/>
      <c r="BO1074" s="12"/>
      <c r="BP1074" s="12"/>
      <c r="BQ1074" s="12"/>
      <c r="BR1074" s="12"/>
      <c r="BS1074" s="12"/>
      <c r="BT1074" s="12"/>
      <c r="BU1074" s="12"/>
      <c r="BV1074" s="12"/>
      <c r="BW1074" s="12"/>
      <c r="BX1074" s="12"/>
      <c r="BY1074" s="12"/>
      <c r="BZ1074" s="12"/>
      <c r="CA1074" s="12"/>
      <c r="CB1074" s="12"/>
      <c r="CC1074" s="12"/>
      <c r="CD1074" s="12"/>
      <c r="CE1074" s="12"/>
      <c r="CF1074" s="12"/>
      <c r="CG1074" s="12"/>
      <c r="CH1074" s="12"/>
      <c r="CI1074" s="12"/>
      <c r="CJ1074" s="12"/>
      <c r="CK1074" s="12"/>
      <c r="CL1074" s="12"/>
      <c r="CM1074" s="12"/>
      <c r="CN1074" s="12"/>
      <c r="CO1074" s="12"/>
      <c r="CP1074" s="12"/>
      <c r="CQ1074" s="12"/>
      <c r="CR1074" s="12"/>
      <c r="CS1074" s="12"/>
      <c r="CT1074" s="12"/>
      <c r="CU1074" s="12"/>
      <c r="CV1074" s="12"/>
      <c r="CW1074" s="12"/>
      <c r="CX1074" s="12"/>
      <c r="CY1074" s="12"/>
      <c r="CZ1074" s="12"/>
      <c r="DA1074" s="12"/>
      <c r="DB1074" s="12"/>
      <c r="DC1074" s="12"/>
      <c r="DD1074" s="12"/>
      <c r="DE1074" s="12"/>
      <c r="DF1074" s="12"/>
      <c r="DG1074" s="12"/>
      <c r="DH1074" s="12"/>
      <c r="DI1074" s="12"/>
      <c r="DJ1074" s="12"/>
      <c r="DK1074" s="12"/>
      <c r="DL1074" s="12"/>
      <c r="DM1074" s="12"/>
      <c r="DN1074" s="12"/>
      <c r="DO1074" s="12"/>
      <c r="DP1074" s="12"/>
      <c r="DQ1074" s="12"/>
      <c r="DR1074" s="12"/>
      <c r="DS1074" s="12"/>
      <c r="DT1074" s="12"/>
      <c r="DU1074" s="12"/>
      <c r="DV1074" s="12"/>
      <c r="DW1074" s="12"/>
      <c r="DX1074" s="12"/>
      <c r="DY1074" s="12"/>
      <c r="DZ1074" s="12"/>
      <c r="EA1074" s="12"/>
      <c r="EB1074" s="12"/>
      <c r="EC1074" s="12"/>
      <c r="ED1074" s="12"/>
      <c r="EE1074" s="12"/>
      <c r="EF1074" s="12"/>
      <c r="EG1074" s="12"/>
      <c r="EH1074" s="12"/>
      <c r="EI1074" s="12"/>
      <c r="EJ1074" s="12"/>
      <c r="EK1074" s="12"/>
      <c r="EL1074" s="12"/>
      <c r="EM1074" s="12"/>
      <c r="EN1074" s="12"/>
      <c r="EO1074" s="12"/>
      <c r="EP1074" s="12"/>
      <c r="EQ1074" s="12"/>
      <c r="ER1074" s="12"/>
      <c r="ES1074" s="12"/>
      <c r="ET1074" s="12"/>
      <c r="EU1074" s="12"/>
      <c r="EV1074" s="12"/>
      <c r="EW1074" s="12"/>
      <c r="EX1074" s="12"/>
      <c r="EY1074" s="12"/>
      <c r="EZ1074" s="12"/>
      <c r="FA1074" s="12"/>
      <c r="FB1074" s="12"/>
      <c r="FC1074" s="12"/>
      <c r="FD1074" s="12"/>
      <c r="FE1074" s="12"/>
      <c r="FF1074" s="12"/>
      <c r="FG1074" s="12"/>
      <c r="FH1074" s="12"/>
      <c r="FI1074" s="12"/>
      <c r="FJ1074" s="12"/>
      <c r="FK1074" s="12"/>
      <c r="FL1074" s="12"/>
      <c r="FM1074" s="12"/>
      <c r="FN1074" s="12"/>
      <c r="FO1074" s="12"/>
      <c r="FP1074" s="12"/>
      <c r="FQ1074" s="12"/>
      <c r="FR1074" s="12"/>
      <c r="FS1074" s="12"/>
      <c r="FT1074" s="12"/>
      <c r="FU1074" s="12"/>
      <c r="FV1074" s="12"/>
      <c r="FW1074" s="12"/>
      <c r="FX1074" s="12"/>
      <c r="FY1074" s="12"/>
      <c r="FZ1074" s="12"/>
      <c r="GA1074" s="12"/>
      <c r="GB1074" s="12"/>
      <c r="GC1074" s="12"/>
      <c r="GD1074" s="12"/>
      <c r="GE1074" s="12"/>
      <c r="GF1074" s="12"/>
      <c r="GG1074" s="12"/>
      <c r="GH1074" s="12"/>
      <c r="GI1074" s="12"/>
      <c r="GJ1074" s="12"/>
      <c r="GK1074" s="12"/>
      <c r="GL1074" s="12"/>
      <c r="GM1074" s="12"/>
      <c r="GN1074" s="12"/>
      <c r="GO1074" s="12"/>
      <c r="GP1074" s="12"/>
      <c r="GQ1074" s="12"/>
      <c r="GR1074" s="12"/>
      <c r="GS1074" s="12"/>
      <c r="GT1074" s="12"/>
      <c r="GU1074" s="12"/>
      <c r="GV1074" s="12"/>
      <c r="GW1074" s="12"/>
      <c r="GX1074" s="12"/>
      <c r="GY1074" s="12"/>
      <c r="GZ1074" s="12"/>
      <c r="HA1074" s="12"/>
      <c r="HB1074" s="12"/>
      <c r="HC1074" s="12"/>
      <c r="HD1074" s="12"/>
      <c r="HE1074" s="12"/>
      <c r="HF1074" s="12"/>
      <c r="HG1074" s="12"/>
      <c r="HH1074" s="12"/>
      <c r="HI1074" s="12"/>
      <c r="HJ1074" s="12"/>
      <c r="HK1074" s="12"/>
      <c r="HL1074" s="12"/>
      <c r="HM1074" s="12"/>
      <c r="HN1074" s="12"/>
      <c r="HO1074" s="12"/>
      <c r="HR1074" s="12"/>
      <c r="HS1074" s="12"/>
      <c r="HT1074" s="12"/>
      <c r="HU1074" s="12"/>
      <c r="HV1074" s="12"/>
      <c r="HW1074" s="12"/>
      <c r="HX1074" s="12"/>
      <c r="HY1074" s="12"/>
      <c r="HZ1074" s="12"/>
      <c r="IA1074" s="12"/>
      <c r="IH1074" s="12"/>
      <c r="IJ1074" s="12"/>
      <c r="IK1074" s="12"/>
      <c r="IL1074" s="12"/>
      <c r="IM1074" s="12"/>
      <c r="IN1074" s="12"/>
      <c r="IR1074" s="12"/>
      <c r="IS1074" s="12"/>
      <c r="IT1074" s="12"/>
      <c r="IU1074" s="12"/>
      <c r="IV1074" s="12"/>
      <c r="IW1074" s="12"/>
      <c r="IX1074" s="12"/>
      <c r="IY1074" s="12"/>
      <c r="IZ1074" s="12"/>
      <c r="JA1074" s="12"/>
      <c r="JB1074" s="12"/>
      <c r="JC1074" s="12"/>
      <c r="JD1074" s="12"/>
      <c r="JE1074" s="12"/>
      <c r="JK1074" s="12"/>
      <c r="JL1074" s="12"/>
      <c r="JP1074" s="12"/>
      <c r="JR1074" s="12"/>
      <c r="JS1074" s="12"/>
      <c r="JT1074" s="12"/>
      <c r="JU1074" s="12"/>
      <c r="JV1074" s="12"/>
      <c r="JW1074" s="12"/>
      <c r="JX1074" s="12"/>
      <c r="JY1074" s="12"/>
      <c r="KE1074" s="12"/>
      <c r="KF1074" s="12"/>
      <c r="KH1074"/>
      <c r="KI1074"/>
      <c r="KJ1074"/>
      <c r="KK1074"/>
      <c r="KL1074"/>
      <c r="KM1074" s="12"/>
      <c r="KN1074" s="12"/>
      <c r="KO1074" s="12"/>
      <c r="KP1074" s="12"/>
      <c r="KQ1074" s="12"/>
      <c r="KR1074" s="12"/>
      <c r="KS1074" s="12"/>
      <c r="KT1074" s="12"/>
      <c r="KY1074" s="12"/>
      <c r="LN1074" s="12"/>
      <c r="LO1074" s="12"/>
      <c r="LP1074" s="12"/>
      <c r="LQ1074" s="12"/>
      <c r="MG1074" s="12"/>
      <c r="MQ1074" s="12"/>
      <c r="MS1074" s="12"/>
    </row>
    <row r="1075" spans="1:359" s="8" customFormat="1" ht="22.5" customHeight="1">
      <c r="A1075" s="57">
        <v>1.8</v>
      </c>
      <c r="B1075" s="58"/>
      <c r="C1075" s="62">
        <v>-20</v>
      </c>
      <c r="D1075" s="201">
        <f>SUM((R1075*A1075)+B1075+C1075)+((2020-2000)*3)</f>
        <v>124.24</v>
      </c>
      <c r="E1075" s="226"/>
      <c r="F1075" s="198" t="s">
        <v>810</v>
      </c>
      <c r="G1075" s="90" t="s">
        <v>1490</v>
      </c>
      <c r="H1075" s="83" t="s">
        <v>334</v>
      </c>
      <c r="I1075" s="83" t="s">
        <v>242</v>
      </c>
      <c r="J1075" s="86" t="s">
        <v>937</v>
      </c>
      <c r="K1075" s="83" t="s">
        <v>2309</v>
      </c>
      <c r="L1075" s="66">
        <f>SUM(D1075)</f>
        <v>124.24</v>
      </c>
      <c r="M1075" s="66"/>
      <c r="N1075" s="1" t="s">
        <v>369</v>
      </c>
      <c r="O1075" s="316" t="s">
        <v>369</v>
      </c>
      <c r="P1075" s="317">
        <v>1</v>
      </c>
      <c r="Q1075" s="4" t="s">
        <v>369</v>
      </c>
      <c r="R1075" s="37">
        <v>46.8</v>
      </c>
      <c r="S1075" s="38">
        <f t="shared" si="343"/>
        <v>57.095999999999997</v>
      </c>
      <c r="T1075" s="20"/>
      <c r="U1075" s="10" t="s">
        <v>487</v>
      </c>
      <c r="V1075" s="9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12"/>
      <c r="AV1075" s="12"/>
      <c r="AW1075" s="12"/>
      <c r="AX1075" s="12"/>
      <c r="AY1075" s="12"/>
      <c r="AZ1075" s="12"/>
      <c r="BA1075" s="12"/>
      <c r="BB1075" s="12"/>
      <c r="BC1075" s="12"/>
      <c r="BD1075" s="12"/>
      <c r="BE1075" s="12"/>
      <c r="BF1075" s="12"/>
      <c r="BG1075" s="12"/>
      <c r="BH1075" s="12"/>
      <c r="BI1075" s="12"/>
      <c r="BJ1075" s="12"/>
      <c r="BK1075" s="12"/>
      <c r="BL1075" s="12"/>
      <c r="BM1075" s="12"/>
      <c r="BN1075" s="12"/>
      <c r="BO1075" s="12"/>
      <c r="BP1075" s="12"/>
      <c r="BQ1075" s="12"/>
      <c r="BR1075" s="12"/>
      <c r="BS1075" s="12"/>
      <c r="BT1075" s="12"/>
      <c r="BU1075" s="12"/>
      <c r="BV1075" s="12"/>
      <c r="BW1075" s="12"/>
      <c r="BX1075" s="12"/>
      <c r="BY1075" s="12"/>
      <c r="BZ1075" s="12"/>
      <c r="CA1075" s="12"/>
      <c r="CB1075" s="12"/>
      <c r="CC1075" s="12"/>
      <c r="CD1075" s="12"/>
      <c r="CE1075" s="12"/>
      <c r="CF1075" s="12"/>
      <c r="CG1075" s="12"/>
      <c r="CH1075" s="12"/>
      <c r="CI1075" s="12"/>
      <c r="CJ1075" s="12"/>
      <c r="CK1075" s="12"/>
      <c r="CL1075" s="12"/>
      <c r="CM1075" s="12"/>
      <c r="CN1075" s="12"/>
      <c r="CO1075" s="12"/>
      <c r="CP1075" s="12"/>
      <c r="CQ1075" s="12"/>
      <c r="CR1075" s="12"/>
      <c r="CS1075" s="12"/>
      <c r="CT1075" s="12"/>
      <c r="CU1075" s="12"/>
      <c r="CV1075" s="12"/>
      <c r="CW1075" s="12"/>
      <c r="CX1075" s="12"/>
      <c r="CY1075" s="12"/>
      <c r="CZ1075" s="12"/>
      <c r="DA1075" s="12"/>
      <c r="DB1075" s="12"/>
      <c r="DC1075" s="12"/>
      <c r="DD1075" s="12"/>
      <c r="DE1075" s="12"/>
      <c r="DF1075" s="12"/>
      <c r="DG1075" s="12"/>
      <c r="DH1075" s="12"/>
      <c r="DI1075" s="12"/>
      <c r="DJ1075" s="12"/>
      <c r="DK1075" s="12"/>
      <c r="DL1075" s="12"/>
      <c r="DM1075" s="12"/>
      <c r="DN1075" s="12"/>
      <c r="DO1075" s="12"/>
      <c r="DP1075" s="12"/>
      <c r="DQ1075" s="12"/>
      <c r="DR1075" s="12"/>
      <c r="DS1075" s="12"/>
      <c r="DT1075" s="12"/>
      <c r="DU1075" s="12"/>
      <c r="DV1075" s="12"/>
      <c r="DW1075" s="12"/>
      <c r="DX1075" s="12"/>
      <c r="DY1075" s="12"/>
      <c r="DZ1075" s="12"/>
      <c r="EA1075" s="12"/>
      <c r="EB1075" s="12"/>
      <c r="EC1075" s="12"/>
      <c r="ED1075" s="12"/>
      <c r="EE1075" s="12"/>
      <c r="EF1075" s="12"/>
      <c r="EG1075" s="12"/>
      <c r="EH1075" s="12"/>
      <c r="EI1075" s="12"/>
      <c r="EJ1075" s="12"/>
      <c r="EK1075" s="12"/>
      <c r="EL1075" s="12"/>
      <c r="EM1075" s="12"/>
      <c r="EN1075" s="12"/>
      <c r="EO1075" s="12"/>
      <c r="EP1075" s="12"/>
      <c r="EQ1075" s="12"/>
      <c r="ER1075" s="12"/>
      <c r="ES1075" s="12"/>
      <c r="ET1075" s="12"/>
      <c r="EU1075" s="12"/>
      <c r="EV1075" s="12"/>
      <c r="EW1075" s="12"/>
      <c r="EX1075" s="12"/>
      <c r="EY1075" s="12"/>
      <c r="EZ1075" s="12"/>
      <c r="FA1075" s="12"/>
      <c r="FB1075" s="12"/>
      <c r="FC1075" s="12"/>
      <c r="FD1075" s="12"/>
      <c r="FE1075" s="12"/>
      <c r="FF1075" s="12"/>
      <c r="FG1075" s="12"/>
      <c r="FH1075" s="12"/>
      <c r="FI1075" s="12"/>
      <c r="FJ1075" s="12"/>
      <c r="FK1075" s="12"/>
      <c r="FL1075" s="12"/>
      <c r="FM1075" s="12"/>
      <c r="FN1075" s="12"/>
      <c r="FO1075" s="12"/>
      <c r="FP1075" s="12"/>
      <c r="FQ1075" s="12"/>
      <c r="FR1075" s="12"/>
      <c r="FS1075" s="12"/>
      <c r="FT1075" s="12"/>
      <c r="FU1075" s="12"/>
      <c r="FV1075" s="12"/>
      <c r="FW1075" s="12"/>
      <c r="FX1075" s="12"/>
      <c r="FY1075" s="12"/>
      <c r="FZ1075" s="12"/>
      <c r="GA1075" s="12"/>
      <c r="GB1075" s="12"/>
      <c r="GC1075" s="12"/>
      <c r="GD1075" s="12"/>
      <c r="GE1075" s="12"/>
      <c r="GF1075" s="12"/>
      <c r="GG1075" s="12"/>
      <c r="GH1075" s="12"/>
      <c r="GI1075" s="12"/>
      <c r="GJ1075" s="12"/>
      <c r="GK1075" s="12"/>
      <c r="GL1075" s="12"/>
      <c r="GM1075" s="12"/>
      <c r="GN1075" s="12"/>
      <c r="GO1075" s="12"/>
      <c r="GP1075" s="12"/>
      <c r="GQ1075" s="12"/>
      <c r="GR1075" s="12"/>
      <c r="GS1075" s="12"/>
      <c r="GT1075" s="12"/>
      <c r="GU1075" s="12"/>
      <c r="GV1075" s="12"/>
      <c r="GW1075" s="12"/>
      <c r="GX1075" s="12"/>
      <c r="GY1075" s="12"/>
      <c r="GZ1075" s="12"/>
      <c r="HA1075" s="12"/>
      <c r="HB1075" s="12"/>
      <c r="HC1075" s="12"/>
      <c r="HD1075" s="12"/>
      <c r="HE1075" s="12"/>
      <c r="HF1075" s="12"/>
      <c r="HG1075" s="12"/>
      <c r="HH1075" s="12"/>
      <c r="HI1075" s="12"/>
      <c r="HJ1075" s="12"/>
      <c r="HK1075" s="12"/>
      <c r="HL1075" s="12"/>
      <c r="HM1075" s="12"/>
      <c r="HN1075" s="12"/>
      <c r="HO1075" s="12"/>
      <c r="HP1075" s="12"/>
      <c r="HQ1075" s="12"/>
      <c r="HR1075" s="12"/>
      <c r="HS1075" s="12"/>
      <c r="HT1075" s="12"/>
      <c r="HU1075" s="12"/>
      <c r="HV1075" s="12"/>
      <c r="HW1075" s="12"/>
      <c r="HX1075" s="12"/>
      <c r="IB1075" s="12"/>
      <c r="IC1075" s="12"/>
      <c r="ID1075" s="12"/>
      <c r="IE1075" s="12"/>
      <c r="IF1075" s="12"/>
      <c r="II1075" s="12"/>
      <c r="IJ1075" s="12"/>
      <c r="IK1075" s="12"/>
      <c r="IL1075" s="12"/>
      <c r="IM1075" s="12"/>
      <c r="IN1075" s="12"/>
      <c r="IR1075" s="7"/>
      <c r="JB1075" s="12"/>
      <c r="JC1075" s="12"/>
      <c r="JD1075" s="12"/>
      <c r="JE1075" s="12"/>
      <c r="JK1075" s="12"/>
      <c r="JL1075" s="12"/>
      <c r="JP1075" s="12"/>
      <c r="JR1075" s="12"/>
      <c r="JS1075" s="12"/>
      <c r="JT1075" s="12"/>
      <c r="JU1075" s="12"/>
      <c r="JV1075" s="12"/>
      <c r="JW1075" s="12"/>
      <c r="JX1075" s="12"/>
      <c r="JY1075" s="12"/>
      <c r="KE1075" s="12"/>
      <c r="KF1075" s="12"/>
      <c r="KH1075"/>
      <c r="KI1075"/>
      <c r="KJ1075"/>
      <c r="KK1075"/>
      <c r="KL1075"/>
      <c r="KM1075" s="12"/>
      <c r="KN1075" s="12"/>
      <c r="KO1075" s="12"/>
      <c r="KP1075" s="12"/>
      <c r="KQ1075" s="12"/>
      <c r="KR1075" s="12"/>
      <c r="KS1075" s="12"/>
      <c r="KT1075" s="12"/>
      <c r="KZ1075" s="12"/>
      <c r="LA1075" s="12"/>
      <c r="LB1075" s="12"/>
      <c r="LC1075" s="12"/>
      <c r="LD1075" s="12"/>
      <c r="LE1075" s="12"/>
      <c r="LF1075" s="12"/>
      <c r="LG1075" s="12"/>
      <c r="LH1075" s="12"/>
      <c r="LI1075" s="12"/>
      <c r="LJ1075" s="12"/>
      <c r="LK1075" s="12"/>
      <c r="LL1075" s="12"/>
      <c r="LM1075" s="12"/>
      <c r="LR1075" s="12"/>
      <c r="LS1075" s="12"/>
      <c r="LT1075" s="12"/>
      <c r="LU1075" s="12"/>
      <c r="LV1075" s="12"/>
      <c r="LW1075" s="12"/>
      <c r="LX1075" s="12"/>
      <c r="LY1075" s="12"/>
      <c r="LZ1075" s="12"/>
      <c r="MA1075" s="12"/>
      <c r="MB1075" s="12"/>
      <c r="MC1075" s="12"/>
      <c r="MD1075" s="12"/>
      <c r="ME1075" s="12"/>
      <c r="MF1075" s="12"/>
      <c r="MH1075" s="12"/>
      <c r="MI1075" s="12"/>
      <c r="MJ1075" s="12"/>
      <c r="MS1075" s="12"/>
    </row>
    <row r="1076" spans="1:359" s="8" customFormat="1" ht="22.5" customHeight="1">
      <c r="A1076" s="57">
        <v>2</v>
      </c>
      <c r="B1076" s="58"/>
      <c r="C1076" s="62"/>
      <c r="D1076" s="201">
        <f>SUM((R1076*A1076)+B1076+C1076)+((2020-2001)*3)</f>
        <v>102</v>
      </c>
      <c r="E1076" s="225"/>
      <c r="F1076" s="198" t="s">
        <v>808</v>
      </c>
      <c r="G1076" s="90" t="s">
        <v>1491</v>
      </c>
      <c r="H1076" s="83" t="s">
        <v>334</v>
      </c>
      <c r="I1076" s="83" t="s">
        <v>122</v>
      </c>
      <c r="J1076" s="84" t="s">
        <v>587</v>
      </c>
      <c r="K1076" s="83" t="s">
        <v>586</v>
      </c>
      <c r="L1076" s="66">
        <f>SUM(D1076)</f>
        <v>102</v>
      </c>
      <c r="M1076" s="66"/>
      <c r="N1076" s="1" t="s">
        <v>369</v>
      </c>
      <c r="O1076" s="316" t="s">
        <v>369</v>
      </c>
      <c r="P1076" s="317">
        <v>1</v>
      </c>
      <c r="Q1076" s="4" t="s">
        <v>369</v>
      </c>
      <c r="R1076" s="37">
        <v>22.5</v>
      </c>
      <c r="S1076" s="38">
        <f t="shared" si="343"/>
        <v>27.45</v>
      </c>
      <c r="T1076" s="20"/>
      <c r="U1076" s="10" t="s">
        <v>487</v>
      </c>
      <c r="V1076" s="9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12"/>
      <c r="AV1076" s="12"/>
      <c r="AW1076" s="12"/>
      <c r="AX1076" s="12"/>
      <c r="AY1076" s="12"/>
      <c r="AZ1076" s="12"/>
      <c r="BA1076" s="12"/>
      <c r="BB1076" s="12"/>
      <c r="BC1076" s="12"/>
      <c r="BD1076" s="12"/>
      <c r="BE1076" s="12"/>
      <c r="BF1076" s="12"/>
      <c r="BG1076" s="12"/>
      <c r="BH1076" s="12"/>
      <c r="BI1076" s="12"/>
      <c r="BJ1076" s="12"/>
      <c r="BK1076" s="12"/>
      <c r="BL1076" s="12"/>
      <c r="BM1076" s="12"/>
      <c r="BN1076" s="12"/>
      <c r="BO1076" s="12"/>
      <c r="BP1076" s="12"/>
      <c r="BQ1076" s="12"/>
      <c r="BR1076" s="12"/>
      <c r="BS1076" s="12"/>
      <c r="BT1076" s="12"/>
      <c r="BU1076" s="12"/>
      <c r="BV1076" s="12"/>
      <c r="BW1076" s="12"/>
      <c r="BX1076" s="12"/>
      <c r="BY1076" s="12"/>
      <c r="BZ1076" s="12"/>
      <c r="CA1076" s="12"/>
      <c r="CB1076" s="12"/>
      <c r="CC1076" s="12"/>
      <c r="CD1076" s="12"/>
      <c r="CE1076" s="12"/>
      <c r="CF1076" s="12"/>
      <c r="CG1076" s="12"/>
      <c r="CH1076" s="12"/>
      <c r="CI1076" s="12"/>
      <c r="CJ1076" s="12"/>
      <c r="CK1076" s="12"/>
      <c r="CL1076" s="12"/>
      <c r="CM1076" s="12"/>
      <c r="CN1076" s="12"/>
      <c r="CO1076" s="12"/>
      <c r="CP1076" s="12"/>
      <c r="CQ1076" s="12"/>
      <c r="CR1076" s="12"/>
      <c r="CS1076" s="12"/>
      <c r="CT1076" s="12"/>
      <c r="CU1076" s="12"/>
      <c r="CV1076" s="12"/>
      <c r="CW1076" s="12"/>
      <c r="CX1076" s="12"/>
      <c r="CY1076" s="12"/>
      <c r="CZ1076" s="12"/>
      <c r="DA1076" s="12"/>
      <c r="DB1076" s="12"/>
      <c r="DC1076" s="12"/>
      <c r="DD1076" s="12"/>
      <c r="DE1076" s="12"/>
      <c r="DF1076" s="12"/>
      <c r="DG1076" s="12"/>
      <c r="DH1076" s="12"/>
      <c r="DI1076" s="12"/>
      <c r="DJ1076" s="12"/>
      <c r="DK1076" s="12"/>
      <c r="DL1076" s="12"/>
      <c r="DM1076" s="12"/>
      <c r="DN1076" s="12"/>
      <c r="DO1076" s="12"/>
      <c r="DP1076" s="12"/>
      <c r="DQ1076" s="12"/>
      <c r="DR1076" s="12"/>
      <c r="DS1076" s="12"/>
      <c r="DT1076" s="12"/>
      <c r="DU1076" s="12"/>
      <c r="DV1076" s="12"/>
      <c r="DW1076" s="12"/>
      <c r="DX1076" s="12"/>
      <c r="DY1076" s="12"/>
      <c r="DZ1076" s="12"/>
      <c r="EA1076" s="12"/>
      <c r="EB1076" s="12"/>
      <c r="EC1076" s="12"/>
      <c r="ED1076" s="12"/>
      <c r="EE1076" s="12"/>
      <c r="EF1076" s="12"/>
      <c r="EG1076" s="12"/>
      <c r="EH1076" s="12"/>
      <c r="EI1076" s="12"/>
      <c r="EJ1076" s="12"/>
      <c r="EK1076" s="12"/>
      <c r="EL1076" s="12"/>
      <c r="EM1076" s="12"/>
      <c r="EN1076" s="12"/>
      <c r="EO1076" s="12"/>
      <c r="EP1076" s="12"/>
      <c r="EQ1076" s="12"/>
      <c r="ER1076" s="12"/>
      <c r="ES1076" s="12"/>
      <c r="ET1076" s="12"/>
      <c r="EU1076" s="12"/>
      <c r="EV1076" s="12"/>
      <c r="EW1076" s="12"/>
      <c r="EX1076" s="12"/>
      <c r="EY1076" s="12"/>
      <c r="EZ1076" s="12"/>
      <c r="FA1076" s="12"/>
      <c r="FB1076" s="12"/>
      <c r="FC1076" s="12"/>
      <c r="FD1076" s="12"/>
      <c r="FE1076" s="12"/>
      <c r="FF1076" s="12"/>
      <c r="FG1076" s="12"/>
      <c r="FH1076" s="12"/>
      <c r="FI1076" s="12"/>
      <c r="FJ1076" s="12"/>
      <c r="FK1076" s="12"/>
      <c r="FL1076" s="12"/>
      <c r="FM1076" s="12"/>
      <c r="FN1076" s="12"/>
      <c r="FO1076" s="12"/>
      <c r="FP1076" s="12"/>
      <c r="FQ1076" s="12"/>
      <c r="FR1076" s="12"/>
      <c r="FS1076" s="12"/>
      <c r="FT1076" s="12"/>
      <c r="FU1076" s="12"/>
      <c r="FV1076" s="12"/>
      <c r="FW1076" s="12"/>
      <c r="FX1076" s="12"/>
      <c r="FY1076" s="12"/>
      <c r="FZ1076" s="12"/>
      <c r="GA1076" s="12"/>
      <c r="GB1076" s="12"/>
      <c r="GC1076" s="12"/>
      <c r="GD1076" s="12"/>
      <c r="GE1076" s="12"/>
      <c r="GF1076" s="12"/>
      <c r="GG1076" s="12"/>
      <c r="GH1076" s="12"/>
      <c r="GI1076" s="12"/>
      <c r="GJ1076" s="12"/>
      <c r="GK1076" s="12"/>
      <c r="GL1076" s="12"/>
      <c r="GM1076" s="12"/>
      <c r="GN1076" s="12"/>
      <c r="GO1076" s="12"/>
      <c r="GP1076" s="12"/>
      <c r="GQ1076" s="12"/>
      <c r="GR1076" s="12"/>
      <c r="GS1076" s="12"/>
      <c r="GT1076" s="12"/>
      <c r="GU1076" s="12"/>
      <c r="GV1076" s="12"/>
      <c r="GW1076" s="12"/>
      <c r="GX1076" s="12"/>
      <c r="GY1076" s="12"/>
      <c r="GZ1076" s="12"/>
      <c r="HA1076" s="12"/>
      <c r="HB1076" s="12"/>
      <c r="HC1076" s="12"/>
      <c r="HD1076" s="12"/>
      <c r="HE1076" s="12"/>
      <c r="HF1076" s="12"/>
      <c r="HG1076" s="12"/>
      <c r="HH1076" s="12"/>
      <c r="HI1076" s="12"/>
      <c r="HJ1076" s="12"/>
      <c r="HK1076" s="12"/>
      <c r="HL1076" s="12"/>
      <c r="HM1076" s="12"/>
      <c r="HN1076" s="12"/>
      <c r="HO1076" s="12"/>
      <c r="HZ1076" s="12"/>
      <c r="IA1076" s="12"/>
      <c r="IE1076" s="12"/>
      <c r="IF1076" s="12"/>
      <c r="IH1076" s="12"/>
      <c r="IJ1076" s="12"/>
      <c r="IK1076" s="12"/>
      <c r="IR1076" s="12"/>
      <c r="JB1076" s="12"/>
      <c r="JC1076" s="12"/>
      <c r="JD1076" s="12"/>
      <c r="JE1076" s="12"/>
      <c r="JK1076" s="12"/>
      <c r="JN1076" s="12"/>
      <c r="JO1076" s="12"/>
      <c r="JP1076" s="12"/>
      <c r="JR1076" s="12"/>
      <c r="JS1076" s="12"/>
      <c r="JT1076" s="12"/>
      <c r="JU1076" s="12"/>
      <c r="JV1076" s="12"/>
      <c r="JW1076" s="12"/>
      <c r="JX1076" s="12"/>
      <c r="JY1076" s="12"/>
      <c r="KH1076"/>
      <c r="KI1076"/>
      <c r="KJ1076"/>
      <c r="KK1076"/>
      <c r="KL1076"/>
      <c r="KS1076" s="12"/>
      <c r="KT1076" s="12"/>
      <c r="KX1076" s="12"/>
      <c r="KZ1076" s="12"/>
      <c r="LA1076" s="12"/>
      <c r="LB1076" s="12"/>
      <c r="LC1076" s="12"/>
      <c r="LN1076" s="12"/>
      <c r="LO1076" s="12"/>
      <c r="LP1076" s="12"/>
      <c r="LQ1076" s="12"/>
      <c r="MG1076" s="12"/>
      <c r="MH1076" s="12"/>
      <c r="MI1076" s="12"/>
      <c r="MJ1076" s="12"/>
      <c r="MQ1076" s="12"/>
      <c r="MS1076" s="12"/>
    </row>
    <row r="1077" spans="1:359" s="8" customFormat="1" ht="22.5" customHeight="1">
      <c r="A1077" s="57"/>
      <c r="B1077" s="58"/>
      <c r="C1077" s="62"/>
      <c r="D1077" s="201"/>
      <c r="E1077" s="226"/>
      <c r="F1077" s="59"/>
      <c r="G1077" s="59"/>
      <c r="H1077" s="79" t="s">
        <v>334</v>
      </c>
      <c r="I1077" s="79" t="s">
        <v>122</v>
      </c>
      <c r="J1077" s="80" t="s">
        <v>587</v>
      </c>
      <c r="K1077" s="79" t="s">
        <v>1391</v>
      </c>
      <c r="L1077" s="66">
        <v>0</v>
      </c>
      <c r="M1077" s="66"/>
      <c r="N1077" s="1" t="s">
        <v>369</v>
      </c>
      <c r="O1077" s="316" t="s">
        <v>369</v>
      </c>
      <c r="P1077" s="317" t="s">
        <v>369</v>
      </c>
      <c r="Q1077" s="4">
        <v>1</v>
      </c>
      <c r="R1077" s="37">
        <v>0</v>
      </c>
      <c r="S1077" s="38">
        <f t="shared" si="343"/>
        <v>0</v>
      </c>
      <c r="T1077" s="20"/>
      <c r="U1077" s="10" t="s">
        <v>487</v>
      </c>
      <c r="V1077" s="9"/>
      <c r="W1077" s="12"/>
      <c r="IB1077" s="12"/>
      <c r="IC1077" s="12"/>
      <c r="ID1077" s="12"/>
      <c r="IE1077" s="12"/>
      <c r="IF1077" s="12"/>
      <c r="IH1077" s="12"/>
      <c r="JB1077" s="12"/>
      <c r="JC1077" s="12"/>
      <c r="JD1077" s="12"/>
      <c r="JE1077" s="12"/>
      <c r="JK1077" s="12"/>
      <c r="JL1077" s="12"/>
      <c r="JN1077" s="12"/>
      <c r="JO1077" s="12"/>
      <c r="JP1077" s="12"/>
      <c r="JR1077" s="12"/>
      <c r="JS1077" s="12"/>
      <c r="JT1077" s="12"/>
      <c r="JU1077" s="12"/>
      <c r="JV1077" s="12"/>
      <c r="JW1077" s="12"/>
      <c r="JX1077" s="12"/>
      <c r="JZ1077" s="12"/>
      <c r="KA1077" s="12"/>
      <c r="KB1077" s="12"/>
      <c r="KC1077" s="12"/>
      <c r="KD1077" s="12"/>
      <c r="KS1077" s="12"/>
      <c r="KT1077" s="12"/>
      <c r="KU1077" s="12"/>
      <c r="KV1077" s="12"/>
      <c r="KW1077" s="12"/>
      <c r="KX1077" s="12"/>
      <c r="KZ1077" s="12"/>
      <c r="LA1077" s="12"/>
      <c r="LB1077" s="12"/>
      <c r="LC1077" s="12"/>
      <c r="LN1077" s="12"/>
      <c r="LO1077" s="12"/>
      <c r="LP1077" s="12"/>
      <c r="LQ1077" s="12"/>
      <c r="MG1077" s="12"/>
      <c r="MR1077" s="12"/>
    </row>
    <row r="1078" spans="1:359" s="8" customFormat="1" ht="22.5" customHeight="1">
      <c r="A1078" s="57">
        <v>2</v>
      </c>
      <c r="B1078" s="58"/>
      <c r="C1078" s="62"/>
      <c r="D1078" s="201">
        <f>SUM((R1078*A1078)+B1078+C1078)+((2020-2007)*3)</f>
        <v>84.6</v>
      </c>
      <c r="E1078" s="226"/>
      <c r="F1078" s="198" t="s">
        <v>808</v>
      </c>
      <c r="G1078" s="90" t="s">
        <v>1491</v>
      </c>
      <c r="H1078" s="87" t="s">
        <v>334</v>
      </c>
      <c r="I1078" s="87" t="s">
        <v>202</v>
      </c>
      <c r="J1078" s="89" t="s">
        <v>938</v>
      </c>
      <c r="K1078" s="87" t="s">
        <v>583</v>
      </c>
      <c r="L1078" s="66">
        <f>SUM(D1078)</f>
        <v>84.6</v>
      </c>
      <c r="M1078" s="66"/>
      <c r="N1078" s="1" t="s">
        <v>369</v>
      </c>
      <c r="O1078" s="316" t="s">
        <v>369</v>
      </c>
      <c r="P1078" s="317">
        <v>1</v>
      </c>
      <c r="Q1078" s="4" t="s">
        <v>369</v>
      </c>
      <c r="R1078" s="37">
        <v>22.8</v>
      </c>
      <c r="S1078" s="38">
        <f t="shared" si="343"/>
        <v>27.815999999999999</v>
      </c>
      <c r="T1078" s="19"/>
      <c r="U1078" s="10" t="s">
        <v>487</v>
      </c>
      <c r="V1078" s="9"/>
      <c r="W1078" s="12"/>
      <c r="HP1078" s="12"/>
      <c r="HQ1078" s="12"/>
      <c r="HR1078" s="12"/>
      <c r="HS1078" s="12"/>
      <c r="HT1078" s="12"/>
      <c r="HU1078" s="12"/>
      <c r="HW1078" s="12"/>
      <c r="HX1078" s="12"/>
      <c r="HZ1078" s="12"/>
      <c r="IA1078" s="12"/>
      <c r="IB1078" s="12"/>
      <c r="IC1078" s="12"/>
      <c r="ID1078" s="12"/>
      <c r="IS1078" s="12"/>
      <c r="IT1078" s="12"/>
      <c r="IU1078" s="12"/>
      <c r="IV1078" s="12"/>
      <c r="IW1078" s="12"/>
      <c r="IX1078" s="12"/>
      <c r="IY1078" s="12"/>
      <c r="IZ1078" s="12"/>
      <c r="JA1078" s="12"/>
      <c r="JF1078" s="12"/>
      <c r="JG1078" s="12"/>
      <c r="JH1078" s="12"/>
      <c r="JI1078" s="12"/>
      <c r="JJ1078" s="12"/>
      <c r="JL1078" s="12"/>
      <c r="JT1078" s="12"/>
      <c r="JU1078" s="12"/>
      <c r="JV1078" s="12"/>
      <c r="JW1078" s="12"/>
      <c r="JX1078" s="12"/>
      <c r="KG1078"/>
      <c r="KH1078"/>
      <c r="KI1078"/>
      <c r="KJ1078"/>
      <c r="KK1078"/>
      <c r="KL1078"/>
      <c r="KS1078" s="12"/>
      <c r="KT1078" s="12"/>
      <c r="KU1078" s="12"/>
      <c r="KV1078" s="12"/>
      <c r="KW1078" s="12"/>
      <c r="KX1078" s="12"/>
      <c r="LN1078" s="12"/>
      <c r="LO1078" s="12"/>
      <c r="LP1078" s="12"/>
      <c r="LQ1078" s="12"/>
      <c r="MG1078" s="12"/>
      <c r="MQ1078" s="12"/>
      <c r="MS1078" s="12"/>
    </row>
    <row r="1079" spans="1:359" s="8" customFormat="1" ht="22.5" customHeight="1">
      <c r="A1079" s="57">
        <v>2</v>
      </c>
      <c r="B1079" s="58"/>
      <c r="C1079" s="62"/>
      <c r="D1079" s="201">
        <f>SUM((R1079*A1079)+B1079+C1079)+((2020-2006)*3)</f>
        <v>87.6</v>
      </c>
      <c r="E1079" s="225"/>
      <c r="F1079" s="198" t="s">
        <v>808</v>
      </c>
      <c r="G1079" s="90" t="s">
        <v>1491</v>
      </c>
      <c r="H1079" s="87" t="s">
        <v>334</v>
      </c>
      <c r="I1079" s="87" t="s">
        <v>202</v>
      </c>
      <c r="J1079" s="89" t="s">
        <v>938</v>
      </c>
      <c r="K1079" s="87" t="s">
        <v>584</v>
      </c>
      <c r="L1079" s="66">
        <f>SUM(D1079)</f>
        <v>87.6</v>
      </c>
      <c r="M1079" s="66"/>
      <c r="N1079" s="1" t="s">
        <v>369</v>
      </c>
      <c r="O1079" s="316" t="s">
        <v>369</v>
      </c>
      <c r="P1079" s="317">
        <v>1</v>
      </c>
      <c r="Q1079" s="4" t="s">
        <v>369</v>
      </c>
      <c r="R1079" s="37">
        <v>22.8</v>
      </c>
      <c r="S1079" s="38">
        <f t="shared" si="343"/>
        <v>27.815999999999999</v>
      </c>
      <c r="T1079" s="19"/>
      <c r="U1079" s="10" t="s">
        <v>487</v>
      </c>
      <c r="V1079" s="9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  <c r="AW1079" s="12"/>
      <c r="AX1079" s="12"/>
      <c r="AY1079" s="12"/>
      <c r="AZ1079" s="12"/>
      <c r="BA1079" s="12"/>
      <c r="BB1079" s="12"/>
      <c r="BC1079" s="12"/>
      <c r="BD1079" s="12"/>
      <c r="BE1079" s="12"/>
      <c r="BF1079" s="12"/>
      <c r="BG1079" s="12"/>
      <c r="BH1079" s="12"/>
      <c r="BI1079" s="12"/>
      <c r="BJ1079" s="12"/>
      <c r="BK1079" s="12"/>
      <c r="BL1079" s="12"/>
      <c r="BM1079" s="12"/>
      <c r="BN1079" s="12"/>
      <c r="BO1079" s="12"/>
      <c r="BP1079" s="12"/>
      <c r="BQ1079" s="12"/>
      <c r="BR1079" s="12"/>
      <c r="BS1079" s="12"/>
      <c r="BT1079" s="12"/>
      <c r="BU1079" s="12"/>
      <c r="BV1079" s="12"/>
      <c r="BW1079" s="12"/>
      <c r="BX1079" s="12"/>
      <c r="BY1079" s="12"/>
      <c r="BZ1079" s="12"/>
      <c r="CA1079" s="12"/>
      <c r="CB1079" s="12"/>
      <c r="CC1079" s="12"/>
      <c r="CD1079" s="12"/>
      <c r="CE1079" s="12"/>
      <c r="CF1079" s="12"/>
      <c r="CG1079" s="12"/>
      <c r="CH1079" s="12"/>
      <c r="CI1079" s="12"/>
      <c r="CJ1079" s="12"/>
      <c r="CK1079" s="12"/>
      <c r="CL1079" s="12"/>
      <c r="CM1079" s="12"/>
      <c r="CN1079" s="12"/>
      <c r="CO1079" s="12"/>
      <c r="CP1079" s="12"/>
      <c r="CQ1079" s="12"/>
      <c r="CR1079" s="12"/>
      <c r="CS1079" s="12"/>
      <c r="CT1079" s="12"/>
      <c r="CU1079" s="12"/>
      <c r="CV1079" s="12"/>
      <c r="CW1079" s="12"/>
      <c r="CX1079" s="12"/>
      <c r="CY1079" s="12"/>
      <c r="CZ1079" s="12"/>
      <c r="DA1079" s="12"/>
      <c r="DB1079" s="12"/>
      <c r="DC1079" s="12"/>
      <c r="DD1079" s="12"/>
      <c r="DE1079" s="12"/>
      <c r="DF1079" s="12"/>
      <c r="DG1079" s="12"/>
      <c r="DH1079" s="12"/>
      <c r="DI1079" s="12"/>
      <c r="DJ1079" s="12"/>
      <c r="DK1079" s="12"/>
      <c r="DL1079" s="12"/>
      <c r="DM1079" s="12"/>
      <c r="DN1079" s="12"/>
      <c r="DO1079" s="12"/>
      <c r="DP1079" s="12"/>
      <c r="DQ1079" s="12"/>
      <c r="DR1079" s="12"/>
      <c r="DS1079" s="12"/>
      <c r="DT1079" s="12"/>
      <c r="DU1079" s="12"/>
      <c r="DV1079" s="12"/>
      <c r="DW1079" s="12"/>
      <c r="DX1079" s="12"/>
      <c r="DY1079" s="12"/>
      <c r="DZ1079" s="12"/>
      <c r="EA1079" s="12"/>
      <c r="EB1079" s="12"/>
      <c r="EC1079" s="12"/>
      <c r="ED1079" s="12"/>
      <c r="EE1079" s="12"/>
      <c r="EF1079" s="12"/>
      <c r="EG1079" s="12"/>
      <c r="EH1079" s="12"/>
      <c r="EI1079" s="12"/>
      <c r="EJ1079" s="12"/>
      <c r="EK1079" s="12"/>
      <c r="EL1079" s="12"/>
      <c r="EM1079" s="12"/>
      <c r="EN1079" s="12"/>
      <c r="EO1079" s="12"/>
      <c r="EP1079" s="12"/>
      <c r="EQ1079" s="12"/>
      <c r="ER1079" s="12"/>
      <c r="ES1079" s="12"/>
      <c r="ET1079" s="12"/>
      <c r="EU1079" s="12"/>
      <c r="EV1079" s="12"/>
      <c r="EW1079" s="12"/>
      <c r="EX1079" s="12"/>
      <c r="EY1079" s="12"/>
      <c r="EZ1079" s="12"/>
      <c r="FA1079" s="12"/>
      <c r="FB1079" s="12"/>
      <c r="FC1079" s="12"/>
      <c r="FD1079" s="12"/>
      <c r="FE1079" s="12"/>
      <c r="FF1079" s="12"/>
      <c r="FG1079" s="12"/>
      <c r="FH1079" s="12"/>
      <c r="FI1079" s="12"/>
      <c r="FJ1079" s="12"/>
      <c r="FK1079" s="12"/>
      <c r="FL1079" s="12"/>
      <c r="FM1079" s="12"/>
      <c r="FN1079" s="12"/>
      <c r="FO1079" s="12"/>
      <c r="FP1079" s="12"/>
      <c r="FQ1079" s="12"/>
      <c r="FR1079" s="12"/>
      <c r="FS1079" s="12"/>
      <c r="FT1079" s="12"/>
      <c r="FU1079" s="12"/>
      <c r="FV1079" s="12"/>
      <c r="FW1079" s="12"/>
      <c r="FX1079" s="12"/>
      <c r="FY1079" s="12"/>
      <c r="FZ1079" s="12"/>
      <c r="GA1079" s="12"/>
      <c r="GB1079" s="12"/>
      <c r="GC1079" s="12"/>
      <c r="GD1079" s="12"/>
      <c r="GE1079" s="12"/>
      <c r="GF1079" s="12"/>
      <c r="GG1079" s="12"/>
      <c r="GH1079" s="12"/>
      <c r="GI1079" s="12"/>
      <c r="GJ1079" s="12"/>
      <c r="GK1079" s="12"/>
      <c r="GL1079" s="12"/>
      <c r="GM1079" s="12"/>
      <c r="GN1079" s="12"/>
      <c r="GO1079" s="12"/>
      <c r="GP1079" s="12"/>
      <c r="GQ1079" s="12"/>
      <c r="GR1079" s="12"/>
      <c r="GS1079" s="12"/>
      <c r="GT1079" s="12"/>
      <c r="GU1079" s="12"/>
      <c r="GV1079" s="12"/>
      <c r="GW1079" s="12"/>
      <c r="GX1079" s="12"/>
      <c r="GY1079" s="12"/>
      <c r="GZ1079" s="12"/>
      <c r="HA1079" s="12"/>
      <c r="HB1079" s="12"/>
      <c r="HC1079" s="12"/>
      <c r="HD1079" s="12"/>
      <c r="HE1079" s="12"/>
      <c r="HF1079" s="12"/>
      <c r="HG1079" s="12"/>
      <c r="HH1079" s="12"/>
      <c r="HI1079" s="12"/>
      <c r="HJ1079" s="12"/>
      <c r="HK1079" s="12"/>
      <c r="HL1079" s="12"/>
      <c r="HM1079" s="12"/>
      <c r="HN1079" s="12"/>
      <c r="HO1079" s="12"/>
      <c r="HP1079" s="12"/>
      <c r="HQ1079" s="12"/>
      <c r="HR1079" s="12"/>
      <c r="HS1079" s="12"/>
      <c r="HT1079" s="12"/>
      <c r="HU1079" s="12"/>
      <c r="HW1079" s="12"/>
      <c r="HX1079" s="12"/>
      <c r="HY1079" s="7"/>
      <c r="IJ1079" s="12"/>
      <c r="IK1079" s="12"/>
      <c r="IS1079" s="12"/>
      <c r="IT1079" s="12"/>
      <c r="IU1079" s="12"/>
      <c r="IV1079" s="12"/>
      <c r="IW1079" s="12"/>
      <c r="IX1079" s="12"/>
      <c r="IY1079" s="12"/>
      <c r="IZ1079" s="12"/>
      <c r="JA1079" s="12"/>
      <c r="JB1079" s="12"/>
      <c r="JC1079" s="12"/>
      <c r="JD1079" s="12"/>
      <c r="JE1079" s="12"/>
      <c r="JF1079" s="12"/>
      <c r="JG1079" s="12"/>
      <c r="JH1079" s="12"/>
      <c r="JI1079" s="12"/>
      <c r="JJ1079" s="12"/>
      <c r="JK1079" s="12"/>
      <c r="JL1079" s="12"/>
      <c r="JP1079" s="12"/>
      <c r="JR1079" s="12"/>
      <c r="JS1079" s="12"/>
      <c r="JY1079" s="12"/>
      <c r="KG1079"/>
      <c r="KH1079"/>
      <c r="KI1079"/>
      <c r="KJ1079"/>
      <c r="KK1079"/>
      <c r="KL1079"/>
      <c r="KS1079" s="12"/>
      <c r="KT1079" s="12"/>
      <c r="KX1079" s="12"/>
      <c r="KZ1079" s="12"/>
      <c r="LA1079" s="12"/>
      <c r="LB1079" s="12"/>
      <c r="LC1079" s="12"/>
      <c r="LN1079" s="12"/>
      <c r="LO1079" s="12"/>
      <c r="LP1079" s="12"/>
      <c r="LQ1079" s="12"/>
      <c r="MG1079" s="12"/>
      <c r="MQ1079" s="12"/>
    </row>
    <row r="1080" spans="1:359" s="8" customFormat="1" ht="22.5" customHeight="1">
      <c r="A1080" s="57">
        <v>2</v>
      </c>
      <c r="B1080" s="58"/>
      <c r="C1080" s="62"/>
      <c r="D1080" s="201">
        <f>SUM((R1080*A1080)+B1080+C1080)+((2020-2004)*3)</f>
        <v>93.6</v>
      </c>
      <c r="E1080" s="226"/>
      <c r="F1080" s="198" t="s">
        <v>808</v>
      </c>
      <c r="G1080" s="90" t="s">
        <v>2386</v>
      </c>
      <c r="H1080" s="87" t="s">
        <v>334</v>
      </c>
      <c r="I1080" s="87" t="s">
        <v>202</v>
      </c>
      <c r="J1080" s="89" t="s">
        <v>938</v>
      </c>
      <c r="K1080" s="87" t="s">
        <v>585</v>
      </c>
      <c r="L1080" s="66">
        <f>SUM(D1080)</f>
        <v>93.6</v>
      </c>
      <c r="M1080" s="66"/>
      <c r="N1080" s="1" t="s">
        <v>369</v>
      </c>
      <c r="O1080" s="316" t="s">
        <v>369</v>
      </c>
      <c r="P1080" s="317">
        <v>1</v>
      </c>
      <c r="Q1080" s="4" t="s">
        <v>369</v>
      </c>
      <c r="R1080" s="37">
        <v>22.8</v>
      </c>
      <c r="S1080" s="38">
        <f t="shared" si="343"/>
        <v>27.815999999999999</v>
      </c>
      <c r="T1080" s="19"/>
      <c r="U1080" s="10" t="s">
        <v>487</v>
      </c>
      <c r="V1080" s="9"/>
      <c r="HZ1080" s="12"/>
      <c r="IA1080" s="12"/>
      <c r="IB1080" s="12"/>
      <c r="IC1080" s="12"/>
      <c r="ID1080" s="12"/>
      <c r="IE1080" s="7"/>
      <c r="IF1080" s="7"/>
      <c r="IG1080" s="12"/>
      <c r="IH1080" s="7"/>
      <c r="IJ1080" s="12"/>
      <c r="IK1080" s="12"/>
      <c r="IL1080" s="12"/>
      <c r="IM1080" s="12"/>
      <c r="IN1080" s="12"/>
      <c r="IO1080" s="12"/>
      <c r="IP1080" s="12"/>
      <c r="IQ1080" s="12"/>
      <c r="IS1080" s="12"/>
      <c r="IT1080" s="12"/>
      <c r="IU1080" s="12"/>
      <c r="IV1080" s="12"/>
      <c r="IW1080" s="12"/>
      <c r="IX1080" s="12"/>
      <c r="IY1080" s="12"/>
      <c r="IZ1080" s="12"/>
      <c r="JA1080" s="12"/>
      <c r="JB1080" s="12"/>
      <c r="JC1080" s="12"/>
      <c r="JD1080" s="12"/>
      <c r="JE1080" s="12"/>
      <c r="JF1080" s="12"/>
      <c r="JG1080" s="12"/>
      <c r="JH1080" s="12"/>
      <c r="JI1080" s="12"/>
      <c r="JJ1080" s="12"/>
      <c r="JK1080" s="12"/>
      <c r="JM1080" s="12"/>
      <c r="JO1080" s="12"/>
      <c r="JP1080" s="12"/>
      <c r="JQ1080" s="12"/>
      <c r="JR1080" s="12"/>
      <c r="JS1080" s="12"/>
      <c r="JY1080" s="12"/>
      <c r="KE1080" s="12"/>
      <c r="KF1080" s="12"/>
      <c r="KG1080"/>
      <c r="KH1080"/>
      <c r="KI1080"/>
      <c r="KJ1080"/>
      <c r="KK1080"/>
      <c r="KL1080"/>
      <c r="KM1080" s="12"/>
      <c r="KN1080" s="12"/>
      <c r="KO1080" s="12"/>
      <c r="KP1080" s="12"/>
      <c r="KQ1080" s="12"/>
      <c r="KR1080" s="12"/>
      <c r="KS1080" s="12"/>
      <c r="KT1080" s="12"/>
      <c r="KX1080" s="12"/>
      <c r="KY1080" s="12"/>
      <c r="KZ1080" s="12"/>
      <c r="LA1080" s="12"/>
      <c r="LB1080" s="12"/>
      <c r="LC1080" s="12"/>
      <c r="LN1080" s="12"/>
      <c r="LO1080" s="12"/>
      <c r="LP1080" s="12"/>
      <c r="LQ1080" s="12"/>
      <c r="MG1080" s="12"/>
      <c r="MQ1080" s="12"/>
      <c r="MS1080" s="12"/>
    </row>
    <row r="1081" spans="1:359" s="8" customFormat="1" ht="22.5" customHeight="1">
      <c r="A1081" s="56"/>
      <c r="B1081" s="55"/>
      <c r="C1081" s="63"/>
      <c r="D1081" s="201"/>
      <c r="E1081" s="226"/>
      <c r="F1081" s="60"/>
      <c r="G1081" s="60"/>
      <c r="H1081" s="26"/>
      <c r="I1081" s="26"/>
      <c r="J1081" s="26"/>
      <c r="K1081" s="26"/>
      <c r="L1081" s="66"/>
      <c r="M1081" s="66"/>
      <c r="N1081" s="17"/>
      <c r="O1081" s="318"/>
      <c r="P1081" s="318"/>
      <c r="Q1081" s="13"/>
      <c r="R1081" s="31"/>
      <c r="S1081" s="31"/>
      <c r="T1081" s="21"/>
      <c r="U1081" s="10"/>
      <c r="V1081" s="9"/>
      <c r="HT1081" s="12"/>
      <c r="HU1081" s="12"/>
      <c r="HW1081" s="12"/>
      <c r="HX1081" s="12"/>
      <c r="IG1081" s="12"/>
      <c r="IO1081" s="12"/>
      <c r="IP1081" s="12"/>
      <c r="IQ1081" s="12"/>
      <c r="JB1081" s="12"/>
      <c r="JC1081" s="12"/>
      <c r="JD1081" s="12"/>
      <c r="JE1081" s="12"/>
      <c r="JK1081" s="12"/>
      <c r="JP1081" s="12"/>
      <c r="JR1081" s="12"/>
      <c r="JS1081" s="12"/>
      <c r="JY1081" s="12"/>
      <c r="JZ1081" s="12"/>
      <c r="KA1081" s="12"/>
      <c r="KB1081" s="12"/>
      <c r="KC1081" s="12"/>
      <c r="KD1081" s="12"/>
      <c r="KE1081" s="12"/>
      <c r="KF1081" s="12"/>
      <c r="KH1081" s="12"/>
      <c r="KI1081" s="12"/>
      <c r="KJ1081" s="12"/>
      <c r="KK1081" s="12"/>
      <c r="KL1081" s="12"/>
      <c r="KM1081" s="12"/>
      <c r="KN1081" s="12"/>
      <c r="KO1081" s="12"/>
      <c r="KP1081" s="12"/>
      <c r="KQ1081" s="12"/>
      <c r="KR1081" s="12"/>
      <c r="MR1081" s="12"/>
      <c r="MU1081" s="12"/>
    </row>
    <row r="1082" spans="1:359" s="8" customFormat="1" ht="22.5" customHeight="1">
      <c r="A1082" s="56"/>
      <c r="B1082" s="55"/>
      <c r="C1082" s="63"/>
      <c r="D1082" s="201"/>
      <c r="E1082" s="225"/>
      <c r="F1082" s="60"/>
      <c r="G1082" s="60"/>
      <c r="H1082" s="26"/>
      <c r="I1082" s="26"/>
      <c r="J1082" s="9"/>
      <c r="K1082" s="26"/>
      <c r="L1082" s="66"/>
      <c r="M1082" s="66"/>
      <c r="N1082" s="17"/>
      <c r="O1082" s="318"/>
      <c r="P1082" s="318"/>
      <c r="Q1082" s="13"/>
      <c r="R1082" s="31"/>
      <c r="S1082" s="31"/>
      <c r="T1082" s="21"/>
      <c r="U1082" s="10"/>
      <c r="V1082" s="9"/>
      <c r="HT1082" s="12"/>
      <c r="HU1082" s="12"/>
      <c r="HW1082" s="12"/>
      <c r="HX1082" s="12"/>
      <c r="IG1082" s="12"/>
      <c r="IL1082" s="12"/>
      <c r="IM1082" s="12"/>
      <c r="IN1082" s="12"/>
      <c r="IO1082" s="12"/>
      <c r="IP1082" s="12"/>
      <c r="IQ1082" s="12"/>
      <c r="JB1082" s="12"/>
      <c r="JC1082" s="12"/>
      <c r="JD1082" s="12"/>
      <c r="JE1082" s="12"/>
      <c r="JK1082" s="12"/>
      <c r="JP1082" s="12"/>
      <c r="JR1082" s="12"/>
      <c r="JS1082" s="12"/>
      <c r="JY1082" s="12"/>
      <c r="JZ1082" s="12"/>
      <c r="KA1082" s="12"/>
      <c r="KB1082" s="12"/>
      <c r="KC1082" s="12"/>
      <c r="KD1082" s="12"/>
      <c r="KE1082" s="12"/>
      <c r="KF1082" s="12"/>
      <c r="KH1082" s="12"/>
      <c r="KI1082" s="12"/>
      <c r="KJ1082" s="12"/>
      <c r="KK1082" s="12"/>
      <c r="KL1082" s="12"/>
      <c r="KM1082" s="12"/>
      <c r="KN1082" s="12"/>
      <c r="KO1082" s="12"/>
      <c r="KP1082" s="12"/>
      <c r="KQ1082" s="12"/>
      <c r="KR1082" s="12"/>
      <c r="MR1082" s="12"/>
      <c r="MU1082" s="12"/>
    </row>
    <row r="1083" spans="1:359" s="8" customFormat="1" ht="22.5" customHeight="1">
      <c r="A1083" s="56"/>
      <c r="B1083" s="55"/>
      <c r="C1083" s="63"/>
      <c r="D1083" s="201"/>
      <c r="E1083" s="226"/>
      <c r="F1083" s="60"/>
      <c r="G1083" s="60"/>
      <c r="H1083" s="26"/>
      <c r="I1083" s="26"/>
      <c r="J1083" s="9"/>
      <c r="K1083" s="26"/>
      <c r="L1083" s="66"/>
      <c r="M1083" s="66"/>
      <c r="N1083" s="17"/>
      <c r="O1083" s="318"/>
      <c r="P1083" s="318"/>
      <c r="Q1083" s="13"/>
      <c r="R1083" s="31"/>
      <c r="S1083" s="31"/>
      <c r="T1083" s="21"/>
      <c r="U1083" s="10"/>
      <c r="V1083" s="9"/>
      <c r="HT1083" s="12"/>
      <c r="HU1083" s="12"/>
      <c r="HW1083" s="12"/>
      <c r="HX1083" s="12"/>
      <c r="IG1083" s="12"/>
      <c r="IO1083" s="12"/>
      <c r="IP1083" s="12"/>
      <c r="IQ1083" s="12"/>
      <c r="JB1083" s="12"/>
      <c r="JC1083" s="12"/>
      <c r="JD1083" s="12"/>
      <c r="JE1083" s="12"/>
      <c r="JK1083" s="12"/>
      <c r="JP1083" s="12"/>
      <c r="JQ1083" s="12"/>
      <c r="JR1083" s="12"/>
      <c r="JS1083" s="12"/>
      <c r="JY1083" s="12"/>
      <c r="JZ1083" s="12"/>
      <c r="KA1083" s="12"/>
      <c r="KB1083" s="12"/>
      <c r="KC1083" s="12"/>
      <c r="KD1083" s="12"/>
      <c r="KE1083" s="12"/>
      <c r="KF1083" s="12"/>
      <c r="KH1083" s="12"/>
      <c r="KI1083" s="12"/>
      <c r="KJ1083" s="12"/>
      <c r="KK1083" s="12"/>
      <c r="KL1083" s="12"/>
      <c r="KM1083" s="12"/>
      <c r="KN1083" s="12"/>
      <c r="KO1083" s="12"/>
      <c r="KP1083" s="12"/>
      <c r="KQ1083" s="12"/>
      <c r="KR1083" s="12"/>
      <c r="MQ1083" s="12"/>
      <c r="MR1083" s="12"/>
      <c r="MS1083" s="12"/>
      <c r="MU1083" s="12"/>
    </row>
    <row r="1084" spans="1:359" ht="22.5" customHeight="1">
      <c r="A1084" s="56"/>
      <c r="B1084" s="55"/>
      <c r="C1084" s="63"/>
      <c r="D1084" s="201"/>
      <c r="E1084" s="226"/>
      <c r="F1084" s="60"/>
      <c r="G1084" s="60"/>
      <c r="H1084" s="26"/>
      <c r="I1084" s="26"/>
      <c r="J1084" s="9"/>
      <c r="K1084" s="26"/>
      <c r="L1084" s="66"/>
      <c r="M1084" s="66"/>
      <c r="N1084" s="17"/>
      <c r="O1084" s="318"/>
      <c r="P1084" s="318"/>
      <c r="Q1084" s="13"/>
      <c r="R1084" s="31"/>
      <c r="S1084" s="31"/>
      <c r="T1084" s="21"/>
      <c r="U1084" s="10"/>
      <c r="V1084" s="9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V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  <c r="IJ1084" s="8"/>
      <c r="IK1084" s="8"/>
      <c r="IL1084" s="8"/>
      <c r="IM1084" s="8"/>
      <c r="IN1084" s="8"/>
      <c r="IO1084" s="8"/>
      <c r="IP1084" s="8"/>
      <c r="IQ1084" s="8"/>
      <c r="IR1084" s="8"/>
      <c r="IS1084" s="8"/>
      <c r="IT1084" s="8"/>
      <c r="IU1084" s="8"/>
      <c r="IV1084" s="8"/>
      <c r="IW1084" s="8"/>
      <c r="IX1084" s="8"/>
      <c r="IY1084" s="8"/>
      <c r="IZ1084" s="8"/>
      <c r="JA1084" s="8"/>
      <c r="JB1084" s="8"/>
      <c r="JC1084" s="8"/>
      <c r="JD1084" s="8"/>
      <c r="JE1084" s="8"/>
      <c r="JF1084" s="8"/>
      <c r="JG1084" s="8"/>
      <c r="JH1084" s="8"/>
      <c r="JI1084" s="8"/>
      <c r="JJ1084" s="8"/>
      <c r="JK1084" s="8"/>
      <c r="JL1084" s="8"/>
      <c r="JM1084" s="8"/>
      <c r="JN1084" s="8"/>
      <c r="JO1084" s="8"/>
      <c r="JP1084" s="8"/>
      <c r="JQ1084" s="8"/>
      <c r="JR1084" s="8"/>
      <c r="JS1084" s="8"/>
      <c r="JT1084" s="8"/>
      <c r="JU1084" s="8"/>
      <c r="JV1084" s="8"/>
      <c r="JW1084" s="8"/>
      <c r="JX1084" s="8"/>
      <c r="JY1084" s="8"/>
      <c r="JZ1084" s="8"/>
      <c r="KA1084" s="8"/>
      <c r="KE1084" s="8"/>
      <c r="KF1084" s="8"/>
      <c r="KG1084" s="8"/>
      <c r="KM1084" s="8"/>
      <c r="KN1084" s="8"/>
      <c r="KO1084" s="8"/>
      <c r="KP1084" s="8"/>
      <c r="KQ1084" s="8"/>
      <c r="KR1084" s="8"/>
      <c r="KS1084" s="8"/>
      <c r="KT1084" s="8"/>
      <c r="KU1084" s="8"/>
      <c r="KV1084" s="8"/>
      <c r="KW1084" s="8"/>
      <c r="KX1084" s="8"/>
      <c r="KY1084" s="8"/>
      <c r="KZ1084" s="8"/>
      <c r="LA1084" s="8"/>
      <c r="LB1084" s="8"/>
      <c r="LC1084" s="8"/>
      <c r="LD1084" s="8"/>
      <c r="LE1084" s="8"/>
      <c r="LF1084" s="8"/>
      <c r="LG1084" s="8"/>
      <c r="LH1084" s="8"/>
      <c r="LI1084" s="8"/>
      <c r="LJ1084" s="8"/>
      <c r="LK1084" s="8"/>
      <c r="LL1084" s="8"/>
      <c r="LM1084" s="8"/>
      <c r="LN1084" s="8"/>
      <c r="LO1084" s="8"/>
      <c r="LP1084" s="8"/>
      <c r="LQ1084" s="8"/>
      <c r="LR1084" s="8"/>
      <c r="LS1084" s="8"/>
      <c r="LT1084" s="8"/>
      <c r="LU1084" s="8"/>
      <c r="LV1084" s="8"/>
      <c r="LW1084" s="8"/>
      <c r="LX1084" s="8"/>
      <c r="LY1084" s="8"/>
      <c r="LZ1084" s="8"/>
      <c r="MA1084" s="8"/>
      <c r="MB1084" s="8"/>
      <c r="MC1084" s="8"/>
      <c r="MD1084" s="8"/>
      <c r="ME1084" s="8"/>
      <c r="MF1084" s="8"/>
      <c r="MG1084" s="8"/>
      <c r="MH1084" s="8"/>
      <c r="MI1084" s="8"/>
      <c r="MJ1084" s="8"/>
      <c r="MK1084" s="8"/>
      <c r="ML1084" s="8"/>
      <c r="MM1084" s="8"/>
      <c r="MN1084" s="8"/>
      <c r="MO1084" s="8"/>
      <c r="MP1084" s="8"/>
      <c r="MQ1084" s="8"/>
      <c r="MS1084" s="8"/>
      <c r="MU1084" s="8"/>
    </row>
    <row r="1085" spans="1:359" s="8" customFormat="1" ht="22.5" customHeight="1">
      <c r="A1085" s="57">
        <v>1</v>
      </c>
      <c r="B1085" s="58">
        <v>18</v>
      </c>
      <c r="C1085" s="62"/>
      <c r="D1085" s="201">
        <f>SUM((S1085*A1085)+B1085+C1085)</f>
        <v>53.001800000000003</v>
      </c>
      <c r="E1085" s="225"/>
      <c r="F1085" s="59" t="s">
        <v>821</v>
      </c>
      <c r="G1085" s="59"/>
      <c r="H1085" s="26" t="s">
        <v>338</v>
      </c>
      <c r="I1085" s="26" t="s">
        <v>252</v>
      </c>
      <c r="J1085" s="26" t="s">
        <v>545</v>
      </c>
      <c r="K1085" s="26" t="s">
        <v>864</v>
      </c>
      <c r="L1085" s="66">
        <f t="shared" ref="L1085:L1100" si="344">SUM(D1085)</f>
        <v>53.001800000000003</v>
      </c>
      <c r="M1085" s="66"/>
      <c r="N1085" s="1" t="s">
        <v>369</v>
      </c>
      <c r="O1085" s="316" t="s">
        <v>369</v>
      </c>
      <c r="P1085" s="317" t="s">
        <v>369</v>
      </c>
      <c r="Q1085" s="4">
        <v>1</v>
      </c>
      <c r="R1085" s="37">
        <v>28.69</v>
      </c>
      <c r="S1085" s="38">
        <f t="shared" ref="S1085:S1100" si="345">SUM(R1085*1.22)</f>
        <v>35.001800000000003</v>
      </c>
      <c r="T1085" s="20"/>
      <c r="U1085" s="10" t="s">
        <v>486</v>
      </c>
      <c r="V1085" s="9"/>
      <c r="W1085" s="12"/>
      <c r="HP1085" s="12"/>
      <c r="HQ1085" s="12"/>
      <c r="HR1085" s="12"/>
      <c r="HS1085" s="12"/>
      <c r="HV1085" s="12"/>
      <c r="HY1085" s="12"/>
      <c r="HZ1085" s="12"/>
      <c r="IA1085" s="12"/>
      <c r="IB1085" s="12"/>
      <c r="IC1085" s="12"/>
      <c r="ID1085" s="12"/>
      <c r="II1085" s="12"/>
      <c r="IJ1085" s="12"/>
      <c r="IK1085" s="12"/>
      <c r="IR1085" s="12"/>
      <c r="IS1085" s="12"/>
      <c r="IT1085" s="12"/>
      <c r="IU1085" s="12"/>
      <c r="IV1085" s="12"/>
      <c r="IW1085" s="12"/>
      <c r="IX1085" s="12"/>
      <c r="IY1085" s="12"/>
      <c r="IZ1085" s="12"/>
      <c r="JA1085" s="12"/>
      <c r="JL1085" s="12"/>
      <c r="JM1085" s="12"/>
      <c r="JN1085" s="12"/>
      <c r="JO1085" s="12"/>
      <c r="JY1085" s="12"/>
      <c r="JZ1085" s="12"/>
      <c r="KA1085" s="12"/>
      <c r="KB1085" s="12"/>
      <c r="KC1085" s="12"/>
      <c r="KD1085" s="12"/>
      <c r="KE1085" s="12"/>
      <c r="KF1085" s="12"/>
      <c r="KH1085" s="12"/>
      <c r="KI1085" s="12"/>
      <c r="KJ1085" s="12"/>
      <c r="KK1085" s="12"/>
      <c r="KL1085" s="12"/>
      <c r="KM1085" s="12"/>
      <c r="KN1085" s="12"/>
      <c r="KO1085" s="12"/>
      <c r="KP1085" s="12"/>
      <c r="KQ1085" s="12"/>
      <c r="KR1085" s="12"/>
      <c r="KS1085" s="12"/>
      <c r="KT1085" s="12"/>
      <c r="KZ1085" s="12"/>
      <c r="LA1085" s="12"/>
      <c r="LB1085" s="12"/>
      <c r="LC1085" s="12"/>
      <c r="LN1085" s="12"/>
      <c r="LO1085" s="12"/>
      <c r="LP1085" s="12"/>
      <c r="LQ1085" s="12"/>
      <c r="MG1085" s="12"/>
      <c r="MH1085" s="12"/>
      <c r="MI1085" s="12"/>
      <c r="MJ1085" s="12"/>
      <c r="MK1085" s="12"/>
      <c r="ML1085" s="12"/>
      <c r="MM1085" s="12"/>
      <c r="MN1085" s="12"/>
      <c r="MO1085" s="12"/>
      <c r="MP1085" s="12"/>
      <c r="MQ1085" s="12"/>
      <c r="MS1085" s="12"/>
    </row>
    <row r="1086" spans="1:359" s="8" customFormat="1" ht="22.5" customHeight="1">
      <c r="A1086" s="57">
        <v>1</v>
      </c>
      <c r="B1086" s="58">
        <v>17</v>
      </c>
      <c r="C1086" s="62">
        <v>2</v>
      </c>
      <c r="D1086" s="201">
        <f>SUM((S1086*A1086)+B1086+C1086)</f>
        <v>34.372</v>
      </c>
      <c r="E1086" s="226"/>
      <c r="F1086" s="59" t="s">
        <v>830</v>
      </c>
      <c r="G1086" s="59"/>
      <c r="H1086" s="26" t="s">
        <v>338</v>
      </c>
      <c r="I1086" s="367" t="s">
        <v>1181</v>
      </c>
      <c r="J1086" s="367" t="s">
        <v>545</v>
      </c>
      <c r="K1086" s="367" t="s">
        <v>1184</v>
      </c>
      <c r="L1086" s="66">
        <f>SUM(D1086)</f>
        <v>34.372</v>
      </c>
      <c r="M1086" s="66"/>
      <c r="N1086" s="1" t="s">
        <v>369</v>
      </c>
      <c r="O1086" s="316" t="s">
        <v>369</v>
      </c>
      <c r="P1086" s="317">
        <v>2</v>
      </c>
      <c r="Q1086" s="4" t="s">
        <v>369</v>
      </c>
      <c r="R1086" s="37">
        <v>12.6</v>
      </c>
      <c r="S1086" s="38">
        <f>SUM(R1086*1.22)</f>
        <v>15.372</v>
      </c>
      <c r="T1086" s="25">
        <v>0.08</v>
      </c>
      <c r="U1086" s="10" t="s">
        <v>891</v>
      </c>
      <c r="V1086" s="9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2"/>
      <c r="AX1086" s="12"/>
      <c r="AY1086" s="12"/>
      <c r="AZ1086" s="12"/>
      <c r="BA1086" s="12"/>
      <c r="BB1086" s="12"/>
      <c r="BC1086" s="12"/>
      <c r="BD1086" s="12"/>
      <c r="BE1086" s="12"/>
      <c r="BF1086" s="12"/>
      <c r="BG1086" s="12"/>
      <c r="BH1086" s="12"/>
      <c r="BI1086" s="12"/>
      <c r="BJ1086" s="12"/>
      <c r="BK1086" s="12"/>
      <c r="BL1086" s="12"/>
      <c r="BM1086" s="12"/>
      <c r="BN1086" s="12"/>
      <c r="BO1086" s="12"/>
      <c r="BP1086" s="12"/>
      <c r="BQ1086" s="12"/>
      <c r="BR1086" s="12"/>
      <c r="BS1086" s="12"/>
      <c r="BT1086" s="12"/>
      <c r="BU1086" s="12"/>
      <c r="BV1086" s="12"/>
      <c r="BW1086" s="12"/>
      <c r="BX1086" s="12"/>
      <c r="BY1086" s="12"/>
      <c r="BZ1086" s="12"/>
      <c r="CA1086" s="12"/>
      <c r="CB1086" s="12"/>
      <c r="CC1086" s="12"/>
      <c r="CD1086" s="12"/>
      <c r="CE1086" s="12"/>
      <c r="CF1086" s="12"/>
      <c r="CG1086" s="12"/>
      <c r="CH1086" s="12"/>
      <c r="CI1086" s="12"/>
      <c r="CJ1086" s="12"/>
      <c r="CK1086" s="12"/>
      <c r="CL1086" s="12"/>
      <c r="CM1086" s="12"/>
      <c r="CN1086" s="12"/>
      <c r="CO1086" s="12"/>
      <c r="CP1086" s="12"/>
      <c r="CQ1086" s="12"/>
      <c r="CR1086" s="12"/>
      <c r="CS1086" s="12"/>
      <c r="CT1086" s="12"/>
      <c r="CU1086" s="12"/>
      <c r="CV1086" s="12"/>
      <c r="CW1086" s="12"/>
      <c r="CX1086" s="12"/>
      <c r="CY1086" s="12"/>
      <c r="CZ1086" s="12"/>
      <c r="DA1086" s="12"/>
      <c r="DB1086" s="12"/>
      <c r="DC1086" s="12"/>
      <c r="DD1086" s="12"/>
      <c r="DE1086" s="12"/>
      <c r="DF1086" s="12"/>
      <c r="DG1086" s="12"/>
      <c r="DH1086" s="12"/>
      <c r="DI1086" s="12"/>
      <c r="DJ1086" s="12"/>
      <c r="DK1086" s="12"/>
      <c r="DL1086" s="12"/>
      <c r="DM1086" s="12"/>
      <c r="DN1086" s="12"/>
      <c r="DO1086" s="12"/>
      <c r="DP1086" s="12"/>
      <c r="DQ1086" s="12"/>
      <c r="DR1086" s="12"/>
      <c r="DS1086" s="12"/>
      <c r="DT1086" s="12"/>
      <c r="DU1086" s="12"/>
      <c r="DV1086" s="12"/>
      <c r="DW1086" s="12"/>
      <c r="DX1086" s="12"/>
      <c r="DY1086" s="12"/>
      <c r="DZ1086" s="12"/>
      <c r="EA1086" s="12"/>
      <c r="EB1086" s="12"/>
      <c r="EC1086" s="12"/>
      <c r="ED1086" s="12"/>
      <c r="EE1086" s="12"/>
      <c r="EF1086" s="12"/>
      <c r="EG1086" s="12"/>
      <c r="EH1086" s="12"/>
      <c r="EI1086" s="12"/>
      <c r="EJ1086" s="12"/>
      <c r="EK1086" s="12"/>
      <c r="EL1086" s="12"/>
      <c r="EM1086" s="12"/>
      <c r="EN1086" s="12"/>
      <c r="EO1086" s="12"/>
      <c r="EP1086" s="12"/>
      <c r="EQ1086" s="12"/>
      <c r="ER1086" s="12"/>
      <c r="ES1086" s="12"/>
      <c r="ET1086" s="12"/>
      <c r="EU1086" s="12"/>
      <c r="EV1086" s="12"/>
      <c r="EW1086" s="12"/>
      <c r="EX1086" s="12"/>
      <c r="EY1086" s="12"/>
      <c r="EZ1086" s="12"/>
      <c r="FA1086" s="12"/>
      <c r="FB1086" s="12"/>
      <c r="FC1086" s="12"/>
      <c r="FD1086" s="12"/>
      <c r="FE1086" s="12"/>
      <c r="FF1086" s="12"/>
      <c r="FG1086" s="12"/>
      <c r="FH1086" s="12"/>
      <c r="FI1086" s="12"/>
      <c r="FJ1086" s="12"/>
      <c r="FK1086" s="12"/>
      <c r="FL1086" s="12"/>
      <c r="FM1086" s="12"/>
      <c r="FN1086" s="12"/>
      <c r="FO1086" s="12"/>
      <c r="FP1086" s="12"/>
      <c r="FQ1086" s="12"/>
      <c r="FR1086" s="12"/>
      <c r="FS1086" s="12"/>
      <c r="FT1086" s="12"/>
      <c r="FU1086" s="12"/>
      <c r="FV1086" s="12"/>
      <c r="FW1086" s="12"/>
      <c r="FX1086" s="12"/>
      <c r="FY1086" s="12"/>
      <c r="FZ1086" s="12"/>
      <c r="GA1086" s="12"/>
      <c r="GB1086" s="12"/>
      <c r="GC1086" s="12"/>
      <c r="GD1086" s="12"/>
      <c r="GE1086" s="12"/>
      <c r="GF1086" s="12"/>
      <c r="GG1086" s="12"/>
      <c r="GH1086" s="12"/>
      <c r="GI1086" s="12"/>
      <c r="GJ1086" s="12"/>
      <c r="GK1086" s="12"/>
      <c r="GL1086" s="12"/>
      <c r="GM1086" s="12"/>
      <c r="GN1086" s="12"/>
      <c r="GO1086" s="12"/>
      <c r="GP1086" s="12"/>
      <c r="GQ1086" s="12"/>
      <c r="GR1086" s="12"/>
      <c r="GS1086" s="12"/>
      <c r="GT1086" s="12"/>
      <c r="GU1086" s="12"/>
      <c r="GV1086" s="12"/>
      <c r="GW1086" s="12"/>
      <c r="GX1086" s="12"/>
      <c r="GY1086" s="12"/>
      <c r="GZ1086" s="12"/>
      <c r="HA1086" s="12"/>
      <c r="HB1086" s="12"/>
      <c r="HC1086" s="12"/>
      <c r="HD1086" s="12"/>
      <c r="HE1086" s="12"/>
      <c r="HF1086" s="12"/>
      <c r="HG1086" s="12"/>
      <c r="HH1086" s="12"/>
      <c r="HI1086" s="12"/>
      <c r="HJ1086" s="12"/>
      <c r="HK1086" s="12"/>
      <c r="HL1086" s="12"/>
      <c r="HM1086" s="12"/>
      <c r="HN1086" s="12"/>
      <c r="HO1086" s="12"/>
      <c r="HT1086" s="12"/>
      <c r="HU1086" s="12"/>
      <c r="HW1086" s="12"/>
      <c r="HX1086" s="12"/>
      <c r="IE1086" s="12"/>
      <c r="IF1086" s="12"/>
      <c r="IG1086" s="12"/>
      <c r="IH1086" s="12"/>
      <c r="IJ1086" s="12"/>
      <c r="IK1086" s="12"/>
      <c r="IL1086" s="12"/>
      <c r="IM1086" s="12"/>
      <c r="IN1086" s="12"/>
      <c r="IS1086" s="12"/>
      <c r="IT1086" s="12"/>
      <c r="IU1086" s="12"/>
      <c r="IV1086" s="12"/>
      <c r="IW1086" s="12"/>
      <c r="IX1086" s="12"/>
      <c r="IY1086" s="12"/>
      <c r="IZ1086" s="12"/>
      <c r="JA1086" s="12"/>
      <c r="JB1086" s="12"/>
      <c r="JC1086" s="12"/>
      <c r="JD1086" s="12"/>
      <c r="JE1086" s="12"/>
      <c r="JK1086" s="12"/>
      <c r="JN1086" s="12"/>
      <c r="JP1086" s="12"/>
      <c r="JR1086" s="12"/>
      <c r="JS1086" s="12"/>
      <c r="JT1086" s="12"/>
      <c r="JU1086" s="12"/>
      <c r="JV1086" s="12"/>
      <c r="JW1086" s="12"/>
      <c r="JX1086" s="12"/>
      <c r="JY1086" s="12"/>
      <c r="JZ1086" s="12"/>
      <c r="KA1086" s="12"/>
      <c r="KB1086" s="12"/>
      <c r="KC1086" s="12"/>
      <c r="KD1086" s="12"/>
      <c r="KE1086" s="12"/>
      <c r="KF1086" s="12"/>
      <c r="KM1086" s="12"/>
      <c r="KN1086" s="12"/>
      <c r="KO1086" s="12"/>
      <c r="KP1086" s="12"/>
      <c r="KQ1086" s="12"/>
      <c r="KR1086" s="12"/>
      <c r="KS1086" s="12"/>
      <c r="KT1086" s="12"/>
      <c r="KZ1086" s="12"/>
      <c r="LA1086" s="12"/>
      <c r="LB1086" s="12"/>
      <c r="LC1086" s="12"/>
      <c r="MH1086" s="12"/>
      <c r="MI1086" s="12"/>
      <c r="MJ1086" s="12"/>
      <c r="MK1086" s="12"/>
      <c r="ML1086" s="12"/>
      <c r="MM1086" s="12"/>
      <c r="MN1086" s="12"/>
      <c r="MO1086" s="12"/>
      <c r="MP1086" s="12"/>
      <c r="MQ1086" s="12"/>
      <c r="MR1086" s="197"/>
      <c r="MS1086" s="12"/>
    </row>
    <row r="1087" spans="1:359" s="8" customFormat="1" ht="22.5" customHeight="1">
      <c r="A1087" s="57">
        <v>1</v>
      </c>
      <c r="B1087" s="58">
        <v>15</v>
      </c>
      <c r="C1087" s="62"/>
      <c r="D1087" s="201">
        <f>SUM((S1087*A1087)+B1087+C1087)</f>
        <v>26.101999999999997</v>
      </c>
      <c r="E1087" s="226"/>
      <c r="F1087" s="59" t="s">
        <v>829</v>
      </c>
      <c r="G1087" s="59"/>
      <c r="H1087" s="26" t="s">
        <v>338</v>
      </c>
      <c r="I1087" s="367" t="s">
        <v>1181</v>
      </c>
      <c r="J1087" s="367" t="s">
        <v>545</v>
      </c>
      <c r="K1087" s="367" t="s">
        <v>2534</v>
      </c>
      <c r="L1087" s="66">
        <f t="shared" ref="L1087" si="346">SUM(D1087)</f>
        <v>26.101999999999997</v>
      </c>
      <c r="M1087" s="66"/>
      <c r="N1087" s="1" t="s">
        <v>369</v>
      </c>
      <c r="O1087" s="316" t="s">
        <v>369</v>
      </c>
      <c r="P1087" s="317">
        <v>6</v>
      </c>
      <c r="Q1087" s="4" t="s">
        <v>369</v>
      </c>
      <c r="R1087" s="37">
        <v>9.1</v>
      </c>
      <c r="S1087" s="38">
        <f t="shared" ref="S1087" si="347">SUM(R1087*1.22)</f>
        <v>11.101999999999999</v>
      </c>
      <c r="T1087" s="25">
        <v>0.08</v>
      </c>
      <c r="U1087" s="10" t="s">
        <v>891</v>
      </c>
      <c r="V1087" s="9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  <c r="AW1087" s="12"/>
      <c r="AX1087" s="12"/>
      <c r="AY1087" s="12"/>
      <c r="AZ1087" s="12"/>
      <c r="BA1087" s="12"/>
      <c r="BB1087" s="12"/>
      <c r="BC1087" s="12"/>
      <c r="BD1087" s="12"/>
      <c r="BE1087" s="12"/>
      <c r="BF1087" s="12"/>
      <c r="BG1087" s="12"/>
      <c r="BH1087" s="12"/>
      <c r="BI1087" s="12"/>
      <c r="BJ1087" s="12"/>
      <c r="BK1087" s="12"/>
      <c r="BL1087" s="12"/>
      <c r="BM1087" s="12"/>
      <c r="BN1087" s="12"/>
      <c r="BO1087" s="12"/>
      <c r="BP1087" s="12"/>
      <c r="BQ1087" s="12"/>
      <c r="BR1087" s="12"/>
      <c r="BS1087" s="12"/>
      <c r="BT1087" s="12"/>
      <c r="BU1087" s="12"/>
      <c r="BV1087" s="12"/>
      <c r="BW1087" s="12"/>
      <c r="BX1087" s="12"/>
      <c r="BY1087" s="12"/>
      <c r="BZ1087" s="12"/>
      <c r="CA1087" s="12"/>
      <c r="CB1087" s="12"/>
      <c r="CC1087" s="12"/>
      <c r="CD1087" s="12"/>
      <c r="CE1087" s="12"/>
      <c r="CF1087" s="12"/>
      <c r="CG1087" s="12"/>
      <c r="CH1087" s="12"/>
      <c r="CI1087" s="12"/>
      <c r="CJ1087" s="12"/>
      <c r="CK1087" s="12"/>
      <c r="CL1087" s="12"/>
      <c r="CM1087" s="12"/>
      <c r="CN1087" s="12"/>
      <c r="CO1087" s="12"/>
      <c r="CP1087" s="12"/>
      <c r="CQ1087" s="12"/>
      <c r="CR1087" s="12"/>
      <c r="CS1087" s="12"/>
      <c r="CT1087" s="12"/>
      <c r="CU1087" s="12"/>
      <c r="CV1087" s="12"/>
      <c r="CW1087" s="12"/>
      <c r="CX1087" s="12"/>
      <c r="CY1087" s="12"/>
      <c r="CZ1087" s="12"/>
      <c r="DA1087" s="12"/>
      <c r="DB1087" s="12"/>
      <c r="DC1087" s="12"/>
      <c r="DD1087" s="12"/>
      <c r="DE1087" s="12"/>
      <c r="DF1087" s="12"/>
      <c r="DG1087" s="12"/>
      <c r="DH1087" s="12"/>
      <c r="DI1087" s="12"/>
      <c r="DJ1087" s="12"/>
      <c r="DK1087" s="12"/>
      <c r="DL1087" s="12"/>
      <c r="DM1087" s="12"/>
      <c r="DN1087" s="12"/>
      <c r="DO1087" s="12"/>
      <c r="DP1087" s="12"/>
      <c r="DQ1087" s="12"/>
      <c r="DR1087" s="12"/>
      <c r="DS1087" s="12"/>
      <c r="DT1087" s="12"/>
      <c r="DU1087" s="12"/>
      <c r="DV1087" s="12"/>
      <c r="DW1087" s="12"/>
      <c r="DX1087" s="12"/>
      <c r="DY1087" s="12"/>
      <c r="DZ1087" s="12"/>
      <c r="EA1087" s="12"/>
      <c r="EB1087" s="12"/>
      <c r="EC1087" s="12"/>
      <c r="ED1087" s="12"/>
      <c r="EE1087" s="12"/>
      <c r="EF1087" s="12"/>
      <c r="EG1087" s="12"/>
      <c r="EH1087" s="12"/>
      <c r="EI1087" s="12"/>
      <c r="EJ1087" s="12"/>
      <c r="EK1087" s="12"/>
      <c r="EL1087" s="12"/>
      <c r="EM1087" s="12"/>
      <c r="EN1087" s="12"/>
      <c r="EO1087" s="12"/>
      <c r="EP1087" s="12"/>
      <c r="EQ1087" s="12"/>
      <c r="ER1087" s="12"/>
      <c r="ES1087" s="12"/>
      <c r="ET1087" s="12"/>
      <c r="EU1087" s="12"/>
      <c r="EV1087" s="12"/>
      <c r="EW1087" s="12"/>
      <c r="EX1087" s="12"/>
      <c r="EY1087" s="12"/>
      <c r="EZ1087" s="12"/>
      <c r="FA1087" s="12"/>
      <c r="FB1087" s="12"/>
      <c r="FC1087" s="12"/>
      <c r="FD1087" s="12"/>
      <c r="FE1087" s="12"/>
      <c r="FF1087" s="12"/>
      <c r="FG1087" s="12"/>
      <c r="FH1087" s="12"/>
      <c r="FI1087" s="12"/>
      <c r="FJ1087" s="12"/>
      <c r="FK1087" s="12"/>
      <c r="FL1087" s="12"/>
      <c r="FM1087" s="12"/>
      <c r="FN1087" s="12"/>
      <c r="FO1087" s="12"/>
      <c r="FP1087" s="12"/>
      <c r="FQ1087" s="12"/>
      <c r="FR1087" s="12"/>
      <c r="FS1087" s="12"/>
      <c r="FT1087" s="12"/>
      <c r="FU1087" s="12"/>
      <c r="FV1087" s="12"/>
      <c r="FW1087" s="12"/>
      <c r="FX1087" s="12"/>
      <c r="FY1087" s="12"/>
      <c r="FZ1087" s="12"/>
      <c r="GA1087" s="12"/>
      <c r="GB1087" s="12"/>
      <c r="GC1087" s="12"/>
      <c r="GD1087" s="12"/>
      <c r="GE1087" s="12"/>
      <c r="GF1087" s="12"/>
      <c r="GG1087" s="12"/>
      <c r="GH1087" s="12"/>
      <c r="GI1087" s="12"/>
      <c r="GJ1087" s="12"/>
      <c r="GK1087" s="12"/>
      <c r="GL1087" s="12"/>
      <c r="GM1087" s="12"/>
      <c r="GN1087" s="12"/>
      <c r="GO1087" s="12"/>
      <c r="GP1087" s="12"/>
      <c r="GQ1087" s="12"/>
      <c r="GR1087" s="12"/>
      <c r="GS1087" s="12"/>
      <c r="GT1087" s="12"/>
      <c r="GU1087" s="12"/>
      <c r="GV1087" s="12"/>
      <c r="GW1087" s="12"/>
      <c r="GX1087" s="12"/>
      <c r="GY1087" s="12"/>
      <c r="GZ1087" s="12"/>
      <c r="HA1087" s="12"/>
      <c r="HB1087" s="12"/>
      <c r="HC1087" s="12"/>
      <c r="HD1087" s="12"/>
      <c r="HE1087" s="12"/>
      <c r="HF1087" s="12"/>
      <c r="HG1087" s="12"/>
      <c r="HH1087" s="12"/>
      <c r="HI1087" s="12"/>
      <c r="HJ1087" s="12"/>
      <c r="HK1087" s="12"/>
      <c r="HL1087" s="12"/>
      <c r="HM1087" s="12"/>
      <c r="HN1087" s="12"/>
      <c r="HO1087" s="12"/>
      <c r="HT1087" s="12"/>
      <c r="HU1087" s="12"/>
      <c r="HW1087" s="12"/>
      <c r="HX1087" s="12"/>
      <c r="IE1087" s="12"/>
      <c r="IF1087" s="12"/>
      <c r="IG1087" s="12"/>
      <c r="IH1087" s="12"/>
      <c r="IJ1087" s="12"/>
      <c r="IK1087" s="12"/>
      <c r="IL1087" s="12"/>
      <c r="IM1087" s="12"/>
      <c r="IN1087" s="12"/>
      <c r="IS1087" s="12"/>
      <c r="IT1087" s="12"/>
      <c r="IU1087" s="12"/>
      <c r="IV1087" s="12"/>
      <c r="IW1087" s="12"/>
      <c r="IX1087" s="12"/>
      <c r="IY1087" s="12"/>
      <c r="IZ1087" s="12"/>
      <c r="JA1087" s="12"/>
      <c r="JB1087" s="12"/>
      <c r="JC1087" s="12"/>
      <c r="JD1087" s="12"/>
      <c r="JE1087" s="12"/>
      <c r="JK1087" s="12"/>
      <c r="JN1087" s="12"/>
      <c r="JP1087" s="12"/>
      <c r="JR1087" s="12"/>
      <c r="JS1087" s="12"/>
      <c r="JY1087" s="12"/>
      <c r="JZ1087" s="12"/>
      <c r="KA1087" s="12"/>
      <c r="KB1087" s="12"/>
      <c r="KC1087" s="12"/>
      <c r="KD1087" s="12"/>
      <c r="KE1087" s="12"/>
      <c r="KF1087" s="12"/>
      <c r="KM1087" s="12"/>
      <c r="KN1087" s="12"/>
      <c r="KO1087" s="12"/>
      <c r="KP1087" s="12"/>
      <c r="KQ1087" s="12"/>
      <c r="KR1087" s="12"/>
      <c r="KS1087" s="12"/>
      <c r="KT1087" s="12"/>
      <c r="KX1087" s="12"/>
      <c r="KZ1087" s="12"/>
      <c r="LA1087" s="12"/>
      <c r="LB1087" s="12"/>
      <c r="LC1087" s="12"/>
      <c r="MH1087" s="12"/>
      <c r="MI1087" s="12"/>
      <c r="MJ1087" s="12"/>
      <c r="MQ1087" s="12"/>
      <c r="MS1087" s="12"/>
    </row>
    <row r="1088" spans="1:359" s="8" customFormat="1" ht="22.5" customHeight="1">
      <c r="A1088" s="57">
        <v>1</v>
      </c>
      <c r="B1088" s="58">
        <v>15</v>
      </c>
      <c r="C1088" s="62">
        <v>3</v>
      </c>
      <c r="D1088" s="201">
        <f>SUM((S1088*A1088)+B1088+C1088)</f>
        <v>28.491999999999997</v>
      </c>
      <c r="E1088" s="226"/>
      <c r="F1088" s="59" t="s">
        <v>829</v>
      </c>
      <c r="G1088" s="59"/>
      <c r="H1088" s="26" t="s">
        <v>338</v>
      </c>
      <c r="I1088" s="367" t="s">
        <v>1181</v>
      </c>
      <c r="J1088" s="367" t="s">
        <v>545</v>
      </c>
      <c r="K1088" s="367" t="s">
        <v>1183</v>
      </c>
      <c r="L1088" s="66">
        <f t="shared" si="344"/>
        <v>28.491999999999997</v>
      </c>
      <c r="M1088" s="66"/>
      <c r="N1088" s="1" t="s">
        <v>369</v>
      </c>
      <c r="O1088" s="316" t="s">
        <v>369</v>
      </c>
      <c r="P1088" s="317">
        <v>2</v>
      </c>
      <c r="Q1088" s="4" t="s">
        <v>369</v>
      </c>
      <c r="R1088" s="37">
        <v>8.6</v>
      </c>
      <c r="S1088" s="38">
        <f t="shared" si="345"/>
        <v>10.491999999999999</v>
      </c>
      <c r="T1088" s="25">
        <v>0.08</v>
      </c>
      <c r="U1088" s="10" t="s">
        <v>891</v>
      </c>
      <c r="V1088" s="9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2"/>
      <c r="AV1088" s="12"/>
      <c r="AW1088" s="12"/>
      <c r="AX1088" s="12"/>
      <c r="AY1088" s="12"/>
      <c r="AZ1088" s="12"/>
      <c r="BA1088" s="12"/>
      <c r="BB1088" s="12"/>
      <c r="BC1088" s="12"/>
      <c r="BD1088" s="12"/>
      <c r="BE1088" s="12"/>
      <c r="BF1088" s="12"/>
      <c r="BG1088" s="12"/>
      <c r="BH1088" s="12"/>
      <c r="BI1088" s="12"/>
      <c r="BJ1088" s="12"/>
      <c r="BK1088" s="12"/>
      <c r="BL1088" s="12"/>
      <c r="BM1088" s="12"/>
      <c r="BN1088" s="12"/>
      <c r="BO1088" s="12"/>
      <c r="BP1088" s="12"/>
      <c r="BQ1088" s="12"/>
      <c r="BR1088" s="12"/>
      <c r="BS1088" s="12"/>
      <c r="BT1088" s="12"/>
      <c r="BU1088" s="12"/>
      <c r="BV1088" s="12"/>
      <c r="BW1088" s="12"/>
      <c r="BX1088" s="12"/>
      <c r="BY1088" s="12"/>
      <c r="BZ1088" s="12"/>
      <c r="CA1088" s="12"/>
      <c r="CB1088" s="12"/>
      <c r="CC1088" s="12"/>
      <c r="CD1088" s="12"/>
      <c r="CE1088" s="12"/>
      <c r="CF1088" s="12"/>
      <c r="CG1088" s="12"/>
      <c r="CH1088" s="12"/>
      <c r="CI1088" s="12"/>
      <c r="CJ1088" s="12"/>
      <c r="CK1088" s="12"/>
      <c r="CL1088" s="12"/>
      <c r="CM1088" s="12"/>
      <c r="CN1088" s="12"/>
      <c r="CO1088" s="12"/>
      <c r="CP1088" s="12"/>
      <c r="CQ1088" s="12"/>
      <c r="CR1088" s="12"/>
      <c r="CS1088" s="12"/>
      <c r="CT1088" s="12"/>
      <c r="CU1088" s="12"/>
      <c r="CV1088" s="12"/>
      <c r="CW1088" s="12"/>
      <c r="CX1088" s="12"/>
      <c r="CY1088" s="12"/>
      <c r="CZ1088" s="12"/>
      <c r="DA1088" s="12"/>
      <c r="DB1088" s="12"/>
      <c r="DC1088" s="12"/>
      <c r="DD1088" s="12"/>
      <c r="DE1088" s="12"/>
      <c r="DF1088" s="12"/>
      <c r="DG1088" s="12"/>
      <c r="DH1088" s="12"/>
      <c r="DI1088" s="12"/>
      <c r="DJ1088" s="12"/>
      <c r="DK1088" s="12"/>
      <c r="DL1088" s="12"/>
      <c r="DM1088" s="12"/>
      <c r="DN1088" s="12"/>
      <c r="DO1088" s="12"/>
      <c r="DP1088" s="12"/>
      <c r="DQ1088" s="12"/>
      <c r="DR1088" s="12"/>
      <c r="DS1088" s="12"/>
      <c r="DT1088" s="12"/>
      <c r="DU1088" s="12"/>
      <c r="DV1088" s="12"/>
      <c r="DW1088" s="12"/>
      <c r="DX1088" s="12"/>
      <c r="DY1088" s="12"/>
      <c r="DZ1088" s="12"/>
      <c r="EA1088" s="12"/>
      <c r="EB1088" s="12"/>
      <c r="EC1088" s="12"/>
      <c r="ED1088" s="12"/>
      <c r="EE1088" s="12"/>
      <c r="EF1088" s="12"/>
      <c r="EG1088" s="12"/>
      <c r="EH1088" s="12"/>
      <c r="EI1088" s="12"/>
      <c r="EJ1088" s="12"/>
      <c r="EK1088" s="12"/>
      <c r="EL1088" s="12"/>
      <c r="EM1088" s="12"/>
      <c r="EN1088" s="12"/>
      <c r="EO1088" s="12"/>
      <c r="EP1088" s="12"/>
      <c r="EQ1088" s="12"/>
      <c r="ER1088" s="12"/>
      <c r="ES1088" s="12"/>
      <c r="ET1088" s="12"/>
      <c r="EU1088" s="12"/>
      <c r="EV1088" s="12"/>
      <c r="EW1088" s="12"/>
      <c r="EX1088" s="12"/>
      <c r="EY1088" s="12"/>
      <c r="EZ1088" s="12"/>
      <c r="FA1088" s="12"/>
      <c r="FB1088" s="12"/>
      <c r="FC1088" s="12"/>
      <c r="FD1088" s="12"/>
      <c r="FE1088" s="12"/>
      <c r="FF1088" s="12"/>
      <c r="FG1088" s="12"/>
      <c r="FH1088" s="12"/>
      <c r="FI1088" s="12"/>
      <c r="FJ1088" s="12"/>
      <c r="FK1088" s="12"/>
      <c r="FL1088" s="12"/>
      <c r="FM1088" s="12"/>
      <c r="FN1088" s="12"/>
      <c r="FO1088" s="12"/>
      <c r="FP1088" s="12"/>
      <c r="FQ1088" s="12"/>
      <c r="FR1088" s="12"/>
      <c r="FS1088" s="12"/>
      <c r="FT1088" s="12"/>
      <c r="FU1088" s="12"/>
      <c r="FV1088" s="12"/>
      <c r="FW1088" s="12"/>
      <c r="FX1088" s="12"/>
      <c r="FY1088" s="12"/>
      <c r="FZ1088" s="12"/>
      <c r="GA1088" s="12"/>
      <c r="GB1088" s="12"/>
      <c r="GC1088" s="12"/>
      <c r="GD1088" s="12"/>
      <c r="GE1088" s="12"/>
      <c r="GF1088" s="12"/>
      <c r="GG1088" s="12"/>
      <c r="GH1088" s="12"/>
      <c r="GI1088" s="12"/>
      <c r="GJ1088" s="12"/>
      <c r="GK1088" s="12"/>
      <c r="GL1088" s="12"/>
      <c r="GM1088" s="12"/>
      <c r="GN1088" s="12"/>
      <c r="GO1088" s="12"/>
      <c r="GP1088" s="12"/>
      <c r="GQ1088" s="12"/>
      <c r="GR1088" s="12"/>
      <c r="GS1088" s="12"/>
      <c r="GT1088" s="12"/>
      <c r="GU1088" s="12"/>
      <c r="GV1088" s="12"/>
      <c r="GW1088" s="12"/>
      <c r="GX1088" s="12"/>
      <c r="GY1088" s="12"/>
      <c r="GZ1088" s="12"/>
      <c r="HA1088" s="12"/>
      <c r="HB1088" s="12"/>
      <c r="HC1088" s="12"/>
      <c r="HD1088" s="12"/>
      <c r="HE1088" s="12"/>
      <c r="HF1088" s="12"/>
      <c r="HG1088" s="12"/>
      <c r="HH1088" s="12"/>
      <c r="HI1088" s="12"/>
      <c r="HJ1088" s="12"/>
      <c r="HK1088" s="12"/>
      <c r="HL1088" s="12"/>
      <c r="HM1088" s="12"/>
      <c r="HN1088" s="12"/>
      <c r="HO1088" s="12"/>
      <c r="HT1088" s="12"/>
      <c r="HU1088" s="12"/>
      <c r="HW1088" s="12"/>
      <c r="HX1088" s="12"/>
      <c r="IE1088" s="12"/>
      <c r="IF1088" s="12"/>
      <c r="IG1088" s="12"/>
      <c r="IH1088" s="12"/>
      <c r="IJ1088" s="12"/>
      <c r="IK1088" s="12"/>
      <c r="IL1088" s="12"/>
      <c r="IM1088" s="12"/>
      <c r="IN1088" s="12"/>
      <c r="IS1088" s="12"/>
      <c r="IT1088" s="12"/>
      <c r="IU1088" s="12"/>
      <c r="IV1088" s="12"/>
      <c r="IW1088" s="12"/>
      <c r="IX1088" s="12"/>
      <c r="IY1088" s="12"/>
      <c r="IZ1088" s="12"/>
      <c r="JA1088" s="12"/>
      <c r="JB1088" s="12"/>
      <c r="JC1088" s="12"/>
      <c r="JD1088" s="12"/>
      <c r="JE1088" s="12"/>
      <c r="JK1088" s="12"/>
      <c r="JN1088" s="12"/>
      <c r="JP1088" s="12"/>
      <c r="JR1088" s="12"/>
      <c r="JS1088" s="12"/>
      <c r="JY1088" s="12"/>
      <c r="JZ1088" s="12"/>
      <c r="KA1088" s="12"/>
      <c r="KB1088" s="12"/>
      <c r="KC1088" s="12"/>
      <c r="KD1088" s="12"/>
      <c r="KE1088" s="12"/>
      <c r="KF1088" s="12"/>
      <c r="KM1088" s="12"/>
      <c r="KN1088" s="12"/>
      <c r="KO1088" s="12"/>
      <c r="KP1088" s="12"/>
      <c r="KQ1088" s="12"/>
      <c r="KR1088" s="12"/>
      <c r="KS1088" s="12"/>
      <c r="KT1088" s="12"/>
      <c r="KX1088" s="12"/>
      <c r="KZ1088" s="12"/>
      <c r="LA1088" s="12"/>
      <c r="LB1088" s="12"/>
      <c r="LC1088" s="12"/>
      <c r="MH1088" s="12"/>
      <c r="MI1088" s="12"/>
      <c r="MJ1088" s="12"/>
      <c r="MQ1088" s="12"/>
      <c r="MS1088" s="12"/>
    </row>
    <row r="1089" spans="1:359" ht="22.5" customHeight="1">
      <c r="A1089" s="57">
        <v>2.1</v>
      </c>
      <c r="B1089" s="58"/>
      <c r="C1089" s="62"/>
      <c r="D1089" s="201">
        <f t="shared" ref="D1089" si="348">SUM((S1089*A1089)+B1089+C1089)</f>
        <v>38.43</v>
      </c>
      <c r="E1089" s="226"/>
      <c r="F1089" s="59" t="s">
        <v>807</v>
      </c>
      <c r="G1089" s="59"/>
      <c r="H1089" s="26" t="s">
        <v>338</v>
      </c>
      <c r="I1089" s="367" t="s">
        <v>2627</v>
      </c>
      <c r="J1089" s="367" t="s">
        <v>545</v>
      </c>
      <c r="K1089" s="367" t="s">
        <v>2631</v>
      </c>
      <c r="L1089" s="66">
        <f>SUM(D1089)</f>
        <v>38.43</v>
      </c>
      <c r="M1089" s="66"/>
      <c r="N1089" s="1" t="s">
        <v>369</v>
      </c>
      <c r="O1089" s="316" t="s">
        <v>369</v>
      </c>
      <c r="P1089" s="317" t="s">
        <v>369</v>
      </c>
      <c r="Q1089" s="317">
        <v>6</v>
      </c>
      <c r="R1089" s="37">
        <v>15</v>
      </c>
      <c r="S1089" s="38">
        <f>SUM(R1089*1.22)</f>
        <v>18.3</v>
      </c>
      <c r="T1089" s="20"/>
      <c r="U1089" s="10" t="s">
        <v>517</v>
      </c>
      <c r="V1089" s="9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IB1089" s="8"/>
      <c r="IC1089" s="8"/>
      <c r="ID1089" s="8"/>
      <c r="IG1089" s="8"/>
      <c r="IL1089" s="8"/>
      <c r="IM1089" s="8"/>
      <c r="IN1089" s="8"/>
      <c r="IO1089" s="8"/>
      <c r="IP1089" s="8"/>
      <c r="IQ1089" s="8"/>
      <c r="IS1089" s="8"/>
      <c r="IT1089" s="8"/>
      <c r="IU1089" s="8"/>
      <c r="IV1089" s="8"/>
      <c r="IW1089" s="8"/>
      <c r="IX1089" s="8"/>
      <c r="IY1089" s="8"/>
      <c r="IZ1089" s="8"/>
      <c r="JA1089" s="8"/>
      <c r="JF1089" s="8"/>
      <c r="JG1089" s="8"/>
      <c r="JH1089" s="8"/>
      <c r="JI1089" s="8"/>
      <c r="JJ1089" s="8"/>
      <c r="JL1089" s="8"/>
      <c r="JT1089" s="8"/>
      <c r="JU1089" s="8"/>
      <c r="JV1089" s="8"/>
      <c r="JW1089" s="8"/>
      <c r="JX1089" s="8"/>
      <c r="JZ1089" s="8"/>
      <c r="KA1089" s="8"/>
      <c r="KB1089" s="8"/>
      <c r="KG1089" s="8"/>
      <c r="KH1089" s="8"/>
      <c r="KI1089" s="8"/>
      <c r="KJ1089" s="8"/>
      <c r="KK1089" s="8"/>
      <c r="KL1089" s="8"/>
      <c r="KY1089" s="8"/>
      <c r="MH1089" s="8"/>
      <c r="MI1089" s="8"/>
      <c r="MJ1089" s="8"/>
      <c r="MQ1089" s="8"/>
      <c r="MR1089" s="8"/>
      <c r="MS1089" s="8"/>
      <c r="MU1089" s="8"/>
    </row>
    <row r="1090" spans="1:359" s="8" customFormat="1" ht="22.5" customHeight="1">
      <c r="A1090" s="57">
        <v>2.2000000000000002</v>
      </c>
      <c r="B1090" s="58"/>
      <c r="C1090" s="62"/>
      <c r="D1090" s="201">
        <f>SUM((S1090*A1090)+B1090+C1090)</f>
        <v>36.234000000000002</v>
      </c>
      <c r="E1090" s="225"/>
      <c r="F1090" s="59" t="s">
        <v>806</v>
      </c>
      <c r="G1090" s="59"/>
      <c r="H1090" s="26" t="s">
        <v>338</v>
      </c>
      <c r="I1090" s="26" t="s">
        <v>157</v>
      </c>
      <c r="J1090" s="26" t="s">
        <v>545</v>
      </c>
      <c r="K1090" s="26" t="s">
        <v>1002</v>
      </c>
      <c r="L1090" s="66">
        <f t="shared" si="344"/>
        <v>36.234000000000002</v>
      </c>
      <c r="M1090" s="66"/>
      <c r="N1090" s="1" t="s">
        <v>369</v>
      </c>
      <c r="O1090" s="316" t="s">
        <v>369</v>
      </c>
      <c r="P1090" s="317">
        <v>5</v>
      </c>
      <c r="Q1090" s="4" t="s">
        <v>369</v>
      </c>
      <c r="R1090" s="37">
        <v>13.5</v>
      </c>
      <c r="S1090" s="38">
        <f t="shared" si="345"/>
        <v>16.47</v>
      </c>
      <c r="T1090" s="73" t="s">
        <v>1063</v>
      </c>
      <c r="U1090" s="10" t="s">
        <v>629</v>
      </c>
      <c r="V1090" s="9"/>
      <c r="HR1090" s="12"/>
      <c r="HS1090" s="12"/>
      <c r="HT1090" s="12"/>
      <c r="HU1090" s="12"/>
      <c r="HV1090" s="12"/>
      <c r="HW1090" s="12"/>
      <c r="HX1090" s="12"/>
      <c r="HZ1090" s="12"/>
      <c r="IA1090" s="12"/>
      <c r="IG1090" s="12"/>
      <c r="IJ1090" s="12"/>
      <c r="IK1090" s="12"/>
      <c r="IL1090" s="12"/>
      <c r="IM1090" s="12"/>
      <c r="IN1090" s="12"/>
      <c r="IO1090" s="12"/>
      <c r="IP1090" s="12"/>
      <c r="IQ1090" s="12"/>
      <c r="JF1090" s="12"/>
      <c r="JG1090" s="12"/>
      <c r="JH1090" s="12"/>
      <c r="JI1090" s="12"/>
      <c r="JJ1090" s="12"/>
      <c r="JL1090" s="12"/>
      <c r="JN1090" s="12"/>
      <c r="JT1090" s="12"/>
      <c r="JU1090" s="12"/>
      <c r="JV1090" s="12"/>
      <c r="JW1090" s="12"/>
      <c r="JX1090" s="12"/>
      <c r="JZ1090" s="12"/>
      <c r="KA1090" s="12"/>
      <c r="KB1090" s="12"/>
      <c r="KC1090" s="12"/>
      <c r="KD1090" s="12"/>
      <c r="KH1090" s="12"/>
      <c r="KI1090" s="12"/>
      <c r="KJ1090" s="12"/>
      <c r="KK1090" s="12"/>
      <c r="KL1090" s="12"/>
      <c r="KS1090" s="12"/>
      <c r="KT1090" s="12"/>
      <c r="KX1090" s="12"/>
      <c r="LN1090" s="12"/>
      <c r="LO1090" s="12"/>
      <c r="LP1090" s="12"/>
      <c r="LQ1090" s="12"/>
      <c r="MG1090" s="12"/>
      <c r="MH1090" s="12"/>
      <c r="MI1090" s="12"/>
      <c r="MJ1090" s="12"/>
      <c r="MK1090" s="12"/>
      <c r="ML1090" s="12"/>
      <c r="MM1090" s="12"/>
      <c r="MN1090" s="12"/>
      <c r="MO1090" s="12"/>
      <c r="MP1090" s="12"/>
      <c r="MU1090"/>
    </row>
    <row r="1091" spans="1:359" s="8" customFormat="1" ht="22.5" customHeight="1">
      <c r="A1091" s="57">
        <v>2.2000000000000002</v>
      </c>
      <c r="B1091" s="58"/>
      <c r="C1091" s="62"/>
      <c r="D1091" s="201">
        <f>SUM((R1091*A1091)+B1091+C1091)+((2020-2012)*3)</f>
        <v>51.5</v>
      </c>
      <c r="E1091" s="226"/>
      <c r="F1091" s="198" t="s">
        <v>806</v>
      </c>
      <c r="G1091" s="90" t="s">
        <v>2371</v>
      </c>
      <c r="H1091" s="83" t="s">
        <v>338</v>
      </c>
      <c r="I1091" s="83" t="s">
        <v>157</v>
      </c>
      <c r="J1091" s="83" t="s">
        <v>545</v>
      </c>
      <c r="K1091" s="83" t="s">
        <v>618</v>
      </c>
      <c r="L1091" s="66">
        <f t="shared" si="344"/>
        <v>51.5</v>
      </c>
      <c r="M1091" s="66"/>
      <c r="N1091" s="1" t="s">
        <v>369</v>
      </c>
      <c r="O1091" s="316" t="s">
        <v>369</v>
      </c>
      <c r="P1091" s="317">
        <v>1</v>
      </c>
      <c r="Q1091" s="4" t="s">
        <v>369</v>
      </c>
      <c r="R1091" s="37">
        <v>12.5</v>
      </c>
      <c r="S1091" s="38">
        <f t="shared" si="345"/>
        <v>15.25</v>
      </c>
      <c r="T1091" s="20"/>
      <c r="U1091" s="10" t="s">
        <v>629</v>
      </c>
      <c r="V1091" s="9"/>
      <c r="HY1091" s="12"/>
      <c r="HZ1091" s="12"/>
      <c r="IA1091" s="12"/>
      <c r="IB1091" s="12"/>
      <c r="IC1091" s="12"/>
      <c r="ID1091" s="12"/>
      <c r="II1091" s="12"/>
      <c r="IJ1091" s="12"/>
      <c r="IK1091" s="12"/>
      <c r="IR1091" s="12"/>
      <c r="IS1091" s="12"/>
      <c r="IT1091" s="12"/>
      <c r="IU1091" s="12"/>
      <c r="IV1091" s="12"/>
      <c r="IW1091" s="12"/>
      <c r="IX1091" s="12"/>
      <c r="IY1091" s="12"/>
      <c r="IZ1091" s="12"/>
      <c r="JA1091" s="12"/>
      <c r="JF1091" s="12"/>
      <c r="JG1091" s="12"/>
      <c r="JH1091" s="12"/>
      <c r="JI1091" s="12"/>
      <c r="JJ1091" s="12"/>
      <c r="JL1091" s="12"/>
      <c r="KB1091" s="12"/>
      <c r="KC1091" s="12"/>
      <c r="KD1091" s="12"/>
      <c r="KS1091" s="12"/>
      <c r="KT1091" s="12"/>
      <c r="LN1091" s="12"/>
      <c r="LO1091" s="12"/>
      <c r="LP1091" s="12"/>
      <c r="LQ1091" s="12"/>
      <c r="MG1091" s="12"/>
    </row>
    <row r="1092" spans="1:359" s="8" customFormat="1" ht="22.5" customHeight="1">
      <c r="A1092" s="57">
        <v>2.1</v>
      </c>
      <c r="B1092" s="58"/>
      <c r="C1092" s="62"/>
      <c r="D1092" s="201">
        <f>SUM((R1092*A1092)+B1092+C1092)+((2020-2010)*3)</f>
        <v>67.800000000000011</v>
      </c>
      <c r="E1092" s="226"/>
      <c r="F1092" s="198" t="s">
        <v>807</v>
      </c>
      <c r="G1092" s="90" t="s">
        <v>1495</v>
      </c>
      <c r="H1092" s="83" t="s">
        <v>338</v>
      </c>
      <c r="I1092" s="83" t="s">
        <v>157</v>
      </c>
      <c r="J1092" s="83" t="s">
        <v>545</v>
      </c>
      <c r="K1092" s="83" t="s">
        <v>619</v>
      </c>
      <c r="L1092" s="66">
        <f t="shared" si="344"/>
        <v>67.800000000000011</v>
      </c>
      <c r="M1092" s="66"/>
      <c r="N1092" s="1" t="s">
        <v>369</v>
      </c>
      <c r="O1092" s="316" t="s">
        <v>369</v>
      </c>
      <c r="P1092" s="317">
        <v>2</v>
      </c>
      <c r="Q1092" s="4" t="s">
        <v>369</v>
      </c>
      <c r="R1092" s="37">
        <v>18</v>
      </c>
      <c r="S1092" s="38">
        <f t="shared" si="345"/>
        <v>21.96</v>
      </c>
      <c r="T1092" s="19"/>
      <c r="U1092" s="10" t="s">
        <v>629</v>
      </c>
      <c r="V1092" s="9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  <c r="AT1092" s="12"/>
      <c r="AU1092" s="12"/>
      <c r="AV1092" s="12"/>
      <c r="AW1092" s="12"/>
      <c r="AX1092" s="12"/>
      <c r="AY1092" s="12"/>
      <c r="AZ1092" s="12"/>
      <c r="BA1092" s="12"/>
      <c r="BB1092" s="12"/>
      <c r="BC1092" s="12"/>
      <c r="BD1092" s="12"/>
      <c r="BE1092" s="12"/>
      <c r="BF1092" s="12"/>
      <c r="BG1092" s="12"/>
      <c r="BH1092" s="12"/>
      <c r="BI1092" s="12"/>
      <c r="BJ1092" s="12"/>
      <c r="BK1092" s="12"/>
      <c r="BL1092" s="12"/>
      <c r="BM1092" s="12"/>
      <c r="BN1092" s="12"/>
      <c r="BO1092" s="12"/>
      <c r="BP1092" s="12"/>
      <c r="BQ1092" s="12"/>
      <c r="BR1092" s="12"/>
      <c r="BS1092" s="12"/>
      <c r="BT1092" s="12"/>
      <c r="BU1092" s="12"/>
      <c r="BV1092" s="12"/>
      <c r="BW1092" s="12"/>
      <c r="BX1092" s="12"/>
      <c r="BY1092" s="12"/>
      <c r="BZ1092" s="12"/>
      <c r="CA1092" s="12"/>
      <c r="CB1092" s="12"/>
      <c r="CC1092" s="12"/>
      <c r="CD1092" s="12"/>
      <c r="CE1092" s="12"/>
      <c r="CF1092" s="12"/>
      <c r="CG1092" s="12"/>
      <c r="CH1092" s="12"/>
      <c r="CI1092" s="12"/>
      <c r="CJ1092" s="12"/>
      <c r="CK1092" s="12"/>
      <c r="CL1092" s="12"/>
      <c r="CM1092" s="12"/>
      <c r="CN1092" s="12"/>
      <c r="CO1092" s="12"/>
      <c r="CP1092" s="12"/>
      <c r="CQ1092" s="12"/>
      <c r="CR1092" s="12"/>
      <c r="CS1092" s="12"/>
      <c r="CT1092" s="12"/>
      <c r="CU1092" s="12"/>
      <c r="CV1092" s="12"/>
      <c r="CW1092" s="12"/>
      <c r="CX1092" s="12"/>
      <c r="CY1092" s="12"/>
      <c r="CZ1092" s="12"/>
      <c r="DA1092" s="12"/>
      <c r="DB1092" s="12"/>
      <c r="DC1092" s="12"/>
      <c r="DD1092" s="12"/>
      <c r="DE1092" s="12"/>
      <c r="DF1092" s="12"/>
      <c r="DG1092" s="12"/>
      <c r="DH1092" s="12"/>
      <c r="DI1092" s="12"/>
      <c r="DJ1092" s="12"/>
      <c r="DK1092" s="12"/>
      <c r="DL1092" s="12"/>
      <c r="DM1092" s="12"/>
      <c r="DN1092" s="12"/>
      <c r="DO1092" s="12"/>
      <c r="DP1092" s="12"/>
      <c r="DQ1092" s="12"/>
      <c r="DR1092" s="12"/>
      <c r="DS1092" s="12"/>
      <c r="DT1092" s="12"/>
      <c r="DU1092" s="12"/>
      <c r="DV1092" s="12"/>
      <c r="DW1092" s="12"/>
      <c r="DX1092" s="12"/>
      <c r="DY1092" s="12"/>
      <c r="DZ1092" s="12"/>
      <c r="EA1092" s="12"/>
      <c r="EB1092" s="12"/>
      <c r="EC1092" s="12"/>
      <c r="ED1092" s="12"/>
      <c r="EE1092" s="12"/>
      <c r="EF1092" s="12"/>
      <c r="EG1092" s="12"/>
      <c r="EH1092" s="12"/>
      <c r="EI1092" s="12"/>
      <c r="EJ1092" s="12"/>
      <c r="EK1092" s="12"/>
      <c r="EL1092" s="12"/>
      <c r="EM1092" s="12"/>
      <c r="EN1092" s="12"/>
      <c r="EO1092" s="12"/>
      <c r="EP1092" s="12"/>
      <c r="EQ1092" s="12"/>
      <c r="ER1092" s="12"/>
      <c r="ES1092" s="12"/>
      <c r="ET1092" s="12"/>
      <c r="EU1092" s="12"/>
      <c r="EV1092" s="12"/>
      <c r="EW1092" s="12"/>
      <c r="EX1092" s="12"/>
      <c r="EY1092" s="12"/>
      <c r="EZ1092" s="12"/>
      <c r="FA1092" s="12"/>
      <c r="FB1092" s="12"/>
      <c r="FC1092" s="12"/>
      <c r="FD1092" s="12"/>
      <c r="FE1092" s="12"/>
      <c r="FF1092" s="12"/>
      <c r="FG1092" s="12"/>
      <c r="FH1092" s="12"/>
      <c r="FI1092" s="12"/>
      <c r="FJ1092" s="12"/>
      <c r="FK1092" s="12"/>
      <c r="FL1092" s="12"/>
      <c r="FM1092" s="12"/>
      <c r="FN1092" s="12"/>
      <c r="FO1092" s="12"/>
      <c r="FP1092" s="12"/>
      <c r="FQ1092" s="12"/>
      <c r="FR1092" s="12"/>
      <c r="FS1092" s="12"/>
      <c r="FT1092" s="12"/>
      <c r="FU1092" s="12"/>
      <c r="FV1092" s="12"/>
      <c r="FW1092" s="12"/>
      <c r="FX1092" s="12"/>
      <c r="FY1092" s="12"/>
      <c r="FZ1092" s="12"/>
      <c r="GA1092" s="12"/>
      <c r="GB1092" s="12"/>
      <c r="GC1092" s="12"/>
      <c r="GD1092" s="12"/>
      <c r="GE1092" s="12"/>
      <c r="GF1092" s="12"/>
      <c r="GG1092" s="12"/>
      <c r="GH1092" s="12"/>
      <c r="GI1092" s="12"/>
      <c r="GJ1092" s="12"/>
      <c r="GK1092" s="12"/>
      <c r="GL1092" s="12"/>
      <c r="GM1092" s="12"/>
      <c r="GN1092" s="12"/>
      <c r="GO1092" s="12"/>
      <c r="GP1092" s="12"/>
      <c r="GQ1092" s="12"/>
      <c r="GR1092" s="12"/>
      <c r="GS1092" s="12"/>
      <c r="GT1092" s="12"/>
      <c r="GU1092" s="12"/>
      <c r="GV1092" s="12"/>
      <c r="GW1092" s="12"/>
      <c r="GX1092" s="12"/>
      <c r="GY1092" s="12"/>
      <c r="GZ1092" s="12"/>
      <c r="HA1092" s="12"/>
      <c r="HB1092" s="12"/>
      <c r="HC1092" s="12"/>
      <c r="HD1092" s="12"/>
      <c r="HE1092" s="12"/>
      <c r="HF1092" s="12"/>
      <c r="HG1092" s="12"/>
      <c r="HH1092" s="12"/>
      <c r="HI1092" s="12"/>
      <c r="HJ1092" s="12"/>
      <c r="HK1092" s="12"/>
      <c r="HL1092" s="12"/>
      <c r="HM1092" s="12"/>
      <c r="HN1092" s="12"/>
      <c r="HO1092" s="12"/>
      <c r="HT1092" s="12"/>
      <c r="HU1092" s="12"/>
      <c r="HW1092" s="12"/>
      <c r="HX1092" s="12"/>
      <c r="HY1092" s="12"/>
      <c r="IC1092" s="7"/>
      <c r="ID1092" s="7"/>
      <c r="IE1092" s="12"/>
      <c r="IF1092" s="12"/>
      <c r="IH1092" s="12"/>
      <c r="II1092" s="12"/>
      <c r="IS1092" s="12"/>
      <c r="IT1092" s="12"/>
      <c r="IU1092" s="12"/>
      <c r="IV1092" s="12"/>
      <c r="IW1092" s="12"/>
      <c r="IX1092" s="12"/>
      <c r="IY1092" s="12"/>
      <c r="IZ1092" s="12"/>
      <c r="JA1092" s="12"/>
      <c r="JL1092" s="12"/>
      <c r="JM1092" s="12"/>
      <c r="JQ1092" s="12"/>
      <c r="JZ1092" s="7"/>
      <c r="KA1092" s="7"/>
      <c r="KB1092" s="12"/>
      <c r="KC1092" s="12"/>
      <c r="KD1092" s="12"/>
      <c r="KE1092" s="12"/>
      <c r="KF1092" s="12"/>
      <c r="KG1092" s="12"/>
      <c r="KM1092" s="12"/>
      <c r="KN1092" s="12"/>
      <c r="KO1092" s="12"/>
      <c r="KP1092" s="12"/>
      <c r="KQ1092" s="12"/>
      <c r="KR1092" s="12"/>
      <c r="KS1092" s="12"/>
      <c r="KT1092" s="12"/>
      <c r="KX1092" s="12"/>
      <c r="KZ1092" s="12"/>
      <c r="LA1092" s="12"/>
      <c r="LB1092" s="12"/>
      <c r="LC1092" s="12"/>
      <c r="MH1092" s="12"/>
      <c r="MI1092" s="12"/>
      <c r="MJ1092" s="12"/>
      <c r="MK1092" s="12"/>
      <c r="ML1092" s="12"/>
      <c r="MM1092" s="12"/>
      <c r="MN1092" s="12"/>
      <c r="MO1092" s="12"/>
      <c r="MP1092" s="12"/>
    </row>
    <row r="1093" spans="1:359" s="8" customFormat="1" ht="22.5" customHeight="1">
      <c r="A1093" s="57">
        <v>2.2000000000000002</v>
      </c>
      <c r="B1093" s="58"/>
      <c r="C1093" s="62"/>
      <c r="D1093" s="201">
        <f>SUM((S1093*A1093)+B1093+C1093)</f>
        <v>50.996000000000002</v>
      </c>
      <c r="E1093" s="226"/>
      <c r="F1093" s="59" t="s">
        <v>806</v>
      </c>
      <c r="G1093" s="59"/>
      <c r="H1093" s="26" t="s">
        <v>338</v>
      </c>
      <c r="I1093" s="26" t="s">
        <v>141</v>
      </c>
      <c r="J1093" s="26" t="s">
        <v>545</v>
      </c>
      <c r="K1093" s="26" t="s">
        <v>253</v>
      </c>
      <c r="L1093" s="66">
        <f t="shared" si="344"/>
        <v>50.996000000000002</v>
      </c>
      <c r="M1093" s="66"/>
      <c r="N1093" s="1" t="s">
        <v>369</v>
      </c>
      <c r="O1093" s="316" t="s">
        <v>369</v>
      </c>
      <c r="P1093" s="317">
        <v>1</v>
      </c>
      <c r="Q1093" s="4" t="s">
        <v>369</v>
      </c>
      <c r="R1093" s="37">
        <v>19</v>
      </c>
      <c r="S1093" s="38">
        <f t="shared" si="345"/>
        <v>23.18</v>
      </c>
      <c r="T1093" s="20"/>
      <c r="U1093" s="10" t="s">
        <v>721</v>
      </c>
      <c r="V1093" s="9"/>
      <c r="HR1093" s="12"/>
      <c r="HS1093" s="12"/>
      <c r="HT1093" s="12"/>
      <c r="HU1093" s="12"/>
      <c r="HV1093" s="12"/>
      <c r="HW1093" s="12"/>
      <c r="HX1093" s="12"/>
      <c r="HY1093" s="12"/>
      <c r="IE1093" s="12"/>
      <c r="IF1093" s="12"/>
      <c r="IH1093" s="12"/>
      <c r="IL1093" s="12"/>
      <c r="IM1093" s="12"/>
      <c r="IN1093" s="12"/>
      <c r="JF1093" s="12"/>
      <c r="JG1093" s="12"/>
      <c r="JH1093" s="12"/>
      <c r="JI1093" s="12"/>
      <c r="JJ1093" s="12"/>
      <c r="JL1093" s="12"/>
      <c r="JN1093" s="12"/>
      <c r="JT1093" s="12"/>
      <c r="JU1093" s="12"/>
      <c r="JV1093" s="12"/>
      <c r="JW1093" s="12"/>
      <c r="JX1093" s="12"/>
      <c r="JZ1093" s="12"/>
      <c r="KA1093" s="12"/>
      <c r="KB1093" s="12"/>
      <c r="KC1093" s="12"/>
      <c r="KD1093" s="12"/>
      <c r="KX1093" s="12"/>
      <c r="KZ1093" s="12"/>
      <c r="LA1093" s="12"/>
      <c r="LB1093" s="12"/>
      <c r="LC1093" s="12"/>
      <c r="LN1093" s="12"/>
      <c r="LO1093" s="12"/>
      <c r="LP1093" s="12"/>
      <c r="LQ1093" s="12"/>
      <c r="MG1093" s="12"/>
      <c r="MH1093" s="12"/>
      <c r="MI1093" s="12"/>
      <c r="MJ1093" s="12"/>
    </row>
    <row r="1094" spans="1:359" s="8" customFormat="1" ht="22.5" customHeight="1">
      <c r="A1094" s="57">
        <v>2</v>
      </c>
      <c r="B1094" s="58"/>
      <c r="C1094" s="62"/>
      <c r="D1094" s="201">
        <f>SUM((S1094*A1094)+B1094+C1094)</f>
        <v>70.272000000000006</v>
      </c>
      <c r="E1094" s="226"/>
      <c r="F1094" s="59" t="s">
        <v>808</v>
      </c>
      <c r="G1094" s="59"/>
      <c r="H1094" s="26" t="s">
        <v>338</v>
      </c>
      <c r="I1094" s="26" t="s">
        <v>225</v>
      </c>
      <c r="J1094" s="26" t="s">
        <v>545</v>
      </c>
      <c r="K1094" s="26" t="s">
        <v>1685</v>
      </c>
      <c r="L1094" s="66">
        <f t="shared" si="344"/>
        <v>70.272000000000006</v>
      </c>
      <c r="M1094" s="66"/>
      <c r="N1094" s="1" t="s">
        <v>369</v>
      </c>
      <c r="O1094" s="316" t="s">
        <v>369</v>
      </c>
      <c r="P1094" s="317">
        <v>1</v>
      </c>
      <c r="Q1094" s="4" t="s">
        <v>369</v>
      </c>
      <c r="R1094" s="37">
        <v>28.8</v>
      </c>
      <c r="S1094" s="38">
        <f t="shared" si="345"/>
        <v>35.136000000000003</v>
      </c>
      <c r="T1094" s="20"/>
      <c r="U1094" s="10" t="s">
        <v>518</v>
      </c>
      <c r="V1094" s="9"/>
      <c r="HP1094" s="12"/>
      <c r="HQ1094" s="12"/>
      <c r="HT1094" s="12"/>
      <c r="HU1094" s="12"/>
      <c r="HW1094" s="12"/>
      <c r="HX1094" s="12"/>
      <c r="HY1094" s="12"/>
      <c r="HZ1094" s="12"/>
      <c r="IA1094" s="12"/>
      <c r="IB1094" s="12"/>
      <c r="IC1094" s="12"/>
      <c r="ID1094" s="12"/>
      <c r="IJ1094" s="12"/>
      <c r="IK1094" s="12"/>
      <c r="IR1094" s="12"/>
      <c r="IS1094" s="12"/>
      <c r="IT1094" s="12"/>
      <c r="IU1094" s="12"/>
      <c r="IV1094" s="12"/>
      <c r="IW1094" s="12"/>
      <c r="IX1094" s="12"/>
      <c r="IY1094" s="12"/>
      <c r="IZ1094" s="12"/>
      <c r="JA1094" s="12"/>
      <c r="JL1094" s="12"/>
      <c r="JT1094" s="12"/>
      <c r="JU1094" s="12"/>
      <c r="JV1094" s="12"/>
      <c r="JW1094" s="12"/>
      <c r="JX1094" s="12"/>
      <c r="KB1094" s="12"/>
      <c r="KC1094" s="12"/>
      <c r="KD1094" s="12"/>
      <c r="KS1094" s="12"/>
      <c r="KT1094" s="12"/>
      <c r="KU1094"/>
      <c r="KV1094"/>
      <c r="KW1094"/>
      <c r="KX1094" s="12"/>
      <c r="KZ1094" s="12"/>
      <c r="LA1094" s="12"/>
      <c r="LB1094" s="12"/>
      <c r="LC1094" s="12"/>
      <c r="LN1094" s="12"/>
      <c r="LO1094" s="12"/>
      <c r="LP1094" s="12"/>
      <c r="LQ1094" s="12"/>
      <c r="MG1094" s="12"/>
      <c r="MH1094" s="12"/>
      <c r="MI1094" s="12"/>
      <c r="MJ1094" s="12"/>
    </row>
    <row r="1095" spans="1:359" s="8" customFormat="1" ht="22.5" customHeight="1">
      <c r="A1095" s="57">
        <v>2</v>
      </c>
      <c r="B1095" s="58"/>
      <c r="C1095" s="62"/>
      <c r="D1095" s="201">
        <f>SUM((S1095*A1095)+B1095+C1095)</f>
        <v>48.8</v>
      </c>
      <c r="E1095" s="226"/>
      <c r="F1095" s="59" t="s">
        <v>808</v>
      </c>
      <c r="G1095" s="59"/>
      <c r="H1095" s="26" t="s">
        <v>338</v>
      </c>
      <c r="I1095" s="26" t="s">
        <v>1132</v>
      </c>
      <c r="J1095" s="26" t="s">
        <v>545</v>
      </c>
      <c r="K1095" s="26" t="s">
        <v>725</v>
      </c>
      <c r="L1095" s="66">
        <f t="shared" si="344"/>
        <v>48.8</v>
      </c>
      <c r="M1095" s="66"/>
      <c r="N1095" s="1" t="s">
        <v>369</v>
      </c>
      <c r="O1095" s="316" t="s">
        <v>369</v>
      </c>
      <c r="P1095" s="317">
        <v>1</v>
      </c>
      <c r="Q1095" s="4" t="s">
        <v>369</v>
      </c>
      <c r="R1095" s="37">
        <v>20</v>
      </c>
      <c r="S1095" s="38">
        <f t="shared" si="345"/>
        <v>24.4</v>
      </c>
      <c r="T1095" s="20"/>
      <c r="U1095" s="10" t="s">
        <v>518</v>
      </c>
      <c r="V1095" s="9"/>
      <c r="HR1095" s="12"/>
      <c r="HS1095" s="12"/>
      <c r="HT1095" s="12"/>
      <c r="HU1095" s="12"/>
      <c r="HV1095" s="12"/>
      <c r="HW1095" s="12"/>
      <c r="HX1095" s="12"/>
      <c r="HY1095" s="12"/>
      <c r="IE1095" s="12"/>
      <c r="IF1095" s="12"/>
      <c r="IH1095" s="12"/>
      <c r="IL1095" s="12"/>
      <c r="IM1095" s="12"/>
      <c r="IN1095" s="12"/>
      <c r="JF1095" s="12"/>
      <c r="JG1095" s="12"/>
      <c r="JH1095" s="12"/>
      <c r="JI1095" s="12"/>
      <c r="JJ1095" s="12"/>
      <c r="JL1095" s="12"/>
      <c r="JN1095" s="12"/>
      <c r="JT1095" s="12"/>
      <c r="JU1095" s="12"/>
      <c r="JV1095" s="12"/>
      <c r="JW1095" s="12"/>
      <c r="JX1095" s="12"/>
      <c r="JZ1095" s="12"/>
      <c r="KA1095" s="12"/>
      <c r="KB1095" s="12"/>
      <c r="KC1095" s="12"/>
      <c r="KD1095" s="12"/>
      <c r="KS1095" s="12"/>
      <c r="KT1095" s="12"/>
      <c r="KX1095" s="12"/>
      <c r="KZ1095" s="12"/>
      <c r="LA1095" s="12"/>
      <c r="LB1095" s="12"/>
      <c r="LC1095" s="12"/>
      <c r="LN1095" s="12"/>
      <c r="LO1095" s="12"/>
      <c r="LP1095" s="12"/>
      <c r="LQ1095" s="12"/>
      <c r="MG1095" s="12"/>
      <c r="MH1095" s="12"/>
      <c r="MI1095" s="12"/>
      <c r="MJ1095" s="12"/>
    </row>
    <row r="1096" spans="1:359" s="8" customFormat="1" ht="22.5" customHeight="1">
      <c r="A1096" s="57">
        <v>1</v>
      </c>
      <c r="B1096" s="58">
        <v>25</v>
      </c>
      <c r="C1096" s="62"/>
      <c r="D1096" s="201">
        <f>SUM((S1096*A1096)+B1096+C1096)</f>
        <v>52.328000000000003</v>
      </c>
      <c r="E1096" s="225"/>
      <c r="F1096" s="59" t="s">
        <v>832</v>
      </c>
      <c r="G1096" s="59"/>
      <c r="H1096" s="26" t="s">
        <v>338</v>
      </c>
      <c r="I1096" s="26" t="s">
        <v>1024</v>
      </c>
      <c r="J1096" s="26" t="s">
        <v>545</v>
      </c>
      <c r="K1096" s="26" t="s">
        <v>1036</v>
      </c>
      <c r="L1096" s="66">
        <f t="shared" si="344"/>
        <v>52.328000000000003</v>
      </c>
      <c r="M1096" s="66"/>
      <c r="N1096" s="1" t="s">
        <v>369</v>
      </c>
      <c r="O1096" s="316" t="s">
        <v>369</v>
      </c>
      <c r="P1096" s="317">
        <v>2</v>
      </c>
      <c r="Q1096" s="4" t="s">
        <v>369</v>
      </c>
      <c r="R1096" s="37">
        <v>22.4</v>
      </c>
      <c r="S1096" s="38">
        <f t="shared" si="345"/>
        <v>27.327999999999999</v>
      </c>
      <c r="T1096" s="20"/>
      <c r="U1096" s="10" t="s">
        <v>1020</v>
      </c>
      <c r="V1096" s="9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2"/>
      <c r="AV1096" s="12"/>
      <c r="AW1096" s="12"/>
      <c r="AX1096" s="12"/>
      <c r="AY1096" s="12"/>
      <c r="AZ1096" s="12"/>
      <c r="BA1096" s="12"/>
      <c r="BB1096" s="12"/>
      <c r="BC1096" s="12"/>
      <c r="BD1096" s="12"/>
      <c r="BE1096" s="12"/>
      <c r="BF1096" s="12"/>
      <c r="BG1096" s="12"/>
      <c r="BH1096" s="12"/>
      <c r="BI1096" s="12"/>
      <c r="BJ1096" s="12"/>
      <c r="BK1096" s="12"/>
      <c r="BL1096" s="12"/>
      <c r="BM1096" s="12"/>
      <c r="BN1096" s="12"/>
      <c r="BO1096" s="12"/>
      <c r="BP1096" s="12"/>
      <c r="BQ1096" s="12"/>
      <c r="BR1096" s="12"/>
      <c r="BS1096" s="12"/>
      <c r="BT1096" s="12"/>
      <c r="BU1096" s="12"/>
      <c r="BV1096" s="12"/>
      <c r="BW1096" s="12"/>
      <c r="BX1096" s="12"/>
      <c r="BY1096" s="12"/>
      <c r="BZ1096" s="12"/>
      <c r="CA1096" s="12"/>
      <c r="CB1096" s="12"/>
      <c r="CC1096" s="12"/>
      <c r="CD1096" s="12"/>
      <c r="CE1096" s="12"/>
      <c r="CF1096" s="12"/>
      <c r="CG1096" s="12"/>
      <c r="CH1096" s="12"/>
      <c r="CI1096" s="12"/>
      <c r="CJ1096" s="12"/>
      <c r="CK1096" s="12"/>
      <c r="CL1096" s="12"/>
      <c r="CM1096" s="12"/>
      <c r="CN1096" s="12"/>
      <c r="CO1096" s="12"/>
      <c r="CP1096" s="12"/>
      <c r="CQ1096" s="12"/>
      <c r="CR1096" s="12"/>
      <c r="CS1096" s="12"/>
      <c r="CT1096" s="12"/>
      <c r="CU1096" s="12"/>
      <c r="CV1096" s="12"/>
      <c r="CW1096" s="12"/>
      <c r="CX1096" s="12"/>
      <c r="CY1096" s="12"/>
      <c r="CZ1096" s="12"/>
      <c r="DA1096" s="12"/>
      <c r="DB1096" s="12"/>
      <c r="DC1096" s="12"/>
      <c r="DD1096" s="12"/>
      <c r="DE1096" s="12"/>
      <c r="DF1096" s="12"/>
      <c r="DG1096" s="12"/>
      <c r="DH1096" s="12"/>
      <c r="DI1096" s="12"/>
      <c r="DJ1096" s="12"/>
      <c r="DK1096" s="12"/>
      <c r="DL1096" s="12"/>
      <c r="DM1096" s="12"/>
      <c r="DN1096" s="12"/>
      <c r="DO1096" s="12"/>
      <c r="DP1096" s="12"/>
      <c r="DQ1096" s="12"/>
      <c r="DR1096" s="12"/>
      <c r="DS1096" s="12"/>
      <c r="DT1096" s="12"/>
      <c r="DU1096" s="12"/>
      <c r="DV1096" s="12"/>
      <c r="DW1096" s="12"/>
      <c r="DX1096" s="12"/>
      <c r="DY1096" s="12"/>
      <c r="DZ1096" s="12"/>
      <c r="EA1096" s="12"/>
      <c r="EB1096" s="12"/>
      <c r="EC1096" s="12"/>
      <c r="ED1096" s="12"/>
      <c r="EE1096" s="12"/>
      <c r="EF1096" s="12"/>
      <c r="EG1096" s="12"/>
      <c r="EH1096" s="12"/>
      <c r="EI1096" s="12"/>
      <c r="EJ1096" s="12"/>
      <c r="EK1096" s="12"/>
      <c r="EL1096" s="12"/>
      <c r="EM1096" s="12"/>
      <c r="EN1096" s="12"/>
      <c r="EO1096" s="12"/>
      <c r="EP1096" s="12"/>
      <c r="EQ1096" s="12"/>
      <c r="ER1096" s="12"/>
      <c r="ES1096" s="12"/>
      <c r="ET1096" s="12"/>
      <c r="EU1096" s="12"/>
      <c r="EV1096" s="12"/>
      <c r="EW1096" s="12"/>
      <c r="EX1096" s="12"/>
      <c r="EY1096" s="12"/>
      <c r="EZ1096" s="12"/>
      <c r="FA1096" s="12"/>
      <c r="FB1096" s="12"/>
      <c r="FC1096" s="12"/>
      <c r="FD1096" s="12"/>
      <c r="FE1096" s="12"/>
      <c r="FF1096" s="12"/>
      <c r="FG1096" s="12"/>
      <c r="FH1096" s="12"/>
      <c r="FI1096" s="12"/>
      <c r="FJ1096" s="12"/>
      <c r="FK1096" s="12"/>
      <c r="FL1096" s="12"/>
      <c r="FM1096" s="12"/>
      <c r="FN1096" s="12"/>
      <c r="FO1096" s="12"/>
      <c r="FP1096" s="12"/>
      <c r="FQ1096" s="12"/>
      <c r="FR1096" s="12"/>
      <c r="FS1096" s="12"/>
      <c r="FT1096" s="12"/>
      <c r="FU1096" s="12"/>
      <c r="FV1096" s="12"/>
      <c r="FW1096" s="12"/>
      <c r="FX1096" s="12"/>
      <c r="FY1096" s="12"/>
      <c r="FZ1096" s="12"/>
      <c r="GA1096" s="12"/>
      <c r="GB1096" s="12"/>
      <c r="GC1096" s="12"/>
      <c r="GD1096" s="12"/>
      <c r="GE1096" s="12"/>
      <c r="GF1096" s="12"/>
      <c r="GG1096" s="12"/>
      <c r="GH1096" s="12"/>
      <c r="GI1096" s="12"/>
      <c r="GJ1096" s="12"/>
      <c r="GK1096" s="12"/>
      <c r="GL1096" s="12"/>
      <c r="GM1096" s="12"/>
      <c r="GN1096" s="12"/>
      <c r="GO1096" s="12"/>
      <c r="GP1096" s="12"/>
      <c r="GQ1096" s="12"/>
      <c r="GR1096" s="12"/>
      <c r="GS1096" s="12"/>
      <c r="GT1096" s="12"/>
      <c r="GU1096" s="12"/>
      <c r="GV1096" s="12"/>
      <c r="GW1096" s="12"/>
      <c r="GX1096" s="12"/>
      <c r="GY1096" s="12"/>
      <c r="GZ1096" s="12"/>
      <c r="HA1096" s="12"/>
      <c r="HB1096" s="12"/>
      <c r="HC1096" s="12"/>
      <c r="HD1096" s="12"/>
      <c r="HE1096" s="12"/>
      <c r="HF1096" s="12"/>
      <c r="HG1096" s="12"/>
      <c r="HH1096" s="12"/>
      <c r="HI1096" s="12"/>
      <c r="HJ1096" s="12"/>
      <c r="HK1096" s="12"/>
      <c r="HL1096" s="12"/>
      <c r="HM1096" s="12"/>
      <c r="HN1096" s="12"/>
      <c r="HO1096" s="12"/>
      <c r="HT1096" s="12"/>
      <c r="HU1096" s="12"/>
      <c r="HW1096" s="12"/>
      <c r="HX1096" s="12"/>
      <c r="IE1096" s="12"/>
      <c r="IF1096" s="12"/>
      <c r="IH1096" s="12"/>
      <c r="IL1096" s="12"/>
      <c r="IM1096" s="12"/>
      <c r="IN1096" s="12"/>
      <c r="IO1096" s="12"/>
      <c r="IP1096" s="12"/>
      <c r="IQ1096" s="12"/>
      <c r="IS1096" s="7"/>
      <c r="IT1096" s="7"/>
      <c r="IU1096" s="7"/>
      <c r="IV1096" s="7"/>
      <c r="IW1096" s="7"/>
      <c r="JF1096" s="7"/>
      <c r="JG1096" s="7"/>
      <c r="JH1096" s="7"/>
      <c r="JI1096" s="7"/>
      <c r="JJ1096" s="7"/>
      <c r="JL1096" s="12"/>
      <c r="JN1096" s="12"/>
      <c r="JT1096" s="12"/>
      <c r="JU1096" s="12"/>
      <c r="JV1096" s="12"/>
      <c r="JW1096" s="12"/>
      <c r="JX1096" s="12"/>
      <c r="JZ1096" s="12"/>
      <c r="KA1096" s="12"/>
      <c r="KB1096" s="12"/>
      <c r="KC1096" s="12"/>
      <c r="KD1096" s="12"/>
      <c r="KS1096" s="12"/>
      <c r="KT1096" s="12"/>
      <c r="KZ1096" s="12"/>
      <c r="LA1096" s="12"/>
      <c r="LB1096" s="12"/>
      <c r="LC1096" s="12"/>
      <c r="MH1096" s="12"/>
      <c r="MI1096" s="12"/>
      <c r="MJ1096" s="12"/>
    </row>
    <row r="1097" spans="1:359" s="8" customFormat="1" ht="22.5" customHeight="1">
      <c r="A1097" s="57">
        <v>1.7</v>
      </c>
      <c r="B1097" s="58"/>
      <c r="C1097" s="62">
        <v>15</v>
      </c>
      <c r="D1097" s="201">
        <f>SUM((R1097*A1097)+B1097+C1097)+((2020-2003)*3)</f>
        <v>168</v>
      </c>
      <c r="E1097" s="226"/>
      <c r="F1097" s="198" t="s">
        <v>811</v>
      </c>
      <c r="G1097" s="90" t="s">
        <v>1496</v>
      </c>
      <c r="H1097" s="83" t="s">
        <v>338</v>
      </c>
      <c r="I1097" s="83" t="s">
        <v>254</v>
      </c>
      <c r="J1097" s="84" t="s">
        <v>545</v>
      </c>
      <c r="K1097" s="83" t="s">
        <v>616</v>
      </c>
      <c r="L1097" s="66">
        <f t="shared" si="344"/>
        <v>168</v>
      </c>
      <c r="M1097" s="66"/>
      <c r="N1097" s="1" t="s">
        <v>369</v>
      </c>
      <c r="O1097" s="316" t="s">
        <v>369</v>
      </c>
      <c r="P1097" s="317">
        <v>1</v>
      </c>
      <c r="Q1097" s="4" t="s">
        <v>369</v>
      </c>
      <c r="R1097" s="37">
        <v>60</v>
      </c>
      <c r="S1097" s="38">
        <f t="shared" si="345"/>
        <v>73.2</v>
      </c>
      <c r="T1097" s="20"/>
      <c r="U1097" s="10" t="s">
        <v>487</v>
      </c>
      <c r="V1097" s="9"/>
      <c r="W1097" s="12"/>
      <c r="HZ1097" s="12"/>
      <c r="IA1097" s="12"/>
      <c r="IB1097" s="12"/>
      <c r="IC1097" s="12"/>
      <c r="ID1097" s="12"/>
      <c r="II1097" s="12"/>
      <c r="IJ1097" s="12"/>
      <c r="IK1097" s="12"/>
      <c r="IR1097" s="12"/>
      <c r="IS1097" s="12"/>
      <c r="IT1097" s="12"/>
      <c r="IU1097" s="12"/>
      <c r="IV1097" s="12"/>
      <c r="IW1097" s="12"/>
      <c r="IX1097" s="12"/>
      <c r="IY1097" s="12"/>
      <c r="IZ1097" s="12"/>
      <c r="JA1097" s="12"/>
      <c r="JT1097" s="12"/>
      <c r="JU1097" s="12"/>
      <c r="JV1097" s="12"/>
      <c r="JW1097" s="12"/>
      <c r="JX1097" s="12"/>
      <c r="JZ1097" s="12"/>
      <c r="KA1097" s="12"/>
      <c r="KE1097" s="12"/>
      <c r="KF1097" s="12"/>
      <c r="KM1097" s="12"/>
      <c r="KN1097" s="12"/>
      <c r="KO1097" s="12"/>
      <c r="KP1097" s="12"/>
      <c r="KQ1097" s="12"/>
      <c r="KR1097" s="12"/>
      <c r="KX1097" s="12"/>
      <c r="KZ1097" s="12"/>
      <c r="LA1097" s="12"/>
      <c r="LB1097" s="12"/>
      <c r="LC1097" s="12"/>
      <c r="LN1097" s="12"/>
      <c r="LO1097" s="12"/>
      <c r="LP1097" s="12"/>
      <c r="LQ1097" s="12"/>
      <c r="MG1097" s="12"/>
      <c r="MH1097" s="12"/>
      <c r="MI1097" s="12"/>
      <c r="MJ1097" s="12"/>
    </row>
    <row r="1098" spans="1:359" ht="22.5" customHeight="1">
      <c r="A1098" s="57">
        <v>1.7</v>
      </c>
      <c r="B1098" s="58"/>
      <c r="C1098" s="62"/>
      <c r="D1098" s="201">
        <f>SUM((R1098*A1098)+B1098+C1098)+((2020-2002)*3)</f>
        <v>139</v>
      </c>
      <c r="E1098" s="226"/>
      <c r="F1098" s="198" t="s">
        <v>811</v>
      </c>
      <c r="G1098" s="90" t="s">
        <v>1497</v>
      </c>
      <c r="H1098" s="83" t="s">
        <v>338</v>
      </c>
      <c r="I1098" s="83" t="s">
        <v>254</v>
      </c>
      <c r="J1098" s="84" t="s">
        <v>545</v>
      </c>
      <c r="K1098" s="83" t="s">
        <v>617</v>
      </c>
      <c r="L1098" s="66">
        <f t="shared" si="344"/>
        <v>139</v>
      </c>
      <c r="M1098" s="66"/>
      <c r="N1098" s="1" t="s">
        <v>369</v>
      </c>
      <c r="O1098" s="316" t="s">
        <v>369</v>
      </c>
      <c r="P1098" s="317">
        <v>1</v>
      </c>
      <c r="Q1098" s="4" t="s">
        <v>369</v>
      </c>
      <c r="R1098" s="37">
        <v>50</v>
      </c>
      <c r="S1098" s="38">
        <f t="shared" si="345"/>
        <v>61</v>
      </c>
      <c r="T1098" s="20"/>
      <c r="U1098" s="10" t="s">
        <v>518</v>
      </c>
      <c r="V1098" s="9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IE1098" s="8"/>
      <c r="IF1098" s="8"/>
      <c r="IG1098" s="8"/>
      <c r="IH1098" s="8"/>
      <c r="IL1098" s="8"/>
      <c r="IM1098" s="8"/>
      <c r="IN1098" s="8"/>
      <c r="IO1098" s="8"/>
      <c r="IP1098" s="8"/>
      <c r="IQ1098" s="8"/>
      <c r="IS1098" s="8"/>
      <c r="IT1098" s="8"/>
      <c r="IU1098" s="8"/>
      <c r="IV1098" s="8"/>
      <c r="IW1098" s="8"/>
      <c r="IX1098" s="8"/>
      <c r="IY1098" s="8"/>
      <c r="IZ1098" s="8"/>
      <c r="JA1098" s="8"/>
      <c r="JM1098" s="8"/>
      <c r="JN1098" s="8"/>
      <c r="JO1098" s="8"/>
      <c r="JQ1098" s="8"/>
      <c r="JZ1098" s="8"/>
      <c r="KA1098" s="8"/>
      <c r="KE1098" s="8"/>
      <c r="KF1098" s="8"/>
      <c r="KG1098" s="8"/>
      <c r="KH1098" s="8"/>
      <c r="KI1098" s="8"/>
      <c r="KJ1098" s="8"/>
      <c r="KK1098" s="8"/>
      <c r="KL1098" s="8"/>
      <c r="KM1098" s="8"/>
      <c r="KN1098" s="8"/>
      <c r="KO1098" s="8"/>
      <c r="KP1098" s="8"/>
      <c r="KQ1098" s="8"/>
      <c r="KR1098" s="8"/>
      <c r="KS1098" s="8"/>
      <c r="KT1098" s="8"/>
      <c r="KU1098" s="8"/>
      <c r="KV1098" s="8"/>
      <c r="KW1098" s="8"/>
      <c r="KY1098" s="8"/>
      <c r="KZ1098" s="8"/>
      <c r="LA1098" s="8"/>
      <c r="LB1098" s="8"/>
      <c r="LC1098" s="8"/>
      <c r="LD1098" s="8"/>
      <c r="LE1098" s="8"/>
      <c r="LF1098" s="8"/>
      <c r="LG1098" s="8"/>
      <c r="LH1098" s="8"/>
      <c r="LI1098" s="8"/>
      <c r="LJ1098" s="8"/>
      <c r="LK1098" s="8"/>
      <c r="LL1098" s="8"/>
      <c r="LM1098" s="8"/>
      <c r="LR1098" s="8"/>
      <c r="LS1098" s="8"/>
      <c r="LT1098" s="8"/>
      <c r="LU1098" s="8"/>
      <c r="LV1098" s="8"/>
      <c r="LW1098" s="8"/>
      <c r="LX1098" s="8"/>
      <c r="LY1098" s="8"/>
      <c r="LZ1098" s="8"/>
      <c r="MA1098" s="8"/>
      <c r="MB1098" s="8"/>
      <c r="MC1098" s="8"/>
      <c r="MD1098" s="8"/>
      <c r="ME1098" s="8"/>
      <c r="MF1098" s="8"/>
      <c r="MH1098" s="8"/>
      <c r="MI1098" s="8"/>
      <c r="MJ1098" s="8"/>
      <c r="MK1098" s="8"/>
      <c r="ML1098" s="8"/>
      <c r="MM1098" s="8"/>
      <c r="MN1098" s="8"/>
      <c r="MO1098" s="8"/>
      <c r="MP1098" s="8"/>
      <c r="MQ1098" s="8"/>
      <c r="MR1098" s="8"/>
      <c r="MS1098" s="8"/>
      <c r="MU1098" s="8"/>
    </row>
    <row r="1099" spans="1:359" s="8" customFormat="1" ht="22.5" customHeight="1">
      <c r="A1099" s="57">
        <v>2.2000000000000002</v>
      </c>
      <c r="B1099" s="58"/>
      <c r="C1099" s="62"/>
      <c r="D1099" s="201">
        <f>SUM((S1099*A1099)+B1099+C1099)</f>
        <v>37.576000000000001</v>
      </c>
      <c r="E1099" s="225"/>
      <c r="F1099" s="59" t="s">
        <v>806</v>
      </c>
      <c r="G1099" s="59"/>
      <c r="H1099" s="43" t="s">
        <v>338</v>
      </c>
      <c r="I1099" s="43" t="s">
        <v>1737</v>
      </c>
      <c r="J1099" s="43" t="s">
        <v>545</v>
      </c>
      <c r="K1099" s="43" t="s">
        <v>2216</v>
      </c>
      <c r="L1099" s="66">
        <f t="shared" si="344"/>
        <v>37.576000000000001</v>
      </c>
      <c r="M1099" s="66"/>
      <c r="N1099" s="1" t="s">
        <v>369</v>
      </c>
      <c r="O1099" s="316" t="s">
        <v>369</v>
      </c>
      <c r="P1099" s="317">
        <v>1</v>
      </c>
      <c r="Q1099" s="4" t="s">
        <v>369</v>
      </c>
      <c r="R1099" s="37">
        <v>14</v>
      </c>
      <c r="S1099" s="38">
        <f t="shared" si="345"/>
        <v>17.079999999999998</v>
      </c>
      <c r="T1099" s="20"/>
      <c r="U1099" s="10" t="s">
        <v>518</v>
      </c>
      <c r="V1099" s="9"/>
      <c r="HP1099" s="12"/>
      <c r="HQ1099" s="12"/>
      <c r="IR1099" s="12"/>
      <c r="IS1099" s="12"/>
      <c r="IT1099" s="12"/>
      <c r="IU1099" s="12"/>
      <c r="IV1099" s="12"/>
      <c r="IW1099" s="12"/>
      <c r="IX1099" s="12"/>
      <c r="IY1099" s="12"/>
      <c r="IZ1099" s="12"/>
      <c r="JA1099" s="12"/>
      <c r="JN1099" s="12"/>
      <c r="JT1099" s="12"/>
      <c r="JU1099" s="12"/>
      <c r="JV1099" s="12"/>
      <c r="JW1099" s="12"/>
      <c r="JX1099" s="12"/>
      <c r="KB1099" s="12"/>
      <c r="KG1099" s="12"/>
      <c r="KH1099" s="12"/>
      <c r="KI1099" s="12"/>
      <c r="KJ1099" s="12"/>
      <c r="KK1099" s="12"/>
      <c r="KL1099" s="12"/>
      <c r="KS1099" s="12"/>
      <c r="KT1099" s="12"/>
      <c r="KU1099" s="12"/>
      <c r="KV1099" s="12"/>
      <c r="KW1099" s="12"/>
      <c r="KX1099" s="12"/>
      <c r="KZ1099" s="12"/>
      <c r="LA1099" s="12"/>
      <c r="LB1099" s="12"/>
      <c r="LC1099" s="12"/>
      <c r="LD1099" s="12"/>
      <c r="LE1099" s="12"/>
      <c r="LF1099" s="12"/>
      <c r="LG1099" s="12"/>
      <c r="LH1099" s="12"/>
      <c r="LI1099" s="12"/>
      <c r="LJ1099" s="12"/>
      <c r="LK1099" s="12"/>
      <c r="LL1099" s="12"/>
      <c r="LM1099" s="12"/>
      <c r="LN1099" s="12"/>
      <c r="LO1099" s="12"/>
      <c r="LP1099" s="12"/>
      <c r="LQ1099" s="12"/>
      <c r="LR1099" s="12"/>
      <c r="LS1099" s="12"/>
      <c r="LT1099" s="12"/>
      <c r="LU1099" s="12"/>
      <c r="LV1099" s="12"/>
      <c r="LW1099" s="12"/>
      <c r="LX1099" s="12"/>
      <c r="LY1099" s="12"/>
      <c r="LZ1099" s="12"/>
      <c r="MA1099" s="12"/>
      <c r="MB1099" s="12"/>
      <c r="MC1099" s="12"/>
      <c r="MD1099" s="12"/>
      <c r="ME1099" s="12"/>
      <c r="MF1099" s="12"/>
      <c r="MG1099" s="12"/>
      <c r="MH1099" s="12"/>
      <c r="MI1099" s="12"/>
      <c r="MJ1099" s="12"/>
      <c r="MQ1099" s="12"/>
      <c r="MS1099" s="12"/>
    </row>
    <row r="1100" spans="1:359" ht="22.5" customHeight="1">
      <c r="A1100" s="57">
        <v>2.2000000000000002</v>
      </c>
      <c r="B1100" s="58"/>
      <c r="C1100" s="62"/>
      <c r="D1100" s="201">
        <f>SUM((S1100*A1100)+B1100+C1100)</f>
        <v>35.509320000000002</v>
      </c>
      <c r="E1100" s="226"/>
      <c r="F1100" s="59" t="s">
        <v>806</v>
      </c>
      <c r="G1100" s="59"/>
      <c r="H1100" s="26" t="s">
        <v>338</v>
      </c>
      <c r="I1100" s="26" t="s">
        <v>1121</v>
      </c>
      <c r="J1100" s="26" t="s">
        <v>545</v>
      </c>
      <c r="K1100" s="26" t="s">
        <v>1174</v>
      </c>
      <c r="L1100" s="66">
        <f t="shared" si="344"/>
        <v>35.509320000000002</v>
      </c>
      <c r="M1100" s="66"/>
      <c r="N1100" s="1" t="s">
        <v>369</v>
      </c>
      <c r="O1100" s="316" t="s">
        <v>369</v>
      </c>
      <c r="P1100" s="317">
        <v>3</v>
      </c>
      <c r="Q1100" s="4" t="s">
        <v>369</v>
      </c>
      <c r="R1100" s="37">
        <v>13.23</v>
      </c>
      <c r="S1100" s="38">
        <f t="shared" si="345"/>
        <v>16.140599999999999</v>
      </c>
      <c r="T1100" s="25"/>
      <c r="U1100" s="10" t="s">
        <v>517</v>
      </c>
      <c r="V1100" s="9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H1100" s="8"/>
      <c r="IJ1100" s="8"/>
      <c r="IK1100" s="8"/>
      <c r="IL1100" s="8"/>
      <c r="IM1100" s="8"/>
      <c r="IN1100" s="8"/>
      <c r="IO1100" s="8"/>
      <c r="IP1100" s="8"/>
      <c r="IQ1100" s="8"/>
      <c r="IR1100" s="8"/>
      <c r="JB1100" s="8"/>
      <c r="JC1100" s="8"/>
      <c r="JD1100" s="8"/>
      <c r="JE1100" s="8"/>
      <c r="JK1100" s="8"/>
      <c r="JM1100" s="8"/>
      <c r="JN1100" s="8"/>
      <c r="JO1100" s="8"/>
      <c r="JP1100" s="8"/>
      <c r="JQ1100" s="8"/>
      <c r="JR1100" s="8"/>
      <c r="JS1100" s="8"/>
      <c r="JY1100" s="8"/>
      <c r="KB1100" s="8"/>
      <c r="KC1100" s="8"/>
      <c r="KD1100" s="8"/>
      <c r="KE1100" s="8"/>
      <c r="KF1100" s="8"/>
      <c r="KG1100" s="8"/>
      <c r="KH1100" s="8"/>
      <c r="KI1100" s="8"/>
      <c r="KJ1100" s="8"/>
      <c r="KK1100" s="8"/>
      <c r="KL1100" s="8"/>
      <c r="KM1100" s="8"/>
      <c r="KN1100" s="8"/>
      <c r="KO1100" s="8"/>
      <c r="KP1100" s="8"/>
      <c r="KQ1100" s="8"/>
      <c r="KR1100" s="8"/>
      <c r="KU1100" s="8"/>
      <c r="KV1100" s="8"/>
      <c r="KW1100" s="8"/>
      <c r="KY1100" s="8"/>
      <c r="LD1100" s="8"/>
      <c r="LE1100" s="8"/>
      <c r="LF1100" s="8"/>
      <c r="LG1100" s="8"/>
      <c r="LH1100" s="8"/>
      <c r="LI1100" s="8"/>
      <c r="LJ1100" s="8"/>
      <c r="LK1100" s="8"/>
      <c r="LL1100" s="8"/>
      <c r="LM1100" s="8"/>
      <c r="LN1100" s="8"/>
      <c r="LO1100" s="8"/>
      <c r="LP1100" s="8"/>
      <c r="LQ1100" s="8"/>
      <c r="LR1100" s="8"/>
      <c r="LS1100" s="8"/>
      <c r="LT1100" s="8"/>
      <c r="LU1100" s="8"/>
      <c r="LV1100" s="8"/>
      <c r="LW1100" s="8"/>
      <c r="LX1100" s="8"/>
      <c r="LY1100" s="8"/>
      <c r="LZ1100" s="8"/>
      <c r="MA1100" s="8"/>
      <c r="MB1100" s="8"/>
      <c r="MC1100" s="8"/>
      <c r="MD1100" s="8"/>
      <c r="ME1100" s="8"/>
      <c r="MF1100" s="8"/>
      <c r="MG1100" s="8"/>
      <c r="MH1100" s="8"/>
      <c r="MI1100" s="8"/>
      <c r="MJ1100" s="8"/>
      <c r="MQ1100" s="8"/>
      <c r="MS1100" s="8"/>
      <c r="MU1100"/>
    </row>
    <row r="1101" spans="1:359" s="8" customFormat="1" ht="22.5" customHeight="1">
      <c r="A1101" s="56"/>
      <c r="B1101" s="55"/>
      <c r="C1101" s="63"/>
      <c r="D1101" s="201"/>
      <c r="E1101" s="225"/>
      <c r="F1101" s="60"/>
      <c r="G1101" s="60"/>
      <c r="H1101" s="26"/>
      <c r="I1101" s="26"/>
      <c r="J1101" s="9"/>
      <c r="K1101" s="26"/>
      <c r="L1101" s="66"/>
      <c r="M1101" s="66"/>
      <c r="N1101" s="17"/>
      <c r="O1101" s="318"/>
      <c r="P1101" s="318"/>
      <c r="Q1101" s="13"/>
      <c r="R1101" s="31"/>
      <c r="S1101" s="31"/>
      <c r="T1101" s="21"/>
      <c r="U1101" s="10"/>
      <c r="V1101" s="9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2"/>
      <c r="AV1101" s="12"/>
      <c r="AW1101" s="12"/>
      <c r="AX1101" s="12"/>
      <c r="AY1101" s="12"/>
      <c r="AZ1101" s="12"/>
      <c r="BA1101" s="12"/>
      <c r="BB1101" s="12"/>
      <c r="BC1101" s="12"/>
      <c r="BD1101" s="12"/>
      <c r="BE1101" s="12"/>
      <c r="BF1101" s="12"/>
      <c r="BG1101" s="12"/>
      <c r="BH1101" s="12"/>
      <c r="BI1101" s="12"/>
      <c r="BJ1101" s="12"/>
      <c r="BK1101" s="12"/>
      <c r="BL1101" s="12"/>
      <c r="BM1101" s="12"/>
      <c r="BN1101" s="12"/>
      <c r="BO1101" s="12"/>
      <c r="BP1101" s="12"/>
      <c r="BQ1101" s="12"/>
      <c r="BR1101" s="12"/>
      <c r="BS1101" s="12"/>
      <c r="BT1101" s="12"/>
      <c r="BU1101" s="12"/>
      <c r="BV1101" s="12"/>
      <c r="BW1101" s="12"/>
      <c r="BX1101" s="12"/>
      <c r="BY1101" s="12"/>
      <c r="BZ1101" s="12"/>
      <c r="CA1101" s="12"/>
      <c r="CB1101" s="12"/>
      <c r="CC1101" s="12"/>
      <c r="CD1101" s="12"/>
      <c r="CE1101" s="12"/>
      <c r="CF1101" s="12"/>
      <c r="CG1101" s="12"/>
      <c r="CH1101" s="12"/>
      <c r="CI1101" s="12"/>
      <c r="CJ1101" s="12"/>
      <c r="CK1101" s="12"/>
      <c r="CL1101" s="12"/>
      <c r="CM1101" s="12"/>
      <c r="CN1101" s="12"/>
      <c r="CO1101" s="12"/>
      <c r="CP1101" s="12"/>
      <c r="CQ1101" s="12"/>
      <c r="CR1101" s="12"/>
      <c r="CS1101" s="12"/>
      <c r="CT1101" s="12"/>
      <c r="CU1101" s="12"/>
      <c r="CV1101" s="12"/>
      <c r="CW1101" s="12"/>
      <c r="CX1101" s="12"/>
      <c r="CY1101" s="12"/>
      <c r="CZ1101" s="12"/>
      <c r="DA1101" s="12"/>
      <c r="DB1101" s="12"/>
      <c r="DC1101" s="12"/>
      <c r="DD1101" s="12"/>
      <c r="DE1101" s="12"/>
      <c r="DF1101" s="12"/>
      <c r="DG1101" s="12"/>
      <c r="DH1101" s="12"/>
      <c r="DI1101" s="12"/>
      <c r="DJ1101" s="12"/>
      <c r="DK1101" s="12"/>
      <c r="DL1101" s="12"/>
      <c r="DM1101" s="12"/>
      <c r="DN1101" s="12"/>
      <c r="DO1101" s="12"/>
      <c r="DP1101" s="12"/>
      <c r="DQ1101" s="12"/>
      <c r="DR1101" s="12"/>
      <c r="DS1101" s="12"/>
      <c r="DT1101" s="12"/>
      <c r="DU1101" s="12"/>
      <c r="DV1101" s="12"/>
      <c r="DW1101" s="12"/>
      <c r="DX1101" s="12"/>
      <c r="DY1101" s="12"/>
      <c r="DZ1101" s="12"/>
      <c r="EA1101" s="12"/>
      <c r="EB1101" s="12"/>
      <c r="EC1101" s="12"/>
      <c r="ED1101" s="12"/>
      <c r="EE1101" s="12"/>
      <c r="EF1101" s="12"/>
      <c r="EG1101" s="12"/>
      <c r="EH1101" s="12"/>
      <c r="EI1101" s="12"/>
      <c r="EJ1101" s="12"/>
      <c r="EK1101" s="12"/>
      <c r="EL1101" s="12"/>
      <c r="EM1101" s="12"/>
      <c r="EN1101" s="12"/>
      <c r="EO1101" s="12"/>
      <c r="EP1101" s="12"/>
      <c r="EQ1101" s="12"/>
      <c r="ER1101" s="12"/>
      <c r="ES1101" s="12"/>
      <c r="ET1101" s="12"/>
      <c r="EU1101" s="12"/>
      <c r="EV1101" s="12"/>
      <c r="EW1101" s="12"/>
      <c r="EX1101" s="12"/>
      <c r="EY1101" s="12"/>
      <c r="EZ1101" s="12"/>
      <c r="FA1101" s="12"/>
      <c r="FB1101" s="12"/>
      <c r="FC1101" s="12"/>
      <c r="FD1101" s="12"/>
      <c r="FE1101" s="12"/>
      <c r="FF1101" s="12"/>
      <c r="FG1101" s="12"/>
      <c r="FH1101" s="12"/>
      <c r="FI1101" s="12"/>
      <c r="FJ1101" s="12"/>
      <c r="FK1101" s="12"/>
      <c r="FL1101" s="12"/>
      <c r="FM1101" s="12"/>
      <c r="FN1101" s="12"/>
      <c r="FO1101" s="12"/>
      <c r="FP1101" s="12"/>
      <c r="FQ1101" s="12"/>
      <c r="FR1101" s="12"/>
      <c r="FS1101" s="12"/>
      <c r="FT1101" s="12"/>
      <c r="FU1101" s="12"/>
      <c r="FV1101" s="12"/>
      <c r="FW1101" s="12"/>
      <c r="FX1101" s="12"/>
      <c r="FY1101" s="12"/>
      <c r="FZ1101" s="12"/>
      <c r="GA1101" s="12"/>
      <c r="GB1101" s="12"/>
      <c r="GC1101" s="12"/>
      <c r="GD1101" s="12"/>
      <c r="GE1101" s="12"/>
      <c r="GF1101" s="12"/>
      <c r="GG1101" s="12"/>
      <c r="GH1101" s="12"/>
      <c r="GI1101" s="12"/>
      <c r="GJ1101" s="12"/>
      <c r="GK1101" s="12"/>
      <c r="GL1101" s="12"/>
      <c r="GM1101" s="12"/>
      <c r="GN1101" s="12"/>
      <c r="GO1101" s="12"/>
      <c r="GP1101" s="12"/>
      <c r="GQ1101" s="12"/>
      <c r="GR1101" s="12"/>
      <c r="GS1101" s="12"/>
      <c r="GT1101" s="12"/>
      <c r="GU1101" s="12"/>
      <c r="GV1101" s="12"/>
      <c r="GW1101" s="12"/>
      <c r="GX1101" s="12"/>
      <c r="GY1101" s="12"/>
      <c r="GZ1101" s="12"/>
      <c r="HA1101" s="12"/>
      <c r="HB1101" s="12"/>
      <c r="HC1101" s="12"/>
      <c r="HD1101" s="12"/>
      <c r="HE1101" s="12"/>
      <c r="HF1101" s="12"/>
      <c r="HG1101" s="12"/>
      <c r="HH1101" s="12"/>
      <c r="HI1101" s="12"/>
      <c r="HJ1101" s="12"/>
      <c r="HK1101" s="12"/>
      <c r="HL1101" s="12"/>
      <c r="HM1101" s="12"/>
      <c r="HN1101" s="12"/>
      <c r="HO1101" s="12"/>
      <c r="HP1101" s="12"/>
      <c r="HQ1101" s="12"/>
      <c r="HR1101" s="12"/>
      <c r="HS1101" s="12"/>
      <c r="HT1101" s="12"/>
      <c r="HU1101" s="12"/>
      <c r="HW1101" s="12"/>
      <c r="HX1101" s="12"/>
      <c r="IG1101" s="12"/>
      <c r="IL1101" s="12"/>
      <c r="IM1101" s="12"/>
      <c r="IN1101" s="12"/>
      <c r="IO1101" s="12"/>
      <c r="IP1101" s="12"/>
      <c r="IQ1101" s="12"/>
      <c r="JB1101" s="12"/>
      <c r="JC1101" s="12"/>
      <c r="JD1101" s="12"/>
      <c r="JE1101" s="12"/>
      <c r="JK1101" s="12"/>
      <c r="JP1101" s="12"/>
      <c r="JQ1101" s="12"/>
      <c r="JR1101" s="12"/>
      <c r="JS1101" s="12"/>
      <c r="JY1101" s="12"/>
      <c r="JZ1101" s="12"/>
      <c r="KA1101" s="12"/>
      <c r="KB1101" s="12"/>
      <c r="KC1101" s="12"/>
      <c r="KD1101" s="12"/>
      <c r="KE1101" s="12"/>
      <c r="KF1101" s="12"/>
      <c r="KG1101" s="12"/>
      <c r="KH1101" s="12"/>
      <c r="KI1101" s="12"/>
      <c r="KJ1101" s="12"/>
      <c r="KK1101" s="12"/>
      <c r="KL1101" s="12"/>
      <c r="KM1101" s="12"/>
      <c r="KN1101" s="12"/>
      <c r="KO1101" s="12"/>
      <c r="KP1101" s="12"/>
      <c r="KQ1101" s="12"/>
      <c r="KR1101" s="12"/>
      <c r="MR1101" s="12"/>
      <c r="MU1101" s="12"/>
    </row>
    <row r="1102" spans="1:359" ht="22.5" customHeight="1">
      <c r="A1102" s="56"/>
      <c r="B1102" s="55"/>
      <c r="C1102" s="63"/>
      <c r="D1102" s="201"/>
      <c r="E1102" s="226"/>
      <c r="F1102" s="60"/>
      <c r="G1102" s="60"/>
      <c r="H1102" s="26"/>
      <c r="I1102" s="26"/>
      <c r="J1102" s="9"/>
      <c r="K1102" s="26"/>
      <c r="L1102" s="66"/>
      <c r="M1102" s="66"/>
      <c r="N1102" s="17"/>
      <c r="O1102" s="318"/>
      <c r="P1102" s="318"/>
      <c r="Q1102" s="13"/>
      <c r="R1102" s="31"/>
      <c r="S1102" s="31"/>
      <c r="T1102" s="21"/>
      <c r="U1102" s="10"/>
      <c r="V1102" s="9"/>
      <c r="HV1102" s="8"/>
      <c r="HY1102" s="8"/>
      <c r="HZ1102" s="8"/>
      <c r="IA1102" s="8"/>
      <c r="IB1102" s="8"/>
      <c r="IC1102" s="8"/>
      <c r="ID1102" s="8"/>
      <c r="IE1102" s="8"/>
      <c r="IF1102" s="8"/>
      <c r="IH1102" s="8"/>
      <c r="II1102" s="8"/>
      <c r="IJ1102" s="8"/>
      <c r="IK1102" s="8"/>
      <c r="IR1102" s="8"/>
      <c r="IS1102" s="8"/>
      <c r="IT1102" s="8"/>
      <c r="IU1102" s="8"/>
      <c r="IV1102" s="8"/>
      <c r="IW1102" s="8"/>
      <c r="IX1102" s="8"/>
      <c r="IY1102" s="8"/>
      <c r="IZ1102" s="8"/>
      <c r="JA1102" s="8"/>
      <c r="JF1102" s="8"/>
      <c r="JG1102" s="8"/>
      <c r="JH1102" s="8"/>
      <c r="JI1102" s="8"/>
      <c r="JJ1102" s="8"/>
      <c r="JL1102" s="8"/>
      <c r="JM1102" s="8"/>
      <c r="JN1102" s="8"/>
      <c r="JO1102" s="8"/>
      <c r="JQ1102" s="8"/>
      <c r="JT1102" s="8"/>
      <c r="JU1102" s="8"/>
      <c r="JV1102" s="8"/>
      <c r="JW1102" s="8"/>
      <c r="JX1102" s="8"/>
      <c r="JZ1102" s="8"/>
      <c r="KA1102" s="8"/>
      <c r="KG1102" s="8"/>
      <c r="KH1102" s="8"/>
      <c r="KI1102" s="8"/>
      <c r="KJ1102" s="8"/>
      <c r="KK1102" s="8"/>
      <c r="KL1102" s="8"/>
      <c r="KS1102" s="8"/>
      <c r="KT1102" s="8"/>
      <c r="KU1102" s="8"/>
      <c r="KV1102" s="8"/>
      <c r="KW1102" s="8"/>
      <c r="KX1102" s="8"/>
      <c r="KY1102" s="8"/>
      <c r="KZ1102" s="7"/>
      <c r="LA1102" s="7"/>
      <c r="LB1102" s="7"/>
      <c r="LC1102" s="7"/>
      <c r="LD1102" s="8"/>
      <c r="LE1102" s="8"/>
      <c r="LF1102" s="8"/>
      <c r="LG1102" s="8"/>
      <c r="LH1102" s="8"/>
      <c r="LI1102" s="8"/>
      <c r="LJ1102" s="8"/>
      <c r="LK1102" s="8"/>
      <c r="LL1102" s="8"/>
      <c r="LM1102" s="8"/>
      <c r="LN1102" s="7"/>
      <c r="LO1102" s="7"/>
      <c r="LP1102" s="7"/>
      <c r="LQ1102" s="7"/>
      <c r="LR1102" s="8"/>
      <c r="LS1102" s="8"/>
      <c r="LT1102" s="8"/>
      <c r="LU1102" s="8"/>
      <c r="LV1102" s="8"/>
      <c r="LW1102" s="8"/>
      <c r="LX1102" s="8"/>
      <c r="LY1102" s="8"/>
      <c r="LZ1102" s="8"/>
      <c r="MA1102" s="8"/>
      <c r="MB1102" s="8"/>
      <c r="MC1102" s="8"/>
      <c r="MD1102" s="8"/>
      <c r="ME1102" s="8"/>
      <c r="MF1102" s="8"/>
      <c r="MG1102" s="7"/>
      <c r="MH1102" s="7"/>
      <c r="MI1102" s="7"/>
      <c r="MJ1102" s="7"/>
      <c r="MK1102" s="7"/>
      <c r="ML1102" s="7"/>
      <c r="MM1102" s="7"/>
      <c r="MN1102" s="7"/>
      <c r="MO1102" s="7"/>
      <c r="MP1102" s="7"/>
      <c r="MQ1102" s="8"/>
      <c r="MS1102" s="8"/>
    </row>
    <row r="1103" spans="1:359" ht="22.5" customHeight="1">
      <c r="A1103" s="56"/>
      <c r="B1103" s="55"/>
      <c r="C1103" s="63"/>
      <c r="D1103" s="201"/>
      <c r="E1103" s="226"/>
      <c r="F1103" s="60"/>
      <c r="G1103" s="60"/>
      <c r="H1103" s="26"/>
      <c r="I1103" s="26"/>
      <c r="J1103" s="9"/>
      <c r="K1103" s="26"/>
      <c r="L1103" s="66"/>
      <c r="M1103" s="66"/>
      <c r="N1103" s="17"/>
      <c r="O1103" s="318"/>
      <c r="P1103" s="318"/>
      <c r="Q1103" s="13"/>
      <c r="R1103" s="31"/>
      <c r="S1103" s="31"/>
      <c r="T1103" s="21"/>
      <c r="U1103" s="10"/>
      <c r="V1103" s="9"/>
      <c r="HV1103" s="8"/>
      <c r="HY1103" s="8"/>
      <c r="HZ1103" s="8"/>
      <c r="IA1103" s="8"/>
      <c r="IB1103" s="8"/>
      <c r="IC1103" s="8"/>
      <c r="ID1103" s="8"/>
      <c r="IE1103" s="8"/>
      <c r="IF1103" s="8"/>
      <c r="IH1103" s="8"/>
      <c r="II1103" s="8"/>
      <c r="IJ1103" s="8"/>
      <c r="IK1103" s="8"/>
      <c r="IL1103" s="8"/>
      <c r="IM1103" s="8"/>
      <c r="IN1103" s="8"/>
      <c r="IR1103" s="8"/>
      <c r="IS1103" s="8"/>
      <c r="IT1103" s="8"/>
      <c r="IU1103" s="8"/>
      <c r="IV1103" s="8"/>
      <c r="IW1103" s="8"/>
      <c r="IX1103" s="8"/>
      <c r="IY1103" s="8"/>
      <c r="IZ1103" s="8"/>
      <c r="JA1103" s="8"/>
      <c r="JF1103" s="8"/>
      <c r="JG1103" s="8"/>
      <c r="JH1103" s="8"/>
      <c r="JI1103" s="8"/>
      <c r="JJ1103" s="8"/>
      <c r="JL1103" s="8"/>
      <c r="JM1103" s="8"/>
      <c r="JN1103" s="8"/>
      <c r="JO1103" s="8"/>
      <c r="JQ1103" s="8"/>
      <c r="JT1103" s="8"/>
      <c r="JU1103" s="8"/>
      <c r="JV1103" s="8"/>
      <c r="JW1103" s="8"/>
      <c r="JX1103" s="8"/>
      <c r="KH1103" s="8"/>
      <c r="KI1103" s="8"/>
      <c r="KJ1103" s="8"/>
      <c r="KK1103" s="8"/>
      <c r="KL1103" s="8"/>
      <c r="KS1103" s="8"/>
      <c r="KT1103" s="8"/>
      <c r="KU1103" s="8"/>
      <c r="KV1103" s="8"/>
      <c r="KW1103" s="8"/>
      <c r="KX1103" s="8"/>
      <c r="KY1103" s="8"/>
      <c r="KZ1103" s="8"/>
      <c r="LA1103" s="8"/>
      <c r="LB1103" s="8"/>
      <c r="LC1103" s="8"/>
      <c r="LD1103" s="8"/>
      <c r="LE1103" s="8"/>
      <c r="LF1103" s="8"/>
      <c r="LG1103" s="8"/>
      <c r="LH1103" s="8"/>
      <c r="LI1103" s="8"/>
      <c r="LJ1103" s="8"/>
      <c r="LK1103" s="8"/>
      <c r="LL1103" s="8"/>
      <c r="LM1103" s="8"/>
      <c r="LN1103" s="8"/>
      <c r="LO1103" s="8"/>
      <c r="LP1103" s="8"/>
      <c r="LQ1103" s="8"/>
      <c r="LR1103" s="8"/>
      <c r="LS1103" s="8"/>
      <c r="LT1103" s="8"/>
      <c r="LU1103" s="8"/>
      <c r="LV1103" s="8"/>
      <c r="LW1103" s="8"/>
      <c r="LX1103" s="8"/>
      <c r="LY1103" s="8"/>
      <c r="LZ1103" s="8"/>
      <c r="MA1103" s="8"/>
      <c r="MB1103" s="8"/>
      <c r="MC1103" s="8"/>
      <c r="MD1103" s="8"/>
      <c r="ME1103" s="8"/>
      <c r="MF1103" s="8"/>
      <c r="MG1103" s="8"/>
      <c r="MH1103" s="8"/>
      <c r="MI1103" s="8"/>
      <c r="MJ1103" s="8"/>
      <c r="MK1103" s="8"/>
      <c r="ML1103" s="8"/>
      <c r="MM1103" s="8"/>
      <c r="MN1103" s="8"/>
      <c r="MO1103" s="8"/>
      <c r="MP1103" s="8"/>
    </row>
    <row r="1104" spans="1:359" s="8" customFormat="1" ht="22.5" customHeight="1">
      <c r="A1104" s="56"/>
      <c r="B1104" s="55"/>
      <c r="C1104" s="63"/>
      <c r="D1104" s="201"/>
      <c r="E1104" s="225"/>
      <c r="F1104" s="60"/>
      <c r="G1104" s="60"/>
      <c r="H1104" s="26"/>
      <c r="I1104" s="26"/>
      <c r="J1104" s="9"/>
      <c r="K1104" s="26"/>
      <c r="L1104" s="66"/>
      <c r="M1104" s="66"/>
      <c r="N1104" s="17"/>
      <c r="O1104" s="318"/>
      <c r="P1104" s="318"/>
      <c r="Q1104" s="13"/>
      <c r="R1104" s="31"/>
      <c r="S1104" s="31"/>
      <c r="T1104" s="21"/>
      <c r="U1104" s="10"/>
      <c r="V1104" s="9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  <c r="AW1104" s="12"/>
      <c r="AX1104" s="12"/>
      <c r="AY1104" s="12"/>
      <c r="AZ1104" s="12"/>
      <c r="BA1104" s="12"/>
      <c r="BB1104" s="12"/>
      <c r="BC1104" s="12"/>
      <c r="BD1104" s="12"/>
      <c r="BE1104" s="12"/>
      <c r="BF1104" s="12"/>
      <c r="BG1104" s="12"/>
      <c r="BH1104" s="12"/>
      <c r="BI1104" s="12"/>
      <c r="BJ1104" s="12"/>
      <c r="BK1104" s="12"/>
      <c r="BL1104" s="12"/>
      <c r="BM1104" s="12"/>
      <c r="BN1104" s="12"/>
      <c r="BO1104" s="12"/>
      <c r="BP1104" s="12"/>
      <c r="BQ1104" s="12"/>
      <c r="BR1104" s="12"/>
      <c r="BS1104" s="12"/>
      <c r="BT1104" s="12"/>
      <c r="BU1104" s="12"/>
      <c r="BV1104" s="12"/>
      <c r="BW1104" s="12"/>
      <c r="BX1104" s="12"/>
      <c r="BY1104" s="12"/>
      <c r="BZ1104" s="12"/>
      <c r="CA1104" s="12"/>
      <c r="CB1104" s="12"/>
      <c r="CC1104" s="12"/>
      <c r="CD1104" s="12"/>
      <c r="CE1104" s="12"/>
      <c r="CF1104" s="12"/>
      <c r="CG1104" s="12"/>
      <c r="CH1104" s="12"/>
      <c r="CI1104" s="12"/>
      <c r="CJ1104" s="12"/>
      <c r="CK1104" s="12"/>
      <c r="CL1104" s="12"/>
      <c r="CM1104" s="12"/>
      <c r="CN1104" s="12"/>
      <c r="CO1104" s="12"/>
      <c r="CP1104" s="12"/>
      <c r="CQ1104" s="12"/>
      <c r="CR1104" s="12"/>
      <c r="CS1104" s="12"/>
      <c r="CT1104" s="12"/>
      <c r="CU1104" s="12"/>
      <c r="CV1104" s="12"/>
      <c r="CW1104" s="12"/>
      <c r="CX1104" s="12"/>
      <c r="CY1104" s="12"/>
      <c r="CZ1104" s="12"/>
      <c r="DA1104" s="12"/>
      <c r="DB1104" s="12"/>
      <c r="DC1104" s="12"/>
      <c r="DD1104" s="12"/>
      <c r="DE1104" s="12"/>
      <c r="DF1104" s="12"/>
      <c r="DG1104" s="12"/>
      <c r="DH1104" s="12"/>
      <c r="DI1104" s="12"/>
      <c r="DJ1104" s="12"/>
      <c r="DK1104" s="12"/>
      <c r="DL1104" s="12"/>
      <c r="DM1104" s="12"/>
      <c r="DN1104" s="12"/>
      <c r="DO1104" s="12"/>
      <c r="DP1104" s="12"/>
      <c r="DQ1104" s="12"/>
      <c r="DR1104" s="12"/>
      <c r="DS1104" s="12"/>
      <c r="DT1104" s="12"/>
      <c r="DU1104" s="12"/>
      <c r="DV1104" s="12"/>
      <c r="DW1104" s="12"/>
      <c r="DX1104" s="12"/>
      <c r="DY1104" s="12"/>
      <c r="DZ1104" s="12"/>
      <c r="EA1104" s="12"/>
      <c r="EB1104" s="12"/>
      <c r="EC1104" s="12"/>
      <c r="ED1104" s="12"/>
      <c r="EE1104" s="12"/>
      <c r="EF1104" s="12"/>
      <c r="EG1104" s="12"/>
      <c r="EH1104" s="12"/>
      <c r="EI1104" s="12"/>
      <c r="EJ1104" s="12"/>
      <c r="EK1104" s="12"/>
      <c r="EL1104" s="12"/>
      <c r="EM1104" s="12"/>
      <c r="EN1104" s="12"/>
      <c r="EO1104" s="12"/>
      <c r="EP1104" s="12"/>
      <c r="EQ1104" s="12"/>
      <c r="ER1104" s="12"/>
      <c r="ES1104" s="12"/>
      <c r="ET1104" s="12"/>
      <c r="EU1104" s="12"/>
      <c r="EV1104" s="12"/>
      <c r="EW1104" s="12"/>
      <c r="EX1104" s="12"/>
      <c r="EY1104" s="12"/>
      <c r="EZ1104" s="12"/>
      <c r="FA1104" s="12"/>
      <c r="FB1104" s="12"/>
      <c r="FC1104" s="12"/>
      <c r="FD1104" s="12"/>
      <c r="FE1104" s="12"/>
      <c r="FF1104" s="12"/>
      <c r="FG1104" s="12"/>
      <c r="FH1104" s="12"/>
      <c r="FI1104" s="12"/>
      <c r="FJ1104" s="12"/>
      <c r="FK1104" s="12"/>
      <c r="FL1104" s="12"/>
      <c r="FM1104" s="12"/>
      <c r="FN1104" s="12"/>
      <c r="FO1104" s="12"/>
      <c r="FP1104" s="12"/>
      <c r="FQ1104" s="12"/>
      <c r="FR1104" s="12"/>
      <c r="FS1104" s="12"/>
      <c r="FT1104" s="12"/>
      <c r="FU1104" s="12"/>
      <c r="FV1104" s="12"/>
      <c r="FW1104" s="12"/>
      <c r="FX1104" s="12"/>
      <c r="FY1104" s="12"/>
      <c r="FZ1104" s="12"/>
      <c r="GA1104" s="12"/>
      <c r="GB1104" s="12"/>
      <c r="GC1104" s="12"/>
      <c r="GD1104" s="12"/>
      <c r="GE1104" s="12"/>
      <c r="GF1104" s="12"/>
      <c r="GG1104" s="12"/>
      <c r="GH1104" s="12"/>
      <c r="GI1104" s="12"/>
      <c r="GJ1104" s="12"/>
      <c r="GK1104" s="12"/>
      <c r="GL1104" s="12"/>
      <c r="GM1104" s="12"/>
      <c r="GN1104" s="12"/>
      <c r="GO1104" s="12"/>
      <c r="GP1104" s="12"/>
      <c r="GQ1104" s="12"/>
      <c r="GR1104" s="12"/>
      <c r="GS1104" s="12"/>
      <c r="GT1104" s="12"/>
      <c r="GU1104" s="12"/>
      <c r="GV1104" s="12"/>
      <c r="GW1104" s="12"/>
      <c r="GX1104" s="12"/>
      <c r="GY1104" s="12"/>
      <c r="GZ1104" s="12"/>
      <c r="HA1104" s="12"/>
      <c r="HB1104" s="12"/>
      <c r="HC1104" s="12"/>
      <c r="HD1104" s="12"/>
      <c r="HE1104" s="12"/>
      <c r="HF1104" s="12"/>
      <c r="HG1104" s="12"/>
      <c r="HH1104" s="12"/>
      <c r="HI1104" s="12"/>
      <c r="HJ1104" s="12"/>
      <c r="HK1104" s="12"/>
      <c r="HL1104" s="12"/>
      <c r="HM1104" s="12"/>
      <c r="HN1104" s="12"/>
      <c r="HO1104" s="12"/>
      <c r="HP1104" s="12"/>
      <c r="HQ1104" s="12"/>
      <c r="HR1104" s="12"/>
      <c r="HS1104" s="12"/>
      <c r="HT1104" s="12"/>
      <c r="HU1104" s="12"/>
      <c r="HW1104" s="12"/>
      <c r="HX1104" s="12"/>
      <c r="IG1104" s="12"/>
      <c r="IO1104" s="12"/>
      <c r="IP1104" s="12"/>
      <c r="IQ1104" s="12"/>
      <c r="JB1104" s="12"/>
      <c r="JC1104" s="12"/>
      <c r="JD1104" s="12"/>
      <c r="JE1104" s="12"/>
      <c r="JK1104" s="12"/>
      <c r="JP1104" s="12"/>
      <c r="JR1104" s="12"/>
      <c r="JS1104" s="12"/>
      <c r="JY1104" s="12"/>
      <c r="JZ1104" s="12"/>
      <c r="KA1104" s="12"/>
      <c r="KE1104" s="12"/>
      <c r="KF1104" s="12"/>
      <c r="KH1104" s="12"/>
      <c r="KI1104" s="12"/>
      <c r="KJ1104" s="12"/>
      <c r="KK1104" s="12"/>
      <c r="KL1104" s="12"/>
      <c r="KM1104" s="12"/>
      <c r="KN1104" s="12"/>
      <c r="KO1104" s="12"/>
      <c r="KP1104" s="12"/>
      <c r="KQ1104" s="12"/>
      <c r="KR1104" s="12"/>
      <c r="KZ1104" s="12"/>
      <c r="LA1104" s="12"/>
      <c r="LB1104" s="12"/>
      <c r="LC1104" s="12"/>
      <c r="LN1104" s="12"/>
      <c r="LO1104" s="12"/>
      <c r="LP1104" s="12"/>
      <c r="LQ1104" s="12"/>
      <c r="MG1104" s="12"/>
      <c r="MH1104" s="12"/>
      <c r="MI1104" s="12"/>
      <c r="MJ1104" s="12"/>
      <c r="MK1104" s="12"/>
      <c r="ML1104" s="12"/>
      <c r="MM1104" s="12"/>
      <c r="MN1104" s="12"/>
      <c r="MO1104" s="12"/>
      <c r="MP1104" s="12"/>
      <c r="MQ1104" s="12"/>
      <c r="MS1104" s="12"/>
      <c r="MU1104" s="12"/>
    </row>
    <row r="1105" spans="1:359" s="8" customFormat="1" ht="22.5" customHeight="1">
      <c r="A1105" s="57">
        <v>2.2000000000000002</v>
      </c>
      <c r="B1105" s="58"/>
      <c r="C1105" s="62"/>
      <c r="D1105" s="201">
        <f>SUM((S1105*A1105)+B1105+C1105)</f>
        <v>49.654000000000003</v>
      </c>
      <c r="E1105" s="226"/>
      <c r="F1105" s="59" t="s">
        <v>806</v>
      </c>
      <c r="G1105" s="59"/>
      <c r="H1105" s="26" t="s">
        <v>335</v>
      </c>
      <c r="I1105" s="26" t="s">
        <v>45</v>
      </c>
      <c r="J1105" s="26" t="s">
        <v>511</v>
      </c>
      <c r="K1105" s="26" t="s">
        <v>1160</v>
      </c>
      <c r="L1105" s="66">
        <f t="shared" ref="L1105:L1112" si="349">SUM(D1105)</f>
        <v>49.654000000000003</v>
      </c>
      <c r="M1105" s="66"/>
      <c r="N1105" s="1" t="s">
        <v>369</v>
      </c>
      <c r="O1105" s="316" t="s">
        <v>369</v>
      </c>
      <c r="P1105" s="317">
        <v>3</v>
      </c>
      <c r="Q1105" s="4" t="s">
        <v>369</v>
      </c>
      <c r="R1105" s="37">
        <v>18.5</v>
      </c>
      <c r="S1105" s="38">
        <f t="shared" ref="S1105:S1112" si="350">SUM(R1105*1.22)</f>
        <v>22.57</v>
      </c>
      <c r="T1105" s="19"/>
      <c r="U1105" s="10" t="s">
        <v>774</v>
      </c>
      <c r="V1105" s="9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2"/>
      <c r="AX1105" s="12"/>
      <c r="AY1105" s="12"/>
      <c r="AZ1105" s="12"/>
      <c r="BA1105" s="12"/>
      <c r="BB1105" s="12"/>
      <c r="BC1105" s="12"/>
      <c r="BD1105" s="12"/>
      <c r="BE1105" s="12"/>
      <c r="BF1105" s="12"/>
      <c r="BG1105" s="12"/>
      <c r="BH1105" s="12"/>
      <c r="BI1105" s="12"/>
      <c r="BJ1105" s="12"/>
      <c r="BK1105" s="12"/>
      <c r="BL1105" s="12"/>
      <c r="BM1105" s="12"/>
      <c r="BN1105" s="12"/>
      <c r="BO1105" s="12"/>
      <c r="BP1105" s="12"/>
      <c r="BQ1105" s="12"/>
      <c r="BR1105" s="12"/>
      <c r="BS1105" s="12"/>
      <c r="BT1105" s="12"/>
      <c r="BU1105" s="12"/>
      <c r="BV1105" s="12"/>
      <c r="BW1105" s="12"/>
      <c r="BX1105" s="12"/>
      <c r="BY1105" s="12"/>
      <c r="BZ1105" s="12"/>
      <c r="CA1105" s="12"/>
      <c r="CB1105" s="12"/>
      <c r="CC1105" s="12"/>
      <c r="CD1105" s="12"/>
      <c r="CE1105" s="12"/>
      <c r="CF1105" s="12"/>
      <c r="CG1105" s="12"/>
      <c r="CH1105" s="12"/>
      <c r="CI1105" s="12"/>
      <c r="CJ1105" s="12"/>
      <c r="CK1105" s="12"/>
      <c r="CL1105" s="12"/>
      <c r="CM1105" s="12"/>
      <c r="CN1105" s="12"/>
      <c r="CO1105" s="12"/>
      <c r="CP1105" s="12"/>
      <c r="CQ1105" s="12"/>
      <c r="CR1105" s="12"/>
      <c r="CS1105" s="12"/>
      <c r="CT1105" s="12"/>
      <c r="CU1105" s="12"/>
      <c r="CV1105" s="12"/>
      <c r="CW1105" s="12"/>
      <c r="CX1105" s="12"/>
      <c r="CY1105" s="12"/>
      <c r="CZ1105" s="12"/>
      <c r="DA1105" s="12"/>
      <c r="DB1105" s="12"/>
      <c r="DC1105" s="12"/>
      <c r="DD1105" s="12"/>
      <c r="DE1105" s="12"/>
      <c r="DF1105" s="12"/>
      <c r="DG1105" s="12"/>
      <c r="DH1105" s="12"/>
      <c r="DI1105" s="12"/>
      <c r="DJ1105" s="12"/>
      <c r="DK1105" s="12"/>
      <c r="DL1105" s="12"/>
      <c r="DM1105" s="12"/>
      <c r="DN1105" s="12"/>
      <c r="DO1105" s="12"/>
      <c r="DP1105" s="12"/>
      <c r="DQ1105" s="12"/>
      <c r="DR1105" s="12"/>
      <c r="DS1105" s="12"/>
      <c r="DT1105" s="12"/>
      <c r="DU1105" s="12"/>
      <c r="DV1105" s="12"/>
      <c r="DW1105" s="12"/>
      <c r="DX1105" s="12"/>
      <c r="DY1105" s="12"/>
      <c r="DZ1105" s="12"/>
      <c r="EA1105" s="12"/>
      <c r="EB1105" s="12"/>
      <c r="EC1105" s="12"/>
      <c r="ED1105" s="12"/>
      <c r="EE1105" s="12"/>
      <c r="EF1105" s="12"/>
      <c r="EG1105" s="12"/>
      <c r="EH1105" s="12"/>
      <c r="EI1105" s="12"/>
      <c r="EJ1105" s="12"/>
      <c r="EK1105" s="12"/>
      <c r="EL1105" s="12"/>
      <c r="EM1105" s="12"/>
      <c r="EN1105" s="12"/>
      <c r="EO1105" s="12"/>
      <c r="EP1105" s="12"/>
      <c r="EQ1105" s="12"/>
      <c r="ER1105" s="12"/>
      <c r="ES1105" s="12"/>
      <c r="ET1105" s="12"/>
      <c r="EU1105" s="12"/>
      <c r="EV1105" s="12"/>
      <c r="EW1105" s="12"/>
      <c r="EX1105" s="12"/>
      <c r="EY1105" s="12"/>
      <c r="EZ1105" s="12"/>
      <c r="FA1105" s="12"/>
      <c r="FB1105" s="12"/>
      <c r="FC1105" s="12"/>
      <c r="FD1105" s="12"/>
      <c r="FE1105" s="12"/>
      <c r="FF1105" s="12"/>
      <c r="FG1105" s="12"/>
      <c r="FH1105" s="12"/>
      <c r="FI1105" s="12"/>
      <c r="FJ1105" s="12"/>
      <c r="FK1105" s="12"/>
      <c r="FL1105" s="12"/>
      <c r="FM1105" s="12"/>
      <c r="FN1105" s="12"/>
      <c r="FO1105" s="12"/>
      <c r="FP1105" s="12"/>
      <c r="FQ1105" s="12"/>
      <c r="FR1105" s="12"/>
      <c r="FS1105" s="12"/>
      <c r="FT1105" s="12"/>
      <c r="FU1105" s="12"/>
      <c r="FV1105" s="12"/>
      <c r="FW1105" s="12"/>
      <c r="FX1105" s="12"/>
      <c r="FY1105" s="12"/>
      <c r="FZ1105" s="12"/>
      <c r="GA1105" s="12"/>
      <c r="GB1105" s="12"/>
      <c r="GC1105" s="12"/>
      <c r="GD1105" s="12"/>
      <c r="GE1105" s="12"/>
      <c r="GF1105" s="12"/>
      <c r="GG1105" s="12"/>
      <c r="GH1105" s="12"/>
      <c r="GI1105" s="12"/>
      <c r="GJ1105" s="12"/>
      <c r="GK1105" s="12"/>
      <c r="GL1105" s="12"/>
      <c r="GM1105" s="12"/>
      <c r="GN1105" s="12"/>
      <c r="GO1105" s="12"/>
      <c r="GP1105" s="12"/>
      <c r="GQ1105" s="12"/>
      <c r="GR1105" s="12"/>
      <c r="GS1105" s="12"/>
      <c r="GT1105" s="12"/>
      <c r="GU1105" s="12"/>
      <c r="GV1105" s="12"/>
      <c r="GW1105" s="12"/>
      <c r="GX1105" s="12"/>
      <c r="GY1105" s="12"/>
      <c r="GZ1105" s="12"/>
      <c r="HA1105" s="12"/>
      <c r="HB1105" s="12"/>
      <c r="HC1105" s="12"/>
      <c r="HD1105" s="12"/>
      <c r="HE1105" s="12"/>
      <c r="HF1105" s="12"/>
      <c r="HG1105" s="12"/>
      <c r="HH1105" s="12"/>
      <c r="HI1105" s="12"/>
      <c r="HJ1105" s="12"/>
      <c r="HK1105" s="12"/>
      <c r="HL1105" s="12"/>
      <c r="HM1105" s="12"/>
      <c r="HN1105" s="12"/>
      <c r="HO1105" s="12"/>
      <c r="HT1105" s="12"/>
      <c r="HU1105" s="12"/>
      <c r="HW1105" s="12"/>
      <c r="HX1105" s="12"/>
      <c r="IE1105" s="12"/>
      <c r="IF1105" s="12"/>
      <c r="IG1105" s="12"/>
      <c r="IH1105" s="12"/>
      <c r="IO1105" s="12"/>
      <c r="IP1105" s="12"/>
      <c r="IQ1105" s="12"/>
      <c r="IS1105" s="12"/>
      <c r="IT1105" s="12"/>
      <c r="IU1105" s="12"/>
      <c r="IV1105" s="12"/>
      <c r="IW1105" s="12"/>
      <c r="IX1105" s="12"/>
      <c r="IY1105" s="12"/>
      <c r="IZ1105" s="12"/>
      <c r="JA1105" s="12"/>
      <c r="JB1105" s="12"/>
      <c r="JC1105" s="12"/>
      <c r="JD1105" s="12"/>
      <c r="JE1105" s="12"/>
      <c r="JK1105" s="12"/>
      <c r="JL1105" s="12"/>
      <c r="JN1105" s="12"/>
      <c r="JP1105" s="12"/>
      <c r="JR1105" s="12"/>
      <c r="JS1105" s="12"/>
      <c r="JT1105" s="12"/>
      <c r="JU1105" s="12"/>
      <c r="JV1105" s="12"/>
      <c r="JW1105" s="12"/>
      <c r="JX1105" s="12"/>
      <c r="JY1105" s="12"/>
      <c r="JZ1105" s="12"/>
      <c r="KA1105" s="12"/>
      <c r="KB1105" s="12"/>
      <c r="KC1105" s="12"/>
      <c r="KD1105" s="12"/>
      <c r="KE1105" s="12"/>
      <c r="KF1105" s="12"/>
      <c r="KG1105"/>
      <c r="KH1105"/>
      <c r="KI1105"/>
      <c r="KJ1105"/>
      <c r="KK1105"/>
      <c r="KL1105"/>
      <c r="KM1105" s="12"/>
      <c r="KN1105" s="12"/>
      <c r="KO1105" s="12"/>
      <c r="KP1105" s="12"/>
      <c r="KQ1105" s="12"/>
      <c r="KR1105" s="12"/>
      <c r="KS1105" s="12"/>
      <c r="KT1105" s="12"/>
      <c r="KZ1105" s="12"/>
      <c r="LA1105" s="12"/>
      <c r="LB1105" s="12"/>
      <c r="LC1105" s="12"/>
      <c r="MH1105" s="12"/>
      <c r="MI1105" s="12"/>
      <c r="MJ1105" s="12"/>
      <c r="MK1105" s="12"/>
      <c r="ML1105" s="12"/>
      <c r="MM1105" s="12"/>
      <c r="MN1105" s="12"/>
      <c r="MO1105" s="12"/>
      <c r="MP1105" s="12"/>
      <c r="MQ1105" s="12"/>
      <c r="MS1105" s="12"/>
    </row>
    <row r="1106" spans="1:359" s="8" customFormat="1" ht="22.5" customHeight="1">
      <c r="A1106" s="57">
        <v>1</v>
      </c>
      <c r="B1106" s="58">
        <v>25</v>
      </c>
      <c r="C1106" s="62">
        <v>-20</v>
      </c>
      <c r="D1106" s="201">
        <f>SUM((R1106*A1106)+B1106+C1106)+((2020-1996)*3)</f>
        <v>97.49</v>
      </c>
      <c r="E1106" s="226"/>
      <c r="F1106" s="198" t="s">
        <v>832</v>
      </c>
      <c r="G1106" s="90" t="s">
        <v>1492</v>
      </c>
      <c r="H1106" s="83" t="s">
        <v>335</v>
      </c>
      <c r="I1106" s="83" t="s">
        <v>45</v>
      </c>
      <c r="J1106" s="83" t="s">
        <v>511</v>
      </c>
      <c r="K1106" s="83" t="s">
        <v>243</v>
      </c>
      <c r="L1106" s="66">
        <f t="shared" si="349"/>
        <v>97.49</v>
      </c>
      <c r="M1106" s="66"/>
      <c r="N1106" s="1" t="s">
        <v>369</v>
      </c>
      <c r="O1106" s="316" t="s">
        <v>369</v>
      </c>
      <c r="P1106" s="317" t="s">
        <v>369</v>
      </c>
      <c r="Q1106" s="4">
        <v>1</v>
      </c>
      <c r="R1106" s="37">
        <v>20.49</v>
      </c>
      <c r="S1106" s="38">
        <f t="shared" si="350"/>
        <v>24.997799999999998</v>
      </c>
      <c r="T1106" s="19"/>
      <c r="U1106" s="10" t="s">
        <v>631</v>
      </c>
      <c r="V1106" s="9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  <c r="AW1106" s="12"/>
      <c r="AX1106" s="12"/>
      <c r="AY1106" s="12"/>
      <c r="AZ1106" s="12"/>
      <c r="BA1106" s="12"/>
      <c r="BB1106" s="12"/>
      <c r="BC1106" s="12"/>
      <c r="BD1106" s="12"/>
      <c r="BE1106" s="12"/>
      <c r="BF1106" s="12"/>
      <c r="BG1106" s="12"/>
      <c r="BH1106" s="12"/>
      <c r="BI1106" s="12"/>
      <c r="BJ1106" s="12"/>
      <c r="BK1106" s="12"/>
      <c r="BL1106" s="12"/>
      <c r="BM1106" s="12"/>
      <c r="BN1106" s="12"/>
      <c r="BO1106" s="12"/>
      <c r="BP1106" s="12"/>
      <c r="BQ1106" s="12"/>
      <c r="BR1106" s="12"/>
      <c r="BS1106" s="12"/>
      <c r="BT1106" s="12"/>
      <c r="BU1106" s="12"/>
      <c r="BV1106" s="12"/>
      <c r="BW1106" s="12"/>
      <c r="BX1106" s="12"/>
      <c r="BY1106" s="12"/>
      <c r="BZ1106" s="12"/>
      <c r="CA1106" s="12"/>
      <c r="CB1106" s="12"/>
      <c r="CC1106" s="12"/>
      <c r="CD1106" s="12"/>
      <c r="CE1106" s="12"/>
      <c r="CF1106" s="12"/>
      <c r="CG1106" s="12"/>
      <c r="CH1106" s="12"/>
      <c r="CI1106" s="12"/>
      <c r="CJ1106" s="12"/>
      <c r="CK1106" s="12"/>
      <c r="CL1106" s="12"/>
      <c r="CM1106" s="12"/>
      <c r="CN1106" s="12"/>
      <c r="CO1106" s="12"/>
      <c r="CP1106" s="12"/>
      <c r="CQ1106" s="12"/>
      <c r="CR1106" s="12"/>
      <c r="CS1106" s="12"/>
      <c r="CT1106" s="12"/>
      <c r="CU1106" s="12"/>
      <c r="CV1106" s="12"/>
      <c r="CW1106" s="12"/>
      <c r="CX1106" s="12"/>
      <c r="CY1106" s="12"/>
      <c r="CZ1106" s="12"/>
      <c r="DA1106" s="12"/>
      <c r="DB1106" s="12"/>
      <c r="DC1106" s="12"/>
      <c r="DD1106" s="12"/>
      <c r="DE1106" s="12"/>
      <c r="DF1106" s="12"/>
      <c r="DG1106" s="12"/>
      <c r="DH1106" s="12"/>
      <c r="DI1106" s="12"/>
      <c r="DJ1106" s="12"/>
      <c r="DK1106" s="12"/>
      <c r="DL1106" s="12"/>
      <c r="DM1106" s="12"/>
      <c r="DN1106" s="12"/>
      <c r="DO1106" s="12"/>
      <c r="DP1106" s="12"/>
      <c r="DQ1106" s="12"/>
      <c r="DR1106" s="12"/>
      <c r="DS1106" s="12"/>
      <c r="DT1106" s="12"/>
      <c r="DU1106" s="12"/>
      <c r="DV1106" s="12"/>
      <c r="DW1106" s="12"/>
      <c r="DX1106" s="12"/>
      <c r="DY1106" s="12"/>
      <c r="DZ1106" s="12"/>
      <c r="EA1106" s="12"/>
      <c r="EB1106" s="12"/>
      <c r="EC1106" s="12"/>
      <c r="ED1106" s="12"/>
      <c r="EE1106" s="12"/>
      <c r="EF1106" s="12"/>
      <c r="EG1106" s="12"/>
      <c r="EH1106" s="12"/>
      <c r="EI1106" s="12"/>
      <c r="EJ1106" s="12"/>
      <c r="EK1106" s="12"/>
      <c r="EL1106" s="12"/>
      <c r="EM1106" s="12"/>
      <c r="EN1106" s="12"/>
      <c r="EO1106" s="12"/>
      <c r="EP1106" s="12"/>
      <c r="EQ1106" s="12"/>
      <c r="ER1106" s="12"/>
      <c r="ES1106" s="12"/>
      <c r="ET1106" s="12"/>
      <c r="EU1106" s="12"/>
      <c r="EV1106" s="12"/>
      <c r="EW1106" s="12"/>
      <c r="EX1106" s="12"/>
      <c r="EY1106" s="12"/>
      <c r="EZ1106" s="12"/>
      <c r="FA1106" s="12"/>
      <c r="FB1106" s="12"/>
      <c r="FC1106" s="12"/>
      <c r="FD1106" s="12"/>
      <c r="FE1106" s="12"/>
      <c r="FF1106" s="12"/>
      <c r="FG1106" s="12"/>
      <c r="FH1106" s="12"/>
      <c r="FI1106" s="12"/>
      <c r="FJ1106" s="12"/>
      <c r="FK1106" s="12"/>
      <c r="FL1106" s="12"/>
      <c r="FM1106" s="12"/>
      <c r="FN1106" s="12"/>
      <c r="FO1106" s="12"/>
      <c r="FP1106" s="12"/>
      <c r="FQ1106" s="12"/>
      <c r="FR1106" s="12"/>
      <c r="FS1106" s="12"/>
      <c r="FT1106" s="12"/>
      <c r="FU1106" s="12"/>
      <c r="FV1106" s="12"/>
      <c r="FW1106" s="12"/>
      <c r="FX1106" s="12"/>
      <c r="FY1106" s="12"/>
      <c r="FZ1106" s="12"/>
      <c r="GA1106" s="12"/>
      <c r="GB1106" s="12"/>
      <c r="GC1106" s="12"/>
      <c r="GD1106" s="12"/>
      <c r="GE1106" s="12"/>
      <c r="GF1106" s="12"/>
      <c r="GG1106" s="12"/>
      <c r="GH1106" s="12"/>
      <c r="GI1106" s="12"/>
      <c r="GJ1106" s="12"/>
      <c r="GK1106" s="12"/>
      <c r="GL1106" s="12"/>
      <c r="GM1106" s="12"/>
      <c r="GN1106" s="12"/>
      <c r="GO1106" s="12"/>
      <c r="GP1106" s="12"/>
      <c r="GQ1106" s="12"/>
      <c r="GR1106" s="12"/>
      <c r="GS1106" s="12"/>
      <c r="GT1106" s="12"/>
      <c r="GU1106" s="12"/>
      <c r="GV1106" s="12"/>
      <c r="GW1106" s="12"/>
      <c r="GX1106" s="12"/>
      <c r="GY1106" s="12"/>
      <c r="GZ1106" s="12"/>
      <c r="HA1106" s="12"/>
      <c r="HB1106" s="12"/>
      <c r="HC1106" s="12"/>
      <c r="HD1106" s="12"/>
      <c r="HE1106" s="12"/>
      <c r="HF1106" s="12"/>
      <c r="HG1106" s="12"/>
      <c r="HH1106" s="12"/>
      <c r="HI1106" s="12"/>
      <c r="HJ1106" s="12"/>
      <c r="HK1106" s="12"/>
      <c r="HL1106" s="12"/>
      <c r="HM1106" s="12"/>
      <c r="HN1106" s="12"/>
      <c r="HO1106" s="12"/>
      <c r="HR1106" s="12"/>
      <c r="HS1106" s="12"/>
      <c r="HT1106" s="12"/>
      <c r="HU1106" s="12"/>
      <c r="HV1106" s="12"/>
      <c r="HW1106" s="12"/>
      <c r="HX1106" s="12"/>
      <c r="HY1106" s="12"/>
      <c r="HZ1106" s="12"/>
      <c r="IA1106" s="12"/>
      <c r="IE1106" s="12"/>
      <c r="IF1106" s="12"/>
      <c r="IG1106" s="12"/>
      <c r="IH1106" s="12"/>
      <c r="IJ1106" s="12"/>
      <c r="IK1106" s="12"/>
      <c r="IL1106" s="12"/>
      <c r="IM1106" s="12"/>
      <c r="IN1106" s="12"/>
      <c r="IO1106" s="12"/>
      <c r="IP1106" s="12"/>
      <c r="IQ1106" s="12"/>
      <c r="IR1106" s="12"/>
      <c r="JB1106" s="12"/>
      <c r="JC1106" s="12"/>
      <c r="JD1106" s="12"/>
      <c r="JE1106" s="12"/>
      <c r="JF1106" s="12"/>
      <c r="JG1106" s="12"/>
      <c r="JH1106" s="12"/>
      <c r="JI1106" s="12"/>
      <c r="JJ1106" s="12"/>
      <c r="JK1106" s="12"/>
      <c r="JL1106" s="12"/>
      <c r="JM1106" s="7"/>
      <c r="JN1106" s="12"/>
      <c r="JO1106" s="7"/>
      <c r="JP1106" s="12"/>
      <c r="JQ1106" s="7"/>
      <c r="JR1106" s="12"/>
      <c r="JS1106" s="12"/>
      <c r="JT1106" s="12"/>
      <c r="JU1106" s="12"/>
      <c r="JV1106" s="12"/>
      <c r="JW1106" s="12"/>
      <c r="JX1106" s="12"/>
      <c r="JY1106" s="12"/>
      <c r="JZ1106" s="12"/>
      <c r="KA1106" s="12"/>
      <c r="KB1106" s="12"/>
      <c r="KC1106" s="12"/>
      <c r="KD1106" s="12"/>
      <c r="KE1106" s="12"/>
      <c r="KF1106" s="12"/>
      <c r="KH1106"/>
      <c r="KI1106"/>
      <c r="KJ1106"/>
      <c r="KK1106"/>
      <c r="KL1106"/>
      <c r="KM1106" s="12"/>
      <c r="KN1106" s="12"/>
      <c r="KO1106" s="12"/>
      <c r="KP1106" s="12"/>
      <c r="KQ1106" s="12"/>
      <c r="KR1106" s="12"/>
      <c r="KS1106" s="12"/>
      <c r="KT1106" s="12"/>
      <c r="LN1106" s="12"/>
      <c r="LO1106" s="12"/>
      <c r="LP1106" s="12"/>
      <c r="LQ1106" s="12"/>
      <c r="MG1106" s="12"/>
      <c r="MH1106" s="12"/>
      <c r="MI1106" s="12"/>
      <c r="MJ1106" s="12"/>
      <c r="MK1106" s="12"/>
      <c r="ML1106" s="12"/>
      <c r="MM1106" s="12"/>
      <c r="MN1106" s="12"/>
      <c r="MO1106" s="12"/>
      <c r="MP1106" s="12"/>
    </row>
    <row r="1107" spans="1:359" s="8" customFormat="1" ht="22.5" customHeight="1">
      <c r="A1107" s="57">
        <v>2.2000000000000002</v>
      </c>
      <c r="B1107" s="58"/>
      <c r="C1107" s="62"/>
      <c r="D1107" s="201">
        <f t="shared" ref="D1107:D1112" si="351">SUM((S1107*A1107)+B1107+C1107)</f>
        <v>50.996000000000002</v>
      </c>
      <c r="E1107" s="226"/>
      <c r="F1107" s="59" t="s">
        <v>806</v>
      </c>
      <c r="G1107" s="59"/>
      <c r="H1107" s="26" t="s">
        <v>335</v>
      </c>
      <c r="I1107" s="26" t="s">
        <v>141</v>
      </c>
      <c r="J1107" s="9" t="s">
        <v>511</v>
      </c>
      <c r="K1107" s="26" t="s">
        <v>1226</v>
      </c>
      <c r="L1107" s="66">
        <f t="shared" si="349"/>
        <v>50.996000000000002</v>
      </c>
      <c r="M1107" s="66"/>
      <c r="N1107" s="1" t="s">
        <v>369</v>
      </c>
      <c r="O1107" s="316" t="s">
        <v>369</v>
      </c>
      <c r="P1107" s="317">
        <v>1</v>
      </c>
      <c r="Q1107" s="4" t="s">
        <v>369</v>
      </c>
      <c r="R1107" s="37">
        <v>19</v>
      </c>
      <c r="S1107" s="38">
        <f t="shared" si="350"/>
        <v>23.18</v>
      </c>
      <c r="T1107" s="20" t="s">
        <v>489</v>
      </c>
      <c r="U1107" s="10" t="s">
        <v>1225</v>
      </c>
      <c r="V1107" s="9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  <c r="AW1107" s="12"/>
      <c r="AX1107" s="12"/>
      <c r="AY1107" s="12"/>
      <c r="AZ1107" s="12"/>
      <c r="BA1107" s="12"/>
      <c r="BB1107" s="12"/>
      <c r="BC1107" s="12"/>
      <c r="BD1107" s="12"/>
      <c r="BE1107" s="12"/>
      <c r="BF1107" s="12"/>
      <c r="BG1107" s="12"/>
      <c r="BH1107" s="12"/>
      <c r="BI1107" s="12"/>
      <c r="BJ1107" s="12"/>
      <c r="BK1107" s="12"/>
      <c r="BL1107" s="12"/>
      <c r="BM1107" s="12"/>
      <c r="BN1107" s="12"/>
      <c r="BO1107" s="12"/>
      <c r="BP1107" s="12"/>
      <c r="BQ1107" s="12"/>
      <c r="BR1107" s="12"/>
      <c r="BS1107" s="12"/>
      <c r="BT1107" s="12"/>
      <c r="BU1107" s="12"/>
      <c r="BV1107" s="12"/>
      <c r="BW1107" s="12"/>
      <c r="BX1107" s="12"/>
      <c r="BY1107" s="12"/>
      <c r="BZ1107" s="12"/>
      <c r="CA1107" s="12"/>
      <c r="CB1107" s="12"/>
      <c r="CC1107" s="12"/>
      <c r="CD1107" s="12"/>
      <c r="CE1107" s="12"/>
      <c r="CF1107" s="12"/>
      <c r="CG1107" s="12"/>
      <c r="CH1107" s="12"/>
      <c r="CI1107" s="12"/>
      <c r="CJ1107" s="12"/>
      <c r="CK1107" s="12"/>
      <c r="CL1107" s="12"/>
      <c r="CM1107" s="12"/>
      <c r="CN1107" s="12"/>
      <c r="CO1107" s="12"/>
      <c r="CP1107" s="12"/>
      <c r="CQ1107" s="12"/>
      <c r="CR1107" s="12"/>
      <c r="CS1107" s="12"/>
      <c r="CT1107" s="12"/>
      <c r="CU1107" s="12"/>
      <c r="CV1107" s="12"/>
      <c r="CW1107" s="12"/>
      <c r="CX1107" s="12"/>
      <c r="CY1107" s="12"/>
      <c r="CZ1107" s="12"/>
      <c r="DA1107" s="12"/>
      <c r="DB1107" s="12"/>
      <c r="DC1107" s="12"/>
      <c r="DD1107" s="12"/>
      <c r="DE1107" s="12"/>
      <c r="DF1107" s="12"/>
      <c r="DG1107" s="12"/>
      <c r="DH1107" s="12"/>
      <c r="DI1107" s="12"/>
      <c r="DJ1107" s="12"/>
      <c r="DK1107" s="12"/>
      <c r="DL1107" s="12"/>
      <c r="DM1107" s="12"/>
      <c r="DN1107" s="12"/>
      <c r="DO1107" s="12"/>
      <c r="DP1107" s="12"/>
      <c r="DQ1107" s="12"/>
      <c r="DR1107" s="12"/>
      <c r="DS1107" s="12"/>
      <c r="DT1107" s="12"/>
      <c r="DU1107" s="12"/>
      <c r="DV1107" s="12"/>
      <c r="DW1107" s="12"/>
      <c r="DX1107" s="12"/>
      <c r="DY1107" s="12"/>
      <c r="DZ1107" s="12"/>
      <c r="EA1107" s="12"/>
      <c r="EB1107" s="12"/>
      <c r="EC1107" s="12"/>
      <c r="ED1107" s="12"/>
      <c r="EE1107" s="12"/>
      <c r="EF1107" s="12"/>
      <c r="EG1107" s="12"/>
      <c r="EH1107" s="12"/>
      <c r="EI1107" s="12"/>
      <c r="EJ1107" s="12"/>
      <c r="EK1107" s="12"/>
      <c r="EL1107" s="12"/>
      <c r="EM1107" s="12"/>
      <c r="EN1107" s="12"/>
      <c r="EO1107" s="12"/>
      <c r="EP1107" s="12"/>
      <c r="EQ1107" s="12"/>
      <c r="ER1107" s="12"/>
      <c r="ES1107" s="12"/>
      <c r="ET1107" s="12"/>
      <c r="EU1107" s="12"/>
      <c r="EV1107" s="12"/>
      <c r="EW1107" s="12"/>
      <c r="EX1107" s="12"/>
      <c r="EY1107" s="12"/>
      <c r="EZ1107" s="12"/>
      <c r="FA1107" s="12"/>
      <c r="FB1107" s="12"/>
      <c r="FC1107" s="12"/>
      <c r="FD1107" s="12"/>
      <c r="FE1107" s="12"/>
      <c r="FF1107" s="12"/>
      <c r="FG1107" s="12"/>
      <c r="FH1107" s="12"/>
      <c r="FI1107" s="12"/>
      <c r="FJ1107" s="12"/>
      <c r="FK1107" s="12"/>
      <c r="FL1107" s="12"/>
      <c r="FM1107" s="12"/>
      <c r="FN1107" s="12"/>
      <c r="FO1107" s="12"/>
      <c r="FP1107" s="12"/>
      <c r="FQ1107" s="12"/>
      <c r="FR1107" s="12"/>
      <c r="FS1107" s="12"/>
      <c r="FT1107" s="12"/>
      <c r="FU1107" s="12"/>
      <c r="FV1107" s="12"/>
      <c r="FW1107" s="12"/>
      <c r="FX1107" s="12"/>
      <c r="FY1107" s="12"/>
      <c r="FZ1107" s="12"/>
      <c r="GA1107" s="12"/>
      <c r="GB1107" s="12"/>
      <c r="GC1107" s="12"/>
      <c r="GD1107" s="12"/>
      <c r="GE1107" s="12"/>
      <c r="GF1107" s="12"/>
      <c r="GG1107" s="12"/>
      <c r="GH1107" s="12"/>
      <c r="GI1107" s="12"/>
      <c r="GJ1107" s="12"/>
      <c r="GK1107" s="12"/>
      <c r="GL1107" s="12"/>
      <c r="GM1107" s="12"/>
      <c r="GN1107" s="12"/>
      <c r="GO1107" s="12"/>
      <c r="GP1107" s="12"/>
      <c r="GQ1107" s="12"/>
      <c r="GR1107" s="12"/>
      <c r="GS1107" s="12"/>
      <c r="GT1107" s="12"/>
      <c r="GU1107" s="12"/>
      <c r="GV1107" s="12"/>
      <c r="GW1107" s="12"/>
      <c r="GX1107" s="12"/>
      <c r="GY1107" s="12"/>
      <c r="GZ1107" s="12"/>
      <c r="HA1107" s="12"/>
      <c r="HB1107" s="12"/>
      <c r="HC1107" s="12"/>
      <c r="HD1107" s="12"/>
      <c r="HE1107" s="12"/>
      <c r="HF1107" s="12"/>
      <c r="HG1107" s="12"/>
      <c r="HH1107" s="12"/>
      <c r="HI1107" s="12"/>
      <c r="HJ1107" s="12"/>
      <c r="HK1107" s="12"/>
      <c r="HL1107" s="12"/>
      <c r="HM1107" s="12"/>
      <c r="HN1107" s="12"/>
      <c r="HO1107" s="12"/>
      <c r="HP1107" s="12"/>
      <c r="HQ1107" s="12"/>
      <c r="HY1107" s="12"/>
      <c r="IL1107" s="12"/>
      <c r="IM1107" s="12"/>
      <c r="IN1107" s="12"/>
      <c r="JF1107" s="12"/>
      <c r="JG1107" s="12"/>
      <c r="JH1107" s="12"/>
      <c r="JI1107" s="12"/>
      <c r="JJ1107" s="12"/>
      <c r="JL1107" s="12"/>
      <c r="JZ1107" s="12"/>
      <c r="KA1107" s="12"/>
      <c r="KU1107" s="12"/>
      <c r="KV1107" s="12"/>
      <c r="KW1107" s="12"/>
      <c r="KZ1107" s="12"/>
      <c r="LA1107" s="12"/>
      <c r="LB1107" s="12"/>
      <c r="LC1107" s="12"/>
      <c r="LN1107" s="12"/>
      <c r="LO1107" s="12"/>
      <c r="LP1107" s="12"/>
      <c r="LQ1107" s="12"/>
      <c r="MG1107" s="12"/>
      <c r="MH1107" s="12"/>
      <c r="MI1107" s="12"/>
      <c r="MJ1107" s="12"/>
    </row>
    <row r="1108" spans="1:359" s="8" customFormat="1" ht="22.5" customHeight="1">
      <c r="A1108" s="57">
        <v>2.1</v>
      </c>
      <c r="B1108" s="58"/>
      <c r="C1108" s="62"/>
      <c r="D1108" s="201">
        <f t="shared" si="351"/>
        <v>43.554000000000002</v>
      </c>
      <c r="E1108" s="226"/>
      <c r="F1108" s="59" t="s">
        <v>807</v>
      </c>
      <c r="G1108" s="59"/>
      <c r="H1108" s="26" t="s">
        <v>335</v>
      </c>
      <c r="I1108" s="26" t="s">
        <v>110</v>
      </c>
      <c r="J1108" s="26" t="s">
        <v>511</v>
      </c>
      <c r="K1108" s="26" t="s">
        <v>1195</v>
      </c>
      <c r="L1108" s="66">
        <f t="shared" si="349"/>
        <v>43.554000000000002</v>
      </c>
      <c r="M1108" s="66"/>
      <c r="N1108" s="1" t="s">
        <v>369</v>
      </c>
      <c r="O1108" s="316" t="s">
        <v>369</v>
      </c>
      <c r="P1108" s="317">
        <v>3</v>
      </c>
      <c r="Q1108" s="4" t="s">
        <v>369</v>
      </c>
      <c r="R1108" s="37">
        <v>17</v>
      </c>
      <c r="S1108" s="38">
        <f t="shared" si="350"/>
        <v>20.74</v>
      </c>
      <c r="T1108" s="20"/>
      <c r="U1108" s="10" t="s">
        <v>518</v>
      </c>
      <c r="V1108" s="9"/>
      <c r="W1108" s="12"/>
      <c r="HP1108" s="12"/>
      <c r="HQ1108" s="12"/>
      <c r="HR1108" s="12"/>
      <c r="HS1108" s="12"/>
      <c r="HV1108" s="12"/>
      <c r="HY1108" s="12"/>
      <c r="IB1108" s="12"/>
      <c r="IC1108" s="12"/>
      <c r="ID1108" s="12"/>
      <c r="IE1108" s="12"/>
      <c r="IF1108" s="12"/>
      <c r="IH1108" s="12"/>
      <c r="II1108" s="12"/>
      <c r="IL1108" s="12"/>
      <c r="IM1108" s="12"/>
      <c r="IN1108" s="12"/>
      <c r="IS1108" s="12"/>
      <c r="IT1108" s="12"/>
      <c r="IU1108" s="12"/>
      <c r="IV1108" s="12"/>
      <c r="IW1108" s="12"/>
      <c r="IX1108" s="12"/>
      <c r="IY1108" s="12"/>
      <c r="IZ1108" s="12"/>
      <c r="JA1108" s="12"/>
      <c r="JF1108" s="12"/>
      <c r="JG1108" s="12"/>
      <c r="JH1108" s="12"/>
      <c r="JI1108" s="12"/>
      <c r="JJ1108" s="12"/>
      <c r="JL1108" s="12"/>
      <c r="JM1108" s="12"/>
      <c r="JN1108" s="12"/>
      <c r="JO1108" s="12"/>
      <c r="JQ1108" s="12"/>
      <c r="JT1108" s="12"/>
      <c r="JU1108" s="12"/>
      <c r="JV1108" s="12"/>
      <c r="JW1108" s="12"/>
      <c r="JX1108" s="12"/>
      <c r="JZ1108" s="12"/>
      <c r="KA1108" s="12"/>
      <c r="KB1108" s="12"/>
      <c r="KC1108" s="12"/>
      <c r="KD1108" s="12"/>
      <c r="KG1108"/>
      <c r="KS1108" s="12"/>
      <c r="KT1108" s="12"/>
      <c r="KX1108" s="12"/>
      <c r="KZ1108" s="12"/>
      <c r="LA1108" s="12"/>
      <c r="LB1108" s="12"/>
      <c r="LC1108" s="12"/>
      <c r="LN1108" s="12"/>
      <c r="LO1108" s="12"/>
      <c r="LP1108" s="12"/>
      <c r="LQ1108" s="12"/>
      <c r="MG1108" s="12"/>
      <c r="MH1108" s="12"/>
      <c r="MI1108" s="12"/>
      <c r="MJ1108" s="12"/>
    </row>
    <row r="1109" spans="1:359" s="8" customFormat="1" ht="22.5" customHeight="1">
      <c r="A1109" s="57">
        <v>2.1</v>
      </c>
      <c r="B1109" s="58"/>
      <c r="C1109" s="62">
        <v>11</v>
      </c>
      <c r="D1109" s="201">
        <f t="shared" si="351"/>
        <v>41.744</v>
      </c>
      <c r="E1109" s="225"/>
      <c r="F1109" s="59" t="s">
        <v>807</v>
      </c>
      <c r="G1109" s="59"/>
      <c r="H1109" s="26" t="s">
        <v>335</v>
      </c>
      <c r="I1109" s="26" t="s">
        <v>110</v>
      </c>
      <c r="J1109" s="26" t="s">
        <v>511</v>
      </c>
      <c r="K1109" s="26" t="s">
        <v>1196</v>
      </c>
      <c r="L1109" s="66">
        <f t="shared" si="349"/>
        <v>41.744</v>
      </c>
      <c r="M1109" s="66"/>
      <c r="N1109" s="1" t="s">
        <v>369</v>
      </c>
      <c r="O1109" s="316" t="s">
        <v>369</v>
      </c>
      <c r="P1109" s="317">
        <v>5</v>
      </c>
      <c r="Q1109" s="4" t="s">
        <v>369</v>
      </c>
      <c r="R1109" s="37">
        <v>12</v>
      </c>
      <c r="S1109" s="38">
        <f t="shared" si="350"/>
        <v>14.64</v>
      </c>
      <c r="T1109" s="20"/>
      <c r="U1109" s="10" t="s">
        <v>518</v>
      </c>
      <c r="V1109" s="9"/>
      <c r="W1109" s="12"/>
      <c r="HP1109" s="12"/>
      <c r="HQ1109" s="12"/>
      <c r="HR1109" s="12"/>
      <c r="HS1109" s="12"/>
      <c r="HV1109" s="12"/>
      <c r="HY1109" s="12"/>
      <c r="IB1109" s="12"/>
      <c r="IC1109" s="12"/>
      <c r="ID1109" s="12"/>
      <c r="IE1109" s="12"/>
      <c r="IF1109" s="12"/>
      <c r="IH1109" s="12"/>
      <c r="II1109" s="12"/>
      <c r="IL1109" s="12"/>
      <c r="IM1109" s="12"/>
      <c r="IN1109" s="12"/>
      <c r="IS1109" s="12"/>
      <c r="IT1109" s="12"/>
      <c r="IU1109" s="12"/>
      <c r="IV1109" s="12"/>
      <c r="IW1109" s="12"/>
      <c r="IX1109" s="12"/>
      <c r="IY1109" s="12"/>
      <c r="IZ1109" s="12"/>
      <c r="JA1109" s="12"/>
      <c r="JF1109" s="12"/>
      <c r="JG1109" s="12"/>
      <c r="JH1109" s="12"/>
      <c r="JI1109" s="12"/>
      <c r="JJ1109" s="12"/>
      <c r="JL1109" s="12"/>
      <c r="JT1109" s="12"/>
      <c r="JU1109" s="12"/>
      <c r="JV1109" s="12"/>
      <c r="JW1109" s="12"/>
      <c r="JX1109" s="12"/>
      <c r="KS1109" s="12"/>
      <c r="KT1109" s="12"/>
      <c r="KZ1109" s="12"/>
      <c r="LA1109" s="12"/>
      <c r="LB1109" s="12"/>
      <c r="LC1109" s="12"/>
      <c r="MK1109" s="12"/>
      <c r="ML1109" s="12"/>
      <c r="MM1109" s="12"/>
      <c r="MN1109" s="12"/>
      <c r="MO1109" s="12"/>
      <c r="MP1109" s="12"/>
    </row>
    <row r="1110" spans="1:359" s="8" customFormat="1" ht="22.5" customHeight="1">
      <c r="A1110" s="57">
        <v>2.1</v>
      </c>
      <c r="B1110" s="58"/>
      <c r="C1110" s="62"/>
      <c r="D1110" s="201">
        <f t="shared" si="351"/>
        <v>38.942399999999999</v>
      </c>
      <c r="E1110" s="225"/>
      <c r="F1110" s="59" t="s">
        <v>807</v>
      </c>
      <c r="G1110" s="59"/>
      <c r="H1110" s="26" t="s">
        <v>335</v>
      </c>
      <c r="I1110" s="26" t="s">
        <v>110</v>
      </c>
      <c r="J1110" s="26" t="s">
        <v>511</v>
      </c>
      <c r="K1110" s="26" t="s">
        <v>244</v>
      </c>
      <c r="L1110" s="66">
        <f t="shared" si="349"/>
        <v>38.942399999999999</v>
      </c>
      <c r="M1110" s="66"/>
      <c r="N1110" s="1" t="s">
        <v>369</v>
      </c>
      <c r="O1110" s="316" t="s">
        <v>369</v>
      </c>
      <c r="P1110" s="317">
        <v>1</v>
      </c>
      <c r="Q1110" s="4" t="s">
        <v>369</v>
      </c>
      <c r="R1110" s="37">
        <v>15.2</v>
      </c>
      <c r="S1110" s="38">
        <f t="shared" si="350"/>
        <v>18.544</v>
      </c>
      <c r="T1110" s="20"/>
      <c r="U1110" s="10" t="s">
        <v>518</v>
      </c>
      <c r="V1110" s="9"/>
      <c r="W1110" s="12"/>
      <c r="HP1110" s="12"/>
      <c r="HQ1110" s="12"/>
      <c r="HR1110" s="12"/>
      <c r="HS1110" s="12"/>
      <c r="HV1110" s="12"/>
      <c r="HY1110" s="12"/>
      <c r="IB1110" s="12"/>
      <c r="IC1110" s="12"/>
      <c r="ID1110" s="12"/>
      <c r="IE1110" s="12"/>
      <c r="IF1110" s="12"/>
      <c r="IH1110" s="12"/>
      <c r="II1110" s="12"/>
      <c r="IL1110" s="12"/>
      <c r="IM1110" s="12"/>
      <c r="IN1110" s="12"/>
      <c r="IS1110" s="12"/>
      <c r="IT1110" s="12"/>
      <c r="IU1110" s="12"/>
      <c r="IV1110" s="12"/>
      <c r="IW1110" s="12"/>
      <c r="IX1110" s="12"/>
      <c r="IY1110" s="12"/>
      <c r="IZ1110" s="12"/>
      <c r="JA1110" s="12"/>
      <c r="JF1110" s="12"/>
      <c r="JG1110" s="12"/>
      <c r="JH1110" s="12"/>
      <c r="JI1110" s="12"/>
      <c r="JJ1110" s="12"/>
      <c r="JL1110" s="12"/>
      <c r="JN1110" s="12"/>
      <c r="JT1110" s="12"/>
      <c r="JU1110" s="12"/>
      <c r="JV1110" s="12"/>
      <c r="JW1110" s="12"/>
      <c r="JX1110" s="12"/>
      <c r="KB1110" s="12"/>
      <c r="KC1110" s="12"/>
      <c r="KD1110" s="12"/>
      <c r="KX1110" s="12"/>
      <c r="KZ1110" s="12"/>
      <c r="LA1110" s="12"/>
      <c r="LB1110" s="12"/>
      <c r="LC1110" s="12"/>
      <c r="LN1110" s="12"/>
      <c r="LO1110" s="12"/>
      <c r="LP1110" s="12"/>
      <c r="LQ1110" s="12"/>
      <c r="MG1110" s="12"/>
      <c r="MH1110" s="12"/>
      <c r="MI1110" s="12"/>
      <c r="MJ1110" s="12"/>
      <c r="MQ1110" s="12"/>
      <c r="MS1110" s="12"/>
    </row>
    <row r="1111" spans="1:359" s="8" customFormat="1" ht="22.5" customHeight="1">
      <c r="A1111" s="57">
        <v>2.1</v>
      </c>
      <c r="B1111" s="58"/>
      <c r="C1111" s="62"/>
      <c r="D1111" s="201">
        <f t="shared" si="351"/>
        <v>38.43</v>
      </c>
      <c r="E1111" s="225"/>
      <c r="F1111" s="59" t="s">
        <v>807</v>
      </c>
      <c r="G1111" s="59"/>
      <c r="H1111" s="26" t="s">
        <v>335</v>
      </c>
      <c r="I1111" s="26" t="s">
        <v>245</v>
      </c>
      <c r="J1111" s="26" t="s">
        <v>511</v>
      </c>
      <c r="K1111" s="26" t="s">
        <v>246</v>
      </c>
      <c r="L1111" s="66">
        <f t="shared" si="349"/>
        <v>38.43</v>
      </c>
      <c r="M1111" s="66"/>
      <c r="N1111" s="1" t="s">
        <v>369</v>
      </c>
      <c r="O1111" s="316" t="s">
        <v>369</v>
      </c>
      <c r="P1111" s="317">
        <v>1</v>
      </c>
      <c r="Q1111" s="4" t="s">
        <v>369</v>
      </c>
      <c r="R1111" s="37">
        <v>15</v>
      </c>
      <c r="S1111" s="38">
        <f t="shared" si="350"/>
        <v>18.3</v>
      </c>
      <c r="T1111" s="20"/>
      <c r="U1111" s="10" t="s">
        <v>522</v>
      </c>
      <c r="V1111" s="9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12"/>
      <c r="AV1111" s="12"/>
      <c r="AW1111" s="12"/>
      <c r="AX1111" s="12"/>
      <c r="AY1111" s="12"/>
      <c r="AZ1111" s="12"/>
      <c r="BA1111" s="12"/>
      <c r="BB1111" s="12"/>
      <c r="BC1111" s="12"/>
      <c r="BD1111" s="12"/>
      <c r="BE1111" s="12"/>
      <c r="BF1111" s="12"/>
      <c r="BG1111" s="12"/>
      <c r="BH1111" s="12"/>
      <c r="BI1111" s="12"/>
      <c r="BJ1111" s="12"/>
      <c r="BK1111" s="12"/>
      <c r="BL1111" s="12"/>
      <c r="BM1111" s="12"/>
      <c r="BN1111" s="12"/>
      <c r="BO1111" s="12"/>
      <c r="BP1111" s="12"/>
      <c r="BQ1111" s="12"/>
      <c r="BR1111" s="12"/>
      <c r="BS1111" s="12"/>
      <c r="BT1111" s="12"/>
      <c r="BU1111" s="12"/>
      <c r="BV1111" s="12"/>
      <c r="BW1111" s="12"/>
      <c r="BX1111" s="12"/>
      <c r="BY1111" s="12"/>
      <c r="BZ1111" s="12"/>
      <c r="CA1111" s="12"/>
      <c r="CB1111" s="12"/>
      <c r="CC1111" s="12"/>
      <c r="CD1111" s="12"/>
      <c r="CE1111" s="12"/>
      <c r="CF1111" s="12"/>
      <c r="CG1111" s="12"/>
      <c r="CH1111" s="12"/>
      <c r="CI1111" s="12"/>
      <c r="CJ1111" s="12"/>
      <c r="CK1111" s="12"/>
      <c r="CL1111" s="12"/>
      <c r="CM1111" s="12"/>
      <c r="CN1111" s="12"/>
      <c r="CO1111" s="12"/>
      <c r="CP1111" s="12"/>
      <c r="CQ1111" s="12"/>
      <c r="CR1111" s="12"/>
      <c r="CS1111" s="12"/>
      <c r="CT1111" s="12"/>
      <c r="CU1111" s="12"/>
      <c r="CV1111" s="12"/>
      <c r="CW1111" s="12"/>
      <c r="CX1111" s="12"/>
      <c r="CY1111" s="12"/>
      <c r="CZ1111" s="12"/>
      <c r="DA1111" s="12"/>
      <c r="DB1111" s="12"/>
      <c r="DC1111" s="12"/>
      <c r="DD1111" s="12"/>
      <c r="DE1111" s="12"/>
      <c r="DF1111" s="12"/>
      <c r="DG1111" s="12"/>
      <c r="DH1111" s="12"/>
      <c r="DI1111" s="12"/>
      <c r="DJ1111" s="12"/>
      <c r="DK1111" s="12"/>
      <c r="DL1111" s="12"/>
      <c r="DM1111" s="12"/>
      <c r="DN1111" s="12"/>
      <c r="DO1111" s="12"/>
      <c r="DP1111" s="12"/>
      <c r="DQ1111" s="12"/>
      <c r="DR1111" s="12"/>
      <c r="DS1111" s="12"/>
      <c r="DT1111" s="12"/>
      <c r="DU1111" s="12"/>
      <c r="DV1111" s="12"/>
      <c r="DW1111" s="12"/>
      <c r="DX1111" s="12"/>
      <c r="DY1111" s="12"/>
      <c r="DZ1111" s="12"/>
      <c r="EA1111" s="12"/>
      <c r="EB1111" s="12"/>
      <c r="EC1111" s="12"/>
      <c r="ED1111" s="12"/>
      <c r="EE1111" s="12"/>
      <c r="EF1111" s="12"/>
      <c r="EG1111" s="12"/>
      <c r="EH1111" s="12"/>
      <c r="EI1111" s="12"/>
      <c r="EJ1111" s="12"/>
      <c r="EK1111" s="12"/>
      <c r="EL1111" s="12"/>
      <c r="EM1111" s="12"/>
      <c r="EN1111" s="12"/>
      <c r="EO1111" s="12"/>
      <c r="EP1111" s="12"/>
      <c r="EQ1111" s="12"/>
      <c r="ER1111" s="12"/>
      <c r="ES1111" s="12"/>
      <c r="ET1111" s="12"/>
      <c r="EU1111" s="12"/>
      <c r="EV1111" s="12"/>
      <c r="EW1111" s="12"/>
      <c r="EX1111" s="12"/>
      <c r="EY1111" s="12"/>
      <c r="EZ1111" s="12"/>
      <c r="FA1111" s="12"/>
      <c r="FB1111" s="12"/>
      <c r="FC1111" s="12"/>
      <c r="FD1111" s="12"/>
      <c r="FE1111" s="12"/>
      <c r="FF1111" s="12"/>
      <c r="FG1111" s="12"/>
      <c r="FH1111" s="12"/>
      <c r="FI1111" s="12"/>
      <c r="FJ1111" s="12"/>
      <c r="FK1111" s="12"/>
      <c r="FL1111" s="12"/>
      <c r="FM1111" s="12"/>
      <c r="FN1111" s="12"/>
      <c r="FO1111" s="12"/>
      <c r="FP1111" s="12"/>
      <c r="FQ1111" s="12"/>
      <c r="FR1111" s="12"/>
      <c r="FS1111" s="12"/>
      <c r="FT1111" s="12"/>
      <c r="FU1111" s="12"/>
      <c r="FV1111" s="12"/>
      <c r="FW1111" s="12"/>
      <c r="FX1111" s="12"/>
      <c r="FY1111" s="12"/>
      <c r="FZ1111" s="12"/>
      <c r="GA1111" s="12"/>
      <c r="GB1111" s="12"/>
      <c r="GC1111" s="12"/>
      <c r="GD1111" s="12"/>
      <c r="GE1111" s="12"/>
      <c r="GF1111" s="12"/>
      <c r="GG1111" s="12"/>
      <c r="GH1111" s="12"/>
      <c r="GI1111" s="12"/>
      <c r="GJ1111" s="12"/>
      <c r="GK1111" s="12"/>
      <c r="GL1111" s="12"/>
      <c r="GM1111" s="12"/>
      <c r="GN1111" s="12"/>
      <c r="GO1111" s="12"/>
      <c r="GP1111" s="12"/>
      <c r="GQ1111" s="12"/>
      <c r="GR1111" s="12"/>
      <c r="GS1111" s="12"/>
      <c r="GT1111" s="12"/>
      <c r="GU1111" s="12"/>
      <c r="GV1111" s="12"/>
      <c r="GW1111" s="12"/>
      <c r="GX1111" s="12"/>
      <c r="GY1111" s="12"/>
      <c r="GZ1111" s="12"/>
      <c r="HA1111" s="12"/>
      <c r="HB1111" s="12"/>
      <c r="HC1111" s="12"/>
      <c r="HD1111" s="12"/>
      <c r="HE1111" s="12"/>
      <c r="HF1111" s="12"/>
      <c r="HG1111" s="12"/>
      <c r="HH1111" s="12"/>
      <c r="HI1111" s="12"/>
      <c r="HJ1111" s="12"/>
      <c r="HK1111" s="12"/>
      <c r="HL1111" s="12"/>
      <c r="HM1111" s="12"/>
      <c r="HN1111" s="12"/>
      <c r="HO1111" s="12"/>
      <c r="HP1111" s="12"/>
      <c r="HQ1111" s="12"/>
      <c r="HR1111" s="12"/>
      <c r="HS1111" s="12"/>
      <c r="HT1111" s="12"/>
      <c r="HU1111" s="12"/>
      <c r="HV1111" s="12"/>
      <c r="HW1111" s="12"/>
      <c r="HX1111" s="12"/>
      <c r="II1111" s="12"/>
      <c r="IS1111" s="12"/>
      <c r="IT1111" s="12"/>
      <c r="IU1111" s="12"/>
      <c r="IV1111" s="12"/>
      <c r="IW1111" s="12"/>
      <c r="IX1111" s="12"/>
      <c r="IY1111" s="12"/>
      <c r="IZ1111" s="12"/>
      <c r="JA1111" s="12"/>
      <c r="JL1111" s="12"/>
      <c r="JM1111" s="7"/>
      <c r="JO1111" s="7"/>
      <c r="JQ1111" s="7"/>
      <c r="JT1111" s="12"/>
      <c r="JU1111" s="12"/>
      <c r="JV1111" s="12"/>
      <c r="JW1111" s="12"/>
      <c r="JX1111" s="12"/>
      <c r="JZ1111" s="12"/>
      <c r="KA1111" s="12"/>
      <c r="KS1111" s="12"/>
      <c r="KT1111" s="12"/>
      <c r="KX1111" s="12"/>
      <c r="KZ1111" s="12"/>
      <c r="LA1111" s="12"/>
      <c r="LB1111" s="12"/>
      <c r="LC1111" s="12"/>
      <c r="LN1111" s="12"/>
      <c r="LO1111" s="12"/>
      <c r="LP1111" s="12"/>
      <c r="LQ1111" s="12"/>
      <c r="MG1111" s="12"/>
      <c r="MH1111" s="12"/>
      <c r="MI1111" s="12"/>
      <c r="MJ1111" s="12"/>
    </row>
    <row r="1112" spans="1:359" ht="22.5" customHeight="1">
      <c r="A1112" s="57">
        <v>2.1</v>
      </c>
      <c r="B1112" s="58"/>
      <c r="C1112" s="62"/>
      <c r="D1112" s="201">
        <f t="shared" si="351"/>
        <v>49.959000000000003</v>
      </c>
      <c r="E1112" s="226"/>
      <c r="F1112" s="59" t="s">
        <v>807</v>
      </c>
      <c r="G1112" s="59"/>
      <c r="H1112" s="26" t="s">
        <v>335</v>
      </c>
      <c r="I1112" s="26" t="s">
        <v>245</v>
      </c>
      <c r="J1112" s="9" t="s">
        <v>511</v>
      </c>
      <c r="K1112" s="26" t="s">
        <v>247</v>
      </c>
      <c r="L1112" s="66">
        <f t="shared" si="349"/>
        <v>49.959000000000003</v>
      </c>
      <c r="M1112" s="66"/>
      <c r="N1112" s="1" t="s">
        <v>369</v>
      </c>
      <c r="O1112" s="316" t="s">
        <v>369</v>
      </c>
      <c r="P1112" s="317">
        <v>2</v>
      </c>
      <c r="Q1112" s="4" t="s">
        <v>369</v>
      </c>
      <c r="R1112" s="37">
        <v>19.5</v>
      </c>
      <c r="S1112" s="38">
        <f t="shared" si="350"/>
        <v>23.79</v>
      </c>
      <c r="T1112" s="20"/>
      <c r="U1112" s="10" t="s">
        <v>522</v>
      </c>
      <c r="V1112" s="9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T1112" s="8"/>
      <c r="HU1112" s="8"/>
      <c r="HW1112" s="8"/>
      <c r="HX1112" s="8"/>
      <c r="HZ1112" s="8"/>
      <c r="IA1112" s="8"/>
      <c r="IB1112" s="8"/>
      <c r="IC1112" s="8"/>
      <c r="ID1112" s="8"/>
      <c r="IG1112" s="8"/>
      <c r="IJ1112" s="8"/>
      <c r="IK1112" s="8"/>
      <c r="IL1112" s="8"/>
      <c r="IM1112" s="8"/>
      <c r="IN1112" s="8"/>
      <c r="IO1112" s="8"/>
      <c r="IP1112" s="8"/>
      <c r="IQ1112" s="8"/>
      <c r="JB1112" s="8"/>
      <c r="JC1112" s="8"/>
      <c r="JD1112" s="8"/>
      <c r="JE1112" s="8"/>
      <c r="JK1112" s="8"/>
      <c r="JL1112" s="8"/>
      <c r="JM1112" s="8"/>
      <c r="JN1112" s="8"/>
      <c r="JO1112" s="8"/>
      <c r="JP1112" s="8"/>
      <c r="JQ1112" s="8"/>
      <c r="JR1112" s="8"/>
      <c r="JS1112" s="8"/>
      <c r="JY1112" s="8"/>
      <c r="JZ1112" s="8"/>
      <c r="KA1112" s="8"/>
      <c r="KB1112" s="8"/>
      <c r="KC1112" s="8"/>
      <c r="KD1112" s="8"/>
      <c r="KE1112" s="8"/>
      <c r="KF1112" s="8"/>
      <c r="KG1112" s="8"/>
      <c r="KH1112" s="8"/>
      <c r="KI1112" s="8"/>
      <c r="KJ1112" s="8"/>
      <c r="KK1112" s="8"/>
      <c r="KL1112" s="8"/>
      <c r="KM1112" s="8"/>
      <c r="KN1112" s="8"/>
      <c r="KO1112" s="8"/>
      <c r="KP1112" s="8"/>
      <c r="KQ1112" s="8"/>
      <c r="KR1112" s="8"/>
      <c r="KS1112" s="8"/>
      <c r="KT1112" s="8"/>
      <c r="KU1112" s="8"/>
      <c r="KV1112" s="8"/>
      <c r="KW1112" s="8"/>
      <c r="KY1112" s="8"/>
      <c r="LD1112" s="8"/>
      <c r="LE1112" s="8"/>
      <c r="LF1112" s="8"/>
      <c r="LG1112" s="8"/>
      <c r="LH1112" s="8"/>
      <c r="LI1112" s="8"/>
      <c r="LJ1112" s="8"/>
      <c r="LK1112" s="8"/>
      <c r="LL1112" s="8"/>
      <c r="LM1112" s="8"/>
      <c r="LR1112" s="8"/>
      <c r="LS1112" s="8"/>
      <c r="LT1112" s="8"/>
      <c r="LU1112" s="8"/>
      <c r="LV1112" s="8"/>
      <c r="LW1112" s="8"/>
      <c r="LX1112" s="8"/>
      <c r="LY1112" s="8"/>
      <c r="LZ1112" s="8"/>
      <c r="MA1112" s="8"/>
      <c r="MB1112" s="8"/>
      <c r="MC1112" s="8"/>
      <c r="MD1112" s="8"/>
      <c r="ME1112" s="8"/>
      <c r="MF1112" s="8"/>
      <c r="MQ1112" s="8"/>
      <c r="MR1112" s="8"/>
      <c r="MS1112" s="8"/>
      <c r="MU1112" s="8"/>
    </row>
    <row r="1113" spans="1:359" s="8" customFormat="1" ht="22.5" customHeight="1">
      <c r="A1113" s="57">
        <v>2.2000000000000002</v>
      </c>
      <c r="B1113" s="58"/>
      <c r="C1113" s="62"/>
      <c r="D1113" s="201">
        <f>SUM((S1113*A1113)+B1113+C1113)</f>
        <v>34.086799999999997</v>
      </c>
      <c r="E1113" s="225"/>
      <c r="F1113" s="59" t="s">
        <v>806</v>
      </c>
      <c r="G1113" s="59"/>
      <c r="H1113" s="26" t="s">
        <v>1122</v>
      </c>
      <c r="I1113" s="26" t="s">
        <v>2425</v>
      </c>
      <c r="J1113" s="26" t="s">
        <v>500</v>
      </c>
      <c r="K1113" s="26" t="s">
        <v>2427</v>
      </c>
      <c r="L1113" s="66">
        <f>SUM(D1113)</f>
        <v>34.086799999999997</v>
      </c>
      <c r="M1113" s="66"/>
      <c r="N1113" s="1" t="s">
        <v>369</v>
      </c>
      <c r="O1113" s="316" t="s">
        <v>369</v>
      </c>
      <c r="P1113" s="317">
        <v>1</v>
      </c>
      <c r="Q1113" s="4" t="s">
        <v>369</v>
      </c>
      <c r="R1113" s="37">
        <v>12.7</v>
      </c>
      <c r="S1113" s="38">
        <f t="shared" ref="S1113" si="352">SUM(R1113*1.22)</f>
        <v>15.493999999999998</v>
      </c>
      <c r="T1113" s="20" t="s">
        <v>489</v>
      </c>
      <c r="U1113" s="10" t="s">
        <v>721</v>
      </c>
      <c r="V1113" s="10" t="s">
        <v>522</v>
      </c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  <c r="HM1113"/>
      <c r="HN1113"/>
      <c r="HO1113"/>
      <c r="HP1113"/>
      <c r="HQ1113"/>
      <c r="HR1113"/>
      <c r="HS1113"/>
      <c r="HT1113"/>
      <c r="HU1113"/>
      <c r="HV1113"/>
      <c r="HW1113"/>
      <c r="HX1113"/>
      <c r="HY1113"/>
      <c r="HZ1113"/>
      <c r="IA1113"/>
      <c r="IB1113"/>
      <c r="IC1113"/>
      <c r="ID1113"/>
      <c r="IE1113"/>
      <c r="IF1113"/>
      <c r="IG1113"/>
      <c r="IH1113"/>
      <c r="II1113"/>
      <c r="IJ1113"/>
      <c r="IK1113"/>
      <c r="IL1113"/>
      <c r="IM1113"/>
      <c r="IN1113"/>
      <c r="IO1113"/>
      <c r="IP1113"/>
      <c r="IQ1113"/>
      <c r="IR1113"/>
      <c r="IS1113"/>
      <c r="IT1113"/>
      <c r="IU1113"/>
      <c r="IV1113"/>
      <c r="IW1113"/>
      <c r="IX1113"/>
      <c r="IY1113"/>
      <c r="IZ1113"/>
      <c r="JA1113"/>
      <c r="JB1113"/>
      <c r="JC1113"/>
      <c r="JD1113"/>
      <c r="JE1113"/>
      <c r="JF1113"/>
      <c r="JG1113"/>
      <c r="JH1113"/>
      <c r="JI1113"/>
      <c r="JJ1113"/>
      <c r="JK1113"/>
      <c r="JL1113"/>
      <c r="JM1113"/>
      <c r="JN1113"/>
      <c r="JO1113"/>
      <c r="JP1113"/>
      <c r="JQ1113"/>
      <c r="JR1113"/>
      <c r="JS1113"/>
      <c r="JT1113"/>
      <c r="JU1113"/>
      <c r="JV1113"/>
      <c r="JW1113"/>
      <c r="JX1113"/>
      <c r="JY1113"/>
      <c r="JZ1113"/>
      <c r="KA1113"/>
      <c r="KB1113"/>
      <c r="KC1113"/>
      <c r="KD1113"/>
      <c r="KE1113"/>
      <c r="KF1113"/>
      <c r="KM1113"/>
      <c r="KN1113"/>
      <c r="KO1113"/>
      <c r="KP1113"/>
      <c r="KQ1113"/>
      <c r="KR1113"/>
      <c r="KS1113" s="12"/>
      <c r="KT1113" s="12"/>
      <c r="KZ1113" s="12"/>
      <c r="LA1113" s="12"/>
      <c r="LB1113" s="12"/>
      <c r="LC1113" s="12"/>
      <c r="MH1113" s="12"/>
      <c r="MI1113" s="12"/>
      <c r="MJ1113" s="12"/>
      <c r="MK1113" s="12"/>
      <c r="ML1113" s="12"/>
      <c r="MM1113" s="12"/>
      <c r="MN1113" s="12"/>
      <c r="MO1113" s="12"/>
      <c r="MP1113" s="12"/>
      <c r="MQ1113" s="12"/>
      <c r="MS1113" s="12"/>
    </row>
    <row r="1114" spans="1:359" s="8" customFormat="1" ht="22.5" customHeight="1">
      <c r="A1114" s="56"/>
      <c r="B1114" s="55"/>
      <c r="C1114" s="63"/>
      <c r="D1114" s="201"/>
      <c r="E1114" s="225"/>
      <c r="F1114" s="60"/>
      <c r="G1114" s="60"/>
      <c r="H1114" s="26"/>
      <c r="I1114" s="26"/>
      <c r="J1114" s="9"/>
      <c r="K1114" s="26"/>
      <c r="L1114" s="66"/>
      <c r="M1114" s="66"/>
      <c r="N1114" s="17"/>
      <c r="O1114" s="318"/>
      <c r="P1114" s="318"/>
      <c r="Q1114" s="13"/>
      <c r="R1114" s="31"/>
      <c r="S1114" s="31"/>
      <c r="T1114" s="21"/>
      <c r="U1114" s="10"/>
      <c r="V1114" s="9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12"/>
      <c r="AV1114" s="12"/>
      <c r="AW1114" s="12"/>
      <c r="AX1114" s="12"/>
      <c r="AY1114" s="12"/>
      <c r="AZ1114" s="12"/>
      <c r="BA1114" s="12"/>
      <c r="BB1114" s="12"/>
      <c r="BC1114" s="12"/>
      <c r="BD1114" s="12"/>
      <c r="BE1114" s="12"/>
      <c r="BF1114" s="12"/>
      <c r="BG1114" s="12"/>
      <c r="BH1114" s="12"/>
      <c r="BI1114" s="12"/>
      <c r="BJ1114" s="12"/>
      <c r="BK1114" s="12"/>
      <c r="BL1114" s="12"/>
      <c r="BM1114" s="12"/>
      <c r="BN1114" s="12"/>
      <c r="BO1114" s="12"/>
      <c r="BP1114" s="12"/>
      <c r="BQ1114" s="12"/>
      <c r="BR1114" s="12"/>
      <c r="BS1114" s="12"/>
      <c r="BT1114" s="12"/>
      <c r="BU1114" s="12"/>
      <c r="BV1114" s="12"/>
      <c r="BW1114" s="12"/>
      <c r="BX1114" s="12"/>
      <c r="BY1114" s="12"/>
      <c r="BZ1114" s="12"/>
      <c r="CA1114" s="12"/>
      <c r="CB1114" s="12"/>
      <c r="CC1114" s="12"/>
      <c r="CD1114" s="12"/>
      <c r="CE1114" s="12"/>
      <c r="CF1114" s="12"/>
      <c r="CG1114" s="12"/>
      <c r="CH1114" s="12"/>
      <c r="CI1114" s="12"/>
      <c r="CJ1114" s="12"/>
      <c r="CK1114" s="12"/>
      <c r="CL1114" s="12"/>
      <c r="CM1114" s="12"/>
      <c r="CN1114" s="12"/>
      <c r="CO1114" s="12"/>
      <c r="CP1114" s="12"/>
      <c r="CQ1114" s="12"/>
      <c r="CR1114" s="12"/>
      <c r="CS1114" s="12"/>
      <c r="CT1114" s="12"/>
      <c r="CU1114" s="12"/>
      <c r="CV1114" s="12"/>
      <c r="CW1114" s="12"/>
      <c r="CX1114" s="12"/>
      <c r="CY1114" s="12"/>
      <c r="CZ1114" s="12"/>
      <c r="DA1114" s="12"/>
      <c r="DB1114" s="12"/>
      <c r="DC1114" s="12"/>
      <c r="DD1114" s="12"/>
      <c r="DE1114" s="12"/>
      <c r="DF1114" s="12"/>
      <c r="DG1114" s="12"/>
      <c r="DH1114" s="12"/>
      <c r="DI1114" s="12"/>
      <c r="DJ1114" s="12"/>
      <c r="DK1114" s="12"/>
      <c r="DL1114" s="12"/>
      <c r="DM1114" s="12"/>
      <c r="DN1114" s="12"/>
      <c r="DO1114" s="12"/>
      <c r="DP1114" s="12"/>
      <c r="DQ1114" s="12"/>
      <c r="DR1114" s="12"/>
      <c r="DS1114" s="12"/>
      <c r="DT1114" s="12"/>
      <c r="DU1114" s="12"/>
      <c r="DV1114" s="12"/>
      <c r="DW1114" s="12"/>
      <c r="DX1114" s="12"/>
      <c r="DY1114" s="12"/>
      <c r="DZ1114" s="12"/>
      <c r="EA1114" s="12"/>
      <c r="EB1114" s="12"/>
      <c r="EC1114" s="12"/>
      <c r="ED1114" s="12"/>
      <c r="EE1114" s="12"/>
      <c r="EF1114" s="12"/>
      <c r="EG1114" s="12"/>
      <c r="EH1114" s="12"/>
      <c r="EI1114" s="12"/>
      <c r="EJ1114" s="12"/>
      <c r="EK1114" s="12"/>
      <c r="EL1114" s="12"/>
      <c r="EM1114" s="12"/>
      <c r="EN1114" s="12"/>
      <c r="EO1114" s="12"/>
      <c r="EP1114" s="12"/>
      <c r="EQ1114" s="12"/>
      <c r="ER1114" s="12"/>
      <c r="ES1114" s="12"/>
      <c r="ET1114" s="12"/>
      <c r="EU1114" s="12"/>
      <c r="EV1114" s="12"/>
      <c r="EW1114" s="12"/>
      <c r="EX1114" s="12"/>
      <c r="EY1114" s="12"/>
      <c r="EZ1114" s="12"/>
      <c r="FA1114" s="12"/>
      <c r="FB1114" s="12"/>
      <c r="FC1114" s="12"/>
      <c r="FD1114" s="12"/>
      <c r="FE1114" s="12"/>
      <c r="FF1114" s="12"/>
      <c r="FG1114" s="12"/>
      <c r="FH1114" s="12"/>
      <c r="FI1114" s="12"/>
      <c r="FJ1114" s="12"/>
      <c r="FK1114" s="12"/>
      <c r="FL1114" s="12"/>
      <c r="FM1114" s="12"/>
      <c r="FN1114" s="12"/>
      <c r="FO1114" s="12"/>
      <c r="FP1114" s="12"/>
      <c r="FQ1114" s="12"/>
      <c r="FR1114" s="12"/>
      <c r="FS1114" s="12"/>
      <c r="FT1114" s="12"/>
      <c r="FU1114" s="12"/>
      <c r="FV1114" s="12"/>
      <c r="FW1114" s="12"/>
      <c r="FX1114" s="12"/>
      <c r="FY1114" s="12"/>
      <c r="FZ1114" s="12"/>
      <c r="GA1114" s="12"/>
      <c r="GB1114" s="12"/>
      <c r="GC1114" s="12"/>
      <c r="GD1114" s="12"/>
      <c r="GE1114" s="12"/>
      <c r="GF1114" s="12"/>
      <c r="GG1114" s="12"/>
      <c r="GH1114" s="12"/>
      <c r="GI1114" s="12"/>
      <c r="GJ1114" s="12"/>
      <c r="GK1114" s="12"/>
      <c r="GL1114" s="12"/>
      <c r="GM1114" s="12"/>
      <c r="GN1114" s="12"/>
      <c r="GO1114" s="12"/>
      <c r="GP1114" s="12"/>
      <c r="GQ1114" s="12"/>
      <c r="GR1114" s="12"/>
      <c r="GS1114" s="12"/>
      <c r="GT1114" s="12"/>
      <c r="GU1114" s="12"/>
      <c r="GV1114" s="12"/>
      <c r="GW1114" s="12"/>
      <c r="GX1114" s="12"/>
      <c r="GY1114" s="12"/>
      <c r="GZ1114" s="12"/>
      <c r="HA1114" s="12"/>
      <c r="HB1114" s="12"/>
      <c r="HC1114" s="12"/>
      <c r="HD1114" s="12"/>
      <c r="HE1114" s="12"/>
      <c r="HF1114" s="12"/>
      <c r="HG1114" s="12"/>
      <c r="HH1114" s="12"/>
      <c r="HI1114" s="12"/>
      <c r="HJ1114" s="12"/>
      <c r="HK1114" s="12"/>
      <c r="HL1114" s="12"/>
      <c r="HM1114" s="12"/>
      <c r="HN1114" s="12"/>
      <c r="HO1114" s="12"/>
      <c r="HP1114" s="12"/>
      <c r="HQ1114" s="12"/>
      <c r="HR1114" s="12"/>
      <c r="HS1114" s="12"/>
      <c r="HT1114" s="12"/>
      <c r="HU1114" s="12"/>
      <c r="HW1114" s="12"/>
      <c r="HX1114" s="12"/>
      <c r="IG1114" s="12"/>
      <c r="IL1114" s="12"/>
      <c r="IM1114" s="12"/>
      <c r="IN1114" s="12"/>
      <c r="IO1114" s="12"/>
      <c r="IP1114" s="12"/>
      <c r="IQ1114" s="12"/>
      <c r="JB1114" s="12"/>
      <c r="JC1114" s="12"/>
      <c r="JD1114" s="12"/>
      <c r="JE1114" s="12"/>
      <c r="JK1114" s="12"/>
      <c r="JP1114" s="12"/>
      <c r="JR1114" s="12"/>
      <c r="JS1114" s="12"/>
      <c r="JY1114" s="12"/>
      <c r="KB1114" s="12"/>
      <c r="KC1114" s="12"/>
      <c r="KD1114" s="12"/>
      <c r="KE1114" s="12"/>
      <c r="KF1114" s="12"/>
      <c r="KH1114" s="12"/>
      <c r="KI1114" s="12"/>
      <c r="KJ1114" s="12"/>
      <c r="KK1114" s="12"/>
      <c r="KL1114" s="12"/>
      <c r="KM1114" s="12"/>
      <c r="KN1114" s="12"/>
      <c r="KO1114" s="12"/>
      <c r="KP1114" s="12"/>
      <c r="KQ1114" s="12"/>
      <c r="KR1114" s="12"/>
      <c r="KZ1114" s="12"/>
      <c r="LA1114" s="12"/>
      <c r="LB1114" s="12"/>
      <c r="LC1114" s="12"/>
      <c r="LN1114" s="12"/>
      <c r="LO1114" s="12"/>
      <c r="LP1114" s="12"/>
      <c r="LQ1114" s="12"/>
      <c r="MG1114" s="12"/>
      <c r="MH1114" s="12"/>
      <c r="MI1114" s="12"/>
      <c r="MJ1114" s="12"/>
      <c r="MK1114" s="12"/>
      <c r="ML1114" s="12"/>
      <c r="MM1114" s="12"/>
      <c r="MN1114" s="12"/>
      <c r="MO1114" s="12"/>
      <c r="MP1114" s="12"/>
      <c r="MU1114" s="12"/>
    </row>
    <row r="1115" spans="1:359" s="8" customFormat="1" ht="22.5" customHeight="1">
      <c r="A1115" s="56"/>
      <c r="B1115" s="55"/>
      <c r="C1115" s="63"/>
      <c r="D1115" s="201"/>
      <c r="E1115" s="226"/>
      <c r="F1115" s="60"/>
      <c r="G1115" s="60"/>
      <c r="H1115" s="26"/>
      <c r="I1115" s="26"/>
      <c r="J1115" s="9"/>
      <c r="K1115" s="26"/>
      <c r="L1115" s="66"/>
      <c r="M1115" s="66"/>
      <c r="N1115" s="17"/>
      <c r="O1115" s="318"/>
      <c r="P1115" s="318"/>
      <c r="Q1115" s="13"/>
      <c r="R1115" s="31"/>
      <c r="S1115" s="31"/>
      <c r="T1115" s="21"/>
      <c r="U1115" s="10"/>
      <c r="V1115" s="9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  <c r="AR1115" s="12"/>
      <c r="AS1115" s="12"/>
      <c r="AT1115" s="12"/>
      <c r="AU1115" s="12"/>
      <c r="AV1115" s="12"/>
      <c r="AW1115" s="12"/>
      <c r="AX1115" s="12"/>
      <c r="AY1115" s="12"/>
      <c r="AZ1115" s="12"/>
      <c r="BA1115" s="12"/>
      <c r="BB1115" s="12"/>
      <c r="BC1115" s="12"/>
      <c r="BD1115" s="12"/>
      <c r="BE1115" s="12"/>
      <c r="BF1115" s="12"/>
      <c r="BG1115" s="12"/>
      <c r="BH1115" s="12"/>
      <c r="BI1115" s="12"/>
      <c r="BJ1115" s="12"/>
      <c r="BK1115" s="12"/>
      <c r="BL1115" s="12"/>
      <c r="BM1115" s="12"/>
      <c r="BN1115" s="12"/>
      <c r="BO1115" s="12"/>
      <c r="BP1115" s="12"/>
      <c r="BQ1115" s="12"/>
      <c r="BR1115" s="12"/>
      <c r="BS1115" s="12"/>
      <c r="BT1115" s="12"/>
      <c r="BU1115" s="12"/>
      <c r="BV1115" s="12"/>
      <c r="BW1115" s="12"/>
      <c r="BX1115" s="12"/>
      <c r="BY1115" s="12"/>
      <c r="BZ1115" s="12"/>
      <c r="CA1115" s="12"/>
      <c r="CB1115" s="12"/>
      <c r="CC1115" s="12"/>
      <c r="CD1115" s="12"/>
      <c r="CE1115" s="12"/>
      <c r="CF1115" s="12"/>
      <c r="CG1115" s="12"/>
      <c r="CH1115" s="12"/>
      <c r="CI1115" s="12"/>
      <c r="CJ1115" s="12"/>
      <c r="CK1115" s="12"/>
      <c r="CL1115" s="12"/>
      <c r="CM1115" s="12"/>
      <c r="CN1115" s="12"/>
      <c r="CO1115" s="12"/>
      <c r="CP1115" s="12"/>
      <c r="CQ1115" s="12"/>
      <c r="CR1115" s="12"/>
      <c r="CS1115" s="12"/>
      <c r="CT1115" s="12"/>
      <c r="CU1115" s="12"/>
      <c r="CV1115" s="12"/>
      <c r="CW1115" s="12"/>
      <c r="CX1115" s="12"/>
      <c r="CY1115" s="12"/>
      <c r="CZ1115" s="12"/>
      <c r="DA1115" s="12"/>
      <c r="DB1115" s="12"/>
      <c r="DC1115" s="12"/>
      <c r="DD1115" s="12"/>
      <c r="DE1115" s="12"/>
      <c r="DF1115" s="12"/>
      <c r="DG1115" s="12"/>
      <c r="DH1115" s="12"/>
      <c r="DI1115" s="12"/>
      <c r="DJ1115" s="12"/>
      <c r="DK1115" s="12"/>
      <c r="DL1115" s="12"/>
      <c r="DM1115" s="12"/>
      <c r="DN1115" s="12"/>
      <c r="DO1115" s="12"/>
      <c r="DP1115" s="12"/>
      <c r="DQ1115" s="12"/>
      <c r="DR1115" s="12"/>
      <c r="DS1115" s="12"/>
      <c r="DT1115" s="12"/>
      <c r="DU1115" s="12"/>
      <c r="DV1115" s="12"/>
      <c r="DW1115" s="12"/>
      <c r="DX1115" s="12"/>
      <c r="DY1115" s="12"/>
      <c r="DZ1115" s="12"/>
      <c r="EA1115" s="12"/>
      <c r="EB1115" s="12"/>
      <c r="EC1115" s="12"/>
      <c r="ED1115" s="12"/>
      <c r="EE1115" s="12"/>
      <c r="EF1115" s="12"/>
      <c r="EG1115" s="12"/>
      <c r="EH1115" s="12"/>
      <c r="EI1115" s="12"/>
      <c r="EJ1115" s="12"/>
      <c r="EK1115" s="12"/>
      <c r="EL1115" s="12"/>
      <c r="EM1115" s="12"/>
      <c r="EN1115" s="12"/>
      <c r="EO1115" s="12"/>
      <c r="EP1115" s="12"/>
      <c r="EQ1115" s="12"/>
      <c r="ER1115" s="12"/>
      <c r="ES1115" s="12"/>
      <c r="ET1115" s="12"/>
      <c r="EU1115" s="12"/>
      <c r="EV1115" s="12"/>
      <c r="EW1115" s="12"/>
      <c r="EX1115" s="12"/>
      <c r="EY1115" s="12"/>
      <c r="EZ1115" s="12"/>
      <c r="FA1115" s="12"/>
      <c r="FB1115" s="12"/>
      <c r="FC1115" s="12"/>
      <c r="FD1115" s="12"/>
      <c r="FE1115" s="12"/>
      <c r="FF1115" s="12"/>
      <c r="FG1115" s="12"/>
      <c r="FH1115" s="12"/>
      <c r="FI1115" s="12"/>
      <c r="FJ1115" s="12"/>
      <c r="FK1115" s="12"/>
      <c r="FL1115" s="12"/>
      <c r="FM1115" s="12"/>
      <c r="FN1115" s="12"/>
      <c r="FO1115" s="12"/>
      <c r="FP1115" s="12"/>
      <c r="FQ1115" s="12"/>
      <c r="FR1115" s="12"/>
      <c r="FS1115" s="12"/>
      <c r="FT1115" s="12"/>
      <c r="FU1115" s="12"/>
      <c r="FV1115" s="12"/>
      <c r="FW1115" s="12"/>
      <c r="FX1115" s="12"/>
      <c r="FY1115" s="12"/>
      <c r="FZ1115" s="12"/>
      <c r="GA1115" s="12"/>
      <c r="GB1115" s="12"/>
      <c r="GC1115" s="12"/>
      <c r="GD1115" s="12"/>
      <c r="GE1115" s="12"/>
      <c r="GF1115" s="12"/>
      <c r="GG1115" s="12"/>
      <c r="GH1115" s="12"/>
      <c r="GI1115" s="12"/>
      <c r="GJ1115" s="12"/>
      <c r="GK1115" s="12"/>
      <c r="GL1115" s="12"/>
      <c r="GM1115" s="12"/>
      <c r="GN1115" s="12"/>
      <c r="GO1115" s="12"/>
      <c r="GP1115" s="12"/>
      <c r="GQ1115" s="12"/>
      <c r="GR1115" s="12"/>
      <c r="GS1115" s="12"/>
      <c r="GT1115" s="12"/>
      <c r="GU1115" s="12"/>
      <c r="GV1115" s="12"/>
      <c r="GW1115" s="12"/>
      <c r="GX1115" s="12"/>
      <c r="GY1115" s="12"/>
      <c r="GZ1115" s="12"/>
      <c r="HA1115" s="12"/>
      <c r="HB1115" s="12"/>
      <c r="HC1115" s="12"/>
      <c r="HD1115" s="12"/>
      <c r="HE1115" s="12"/>
      <c r="HF1115" s="12"/>
      <c r="HG1115" s="12"/>
      <c r="HH1115" s="12"/>
      <c r="HI1115" s="12"/>
      <c r="HJ1115" s="12"/>
      <c r="HK1115" s="12"/>
      <c r="HL1115" s="12"/>
      <c r="HM1115" s="12"/>
      <c r="HN1115" s="12"/>
      <c r="HO1115" s="12"/>
      <c r="HP1115" s="12"/>
      <c r="HQ1115" s="12"/>
      <c r="HR1115" s="12"/>
      <c r="HS1115" s="12"/>
      <c r="HT1115" s="12"/>
      <c r="HU1115" s="12"/>
      <c r="HW1115" s="12"/>
      <c r="HX1115" s="12"/>
      <c r="IG1115" s="12"/>
      <c r="IL1115" s="12"/>
      <c r="IM1115" s="12"/>
      <c r="IN1115" s="12"/>
      <c r="IO1115" s="12"/>
      <c r="IP1115" s="12"/>
      <c r="IQ1115" s="12"/>
      <c r="JB1115" s="12"/>
      <c r="JC1115" s="12"/>
      <c r="JD1115" s="12"/>
      <c r="JE1115" s="12"/>
      <c r="JK1115" s="12"/>
      <c r="JP1115" s="12"/>
      <c r="JR1115" s="12"/>
      <c r="JS1115" s="12"/>
      <c r="JT1115" s="12"/>
      <c r="JU1115" s="12"/>
      <c r="JV1115" s="12"/>
      <c r="JW1115" s="12"/>
      <c r="JX1115" s="12"/>
      <c r="JY1115" s="12"/>
      <c r="KE1115" s="12"/>
      <c r="KF1115" s="12"/>
      <c r="KH1115" s="12"/>
      <c r="KI1115" s="12"/>
      <c r="KJ1115" s="12"/>
      <c r="KK1115" s="12"/>
      <c r="KL1115" s="12"/>
      <c r="KM1115" s="12"/>
      <c r="KN1115" s="12"/>
      <c r="KO1115" s="12"/>
      <c r="KP1115" s="12"/>
      <c r="KQ1115" s="12"/>
      <c r="KR1115" s="12"/>
      <c r="MR1115" s="12"/>
      <c r="MU1115" s="12"/>
    </row>
    <row r="1116" spans="1:359" s="8" customFormat="1" ht="22.5" customHeight="1">
      <c r="A1116" s="56"/>
      <c r="B1116" s="55"/>
      <c r="C1116" s="63"/>
      <c r="D1116" s="201"/>
      <c r="E1116" s="226"/>
      <c r="F1116" s="60"/>
      <c r="G1116" s="60"/>
      <c r="H1116" s="26"/>
      <c r="I1116" s="26"/>
      <c r="J1116" s="9"/>
      <c r="K1116" s="26"/>
      <c r="L1116" s="66"/>
      <c r="M1116" s="66"/>
      <c r="N1116" s="17"/>
      <c r="O1116" s="318"/>
      <c r="P1116" s="318"/>
      <c r="Q1116" s="13"/>
      <c r="R1116" s="31"/>
      <c r="S1116" s="31"/>
      <c r="T1116" s="21"/>
      <c r="U1116" s="10"/>
      <c r="V1116" s="9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2"/>
      <c r="AV1116" s="12"/>
      <c r="AW1116" s="12"/>
      <c r="AX1116" s="12"/>
      <c r="AY1116" s="12"/>
      <c r="AZ1116" s="12"/>
      <c r="BA1116" s="12"/>
      <c r="BB1116" s="12"/>
      <c r="BC1116" s="12"/>
      <c r="BD1116" s="12"/>
      <c r="BE1116" s="12"/>
      <c r="BF1116" s="12"/>
      <c r="BG1116" s="12"/>
      <c r="BH1116" s="12"/>
      <c r="BI1116" s="12"/>
      <c r="BJ1116" s="12"/>
      <c r="BK1116" s="12"/>
      <c r="BL1116" s="12"/>
      <c r="BM1116" s="12"/>
      <c r="BN1116" s="12"/>
      <c r="BO1116" s="12"/>
      <c r="BP1116" s="12"/>
      <c r="BQ1116" s="12"/>
      <c r="BR1116" s="12"/>
      <c r="BS1116" s="12"/>
      <c r="BT1116" s="12"/>
      <c r="BU1116" s="12"/>
      <c r="BV1116" s="12"/>
      <c r="BW1116" s="12"/>
      <c r="BX1116" s="12"/>
      <c r="BY1116" s="12"/>
      <c r="BZ1116" s="12"/>
      <c r="CA1116" s="12"/>
      <c r="CB1116" s="12"/>
      <c r="CC1116" s="12"/>
      <c r="CD1116" s="12"/>
      <c r="CE1116" s="12"/>
      <c r="CF1116" s="12"/>
      <c r="CG1116" s="12"/>
      <c r="CH1116" s="12"/>
      <c r="CI1116" s="12"/>
      <c r="CJ1116" s="12"/>
      <c r="CK1116" s="12"/>
      <c r="CL1116" s="12"/>
      <c r="CM1116" s="12"/>
      <c r="CN1116" s="12"/>
      <c r="CO1116" s="12"/>
      <c r="CP1116" s="12"/>
      <c r="CQ1116" s="12"/>
      <c r="CR1116" s="12"/>
      <c r="CS1116" s="12"/>
      <c r="CT1116" s="12"/>
      <c r="CU1116" s="12"/>
      <c r="CV1116" s="12"/>
      <c r="CW1116" s="12"/>
      <c r="CX1116" s="12"/>
      <c r="CY1116" s="12"/>
      <c r="CZ1116" s="12"/>
      <c r="DA1116" s="12"/>
      <c r="DB1116" s="12"/>
      <c r="DC1116" s="12"/>
      <c r="DD1116" s="12"/>
      <c r="DE1116" s="12"/>
      <c r="DF1116" s="12"/>
      <c r="DG1116" s="12"/>
      <c r="DH1116" s="12"/>
      <c r="DI1116" s="12"/>
      <c r="DJ1116" s="12"/>
      <c r="DK1116" s="12"/>
      <c r="DL1116" s="12"/>
      <c r="DM1116" s="12"/>
      <c r="DN1116" s="12"/>
      <c r="DO1116" s="12"/>
      <c r="DP1116" s="12"/>
      <c r="DQ1116" s="12"/>
      <c r="DR1116" s="12"/>
      <c r="DS1116" s="12"/>
      <c r="DT1116" s="12"/>
      <c r="DU1116" s="12"/>
      <c r="DV1116" s="12"/>
      <c r="DW1116" s="12"/>
      <c r="DX1116" s="12"/>
      <c r="DY1116" s="12"/>
      <c r="DZ1116" s="12"/>
      <c r="EA1116" s="12"/>
      <c r="EB1116" s="12"/>
      <c r="EC1116" s="12"/>
      <c r="ED1116" s="12"/>
      <c r="EE1116" s="12"/>
      <c r="EF1116" s="12"/>
      <c r="EG1116" s="12"/>
      <c r="EH1116" s="12"/>
      <c r="EI1116" s="12"/>
      <c r="EJ1116" s="12"/>
      <c r="EK1116" s="12"/>
      <c r="EL1116" s="12"/>
      <c r="EM1116" s="12"/>
      <c r="EN1116" s="12"/>
      <c r="EO1116" s="12"/>
      <c r="EP1116" s="12"/>
      <c r="EQ1116" s="12"/>
      <c r="ER1116" s="12"/>
      <c r="ES1116" s="12"/>
      <c r="ET1116" s="12"/>
      <c r="EU1116" s="12"/>
      <c r="EV1116" s="12"/>
      <c r="EW1116" s="12"/>
      <c r="EX1116" s="12"/>
      <c r="EY1116" s="12"/>
      <c r="EZ1116" s="12"/>
      <c r="FA1116" s="12"/>
      <c r="FB1116" s="12"/>
      <c r="FC1116" s="12"/>
      <c r="FD1116" s="12"/>
      <c r="FE1116" s="12"/>
      <c r="FF1116" s="12"/>
      <c r="FG1116" s="12"/>
      <c r="FH1116" s="12"/>
      <c r="FI1116" s="12"/>
      <c r="FJ1116" s="12"/>
      <c r="FK1116" s="12"/>
      <c r="FL1116" s="12"/>
      <c r="FM1116" s="12"/>
      <c r="FN1116" s="12"/>
      <c r="FO1116" s="12"/>
      <c r="FP1116" s="12"/>
      <c r="FQ1116" s="12"/>
      <c r="FR1116" s="12"/>
      <c r="FS1116" s="12"/>
      <c r="FT1116" s="12"/>
      <c r="FU1116" s="12"/>
      <c r="FV1116" s="12"/>
      <c r="FW1116" s="12"/>
      <c r="FX1116" s="12"/>
      <c r="FY1116" s="12"/>
      <c r="FZ1116" s="12"/>
      <c r="GA1116" s="12"/>
      <c r="GB1116" s="12"/>
      <c r="GC1116" s="12"/>
      <c r="GD1116" s="12"/>
      <c r="GE1116" s="12"/>
      <c r="GF1116" s="12"/>
      <c r="GG1116" s="12"/>
      <c r="GH1116" s="12"/>
      <c r="GI1116" s="12"/>
      <c r="GJ1116" s="12"/>
      <c r="GK1116" s="12"/>
      <c r="GL1116" s="12"/>
      <c r="GM1116" s="12"/>
      <c r="GN1116" s="12"/>
      <c r="GO1116" s="12"/>
      <c r="GP1116" s="12"/>
      <c r="GQ1116" s="12"/>
      <c r="GR1116" s="12"/>
      <c r="GS1116" s="12"/>
      <c r="GT1116" s="12"/>
      <c r="GU1116" s="12"/>
      <c r="GV1116" s="12"/>
      <c r="GW1116" s="12"/>
      <c r="GX1116" s="12"/>
      <c r="GY1116" s="12"/>
      <c r="GZ1116" s="12"/>
      <c r="HA1116" s="12"/>
      <c r="HB1116" s="12"/>
      <c r="HC1116" s="12"/>
      <c r="HD1116" s="12"/>
      <c r="HE1116" s="12"/>
      <c r="HF1116" s="12"/>
      <c r="HG1116" s="12"/>
      <c r="HH1116" s="12"/>
      <c r="HI1116" s="12"/>
      <c r="HJ1116" s="12"/>
      <c r="HK1116" s="12"/>
      <c r="HL1116" s="12"/>
      <c r="HM1116" s="12"/>
      <c r="HN1116" s="12"/>
      <c r="HO1116" s="12"/>
      <c r="HP1116" s="12"/>
      <c r="HQ1116" s="12"/>
      <c r="HR1116" s="12"/>
      <c r="HS1116" s="12"/>
      <c r="HT1116" s="12"/>
      <c r="HU1116" s="12"/>
      <c r="HW1116" s="12"/>
      <c r="HX1116" s="12"/>
      <c r="IG1116" s="12"/>
      <c r="IL1116" s="12"/>
      <c r="IM1116" s="12"/>
      <c r="IN1116" s="12"/>
      <c r="IO1116" s="12"/>
      <c r="IP1116" s="12"/>
      <c r="IQ1116" s="12"/>
      <c r="JB1116" s="12"/>
      <c r="JC1116" s="12"/>
      <c r="JD1116" s="12"/>
      <c r="JE1116" s="12"/>
      <c r="JK1116" s="12"/>
      <c r="JP1116" s="12"/>
      <c r="JR1116" s="12"/>
      <c r="JS1116" s="12"/>
      <c r="JY1116" s="12"/>
      <c r="JZ1116" s="12"/>
      <c r="KA1116" s="12"/>
      <c r="KE1116" s="12"/>
      <c r="KF1116" s="12"/>
      <c r="KH1116" s="12"/>
      <c r="KI1116" s="12"/>
      <c r="KJ1116" s="12"/>
      <c r="KK1116" s="12"/>
      <c r="KL1116" s="12"/>
      <c r="KM1116" s="12"/>
      <c r="KN1116" s="12"/>
      <c r="KO1116" s="12"/>
      <c r="KP1116" s="12"/>
      <c r="KQ1116" s="12"/>
      <c r="KR1116" s="12"/>
      <c r="KZ1116" s="12"/>
      <c r="LA1116" s="12"/>
      <c r="LB1116" s="12"/>
      <c r="LC1116" s="12"/>
      <c r="LN1116" s="12"/>
      <c r="LO1116" s="12"/>
      <c r="LP1116" s="12"/>
      <c r="LQ1116" s="12"/>
      <c r="MG1116" s="12"/>
      <c r="MH1116" s="12"/>
      <c r="MI1116" s="12"/>
      <c r="MJ1116" s="12"/>
      <c r="MK1116" s="12"/>
      <c r="ML1116" s="12"/>
      <c r="MM1116" s="12"/>
      <c r="MN1116" s="12"/>
      <c r="MO1116" s="12"/>
      <c r="MP1116" s="12"/>
      <c r="MR1116" s="12"/>
      <c r="MU1116" s="12"/>
    </row>
    <row r="1117" spans="1:359" ht="22.5" customHeight="1">
      <c r="A1117" s="56"/>
      <c r="B1117" s="55"/>
      <c r="C1117" s="63"/>
      <c r="D1117" s="201"/>
      <c r="E1117" s="226"/>
      <c r="F1117" s="60"/>
      <c r="G1117" s="60"/>
      <c r="H1117" s="26"/>
      <c r="I1117" s="26"/>
      <c r="J1117" s="9"/>
      <c r="K1117" s="26"/>
      <c r="L1117" s="66"/>
      <c r="M1117" s="66"/>
      <c r="N1117" s="17"/>
      <c r="O1117" s="318"/>
      <c r="P1117" s="318"/>
      <c r="Q1117" s="13"/>
      <c r="R1117" s="31"/>
      <c r="S1117" s="31"/>
      <c r="T1117" s="21"/>
      <c r="U1117" s="10"/>
      <c r="V1117" s="9"/>
      <c r="HV1117" s="8"/>
      <c r="HY1117" s="8"/>
      <c r="HZ1117" s="8"/>
      <c r="IA1117" s="8"/>
      <c r="IB1117" s="8"/>
      <c r="IC1117" s="8"/>
      <c r="ID1117" s="8"/>
      <c r="IE1117" s="8"/>
      <c r="IF1117" s="8"/>
      <c r="IH1117" s="8"/>
      <c r="II1117" s="8"/>
      <c r="IJ1117" s="8"/>
      <c r="IK1117" s="8"/>
      <c r="IR1117" s="8"/>
      <c r="IS1117" s="8"/>
      <c r="IT1117" s="8"/>
      <c r="IU1117" s="8"/>
      <c r="IV1117" s="8"/>
      <c r="IW1117" s="8"/>
      <c r="IX1117" s="8"/>
      <c r="IY1117" s="8"/>
      <c r="IZ1117" s="8"/>
      <c r="JA1117" s="8"/>
      <c r="JF1117" s="8"/>
      <c r="JG1117" s="8"/>
      <c r="JH1117" s="8"/>
      <c r="JI1117" s="8"/>
      <c r="JJ1117" s="8"/>
      <c r="JL1117" s="8"/>
      <c r="JM1117" s="8"/>
      <c r="JN1117" s="8"/>
      <c r="JO1117" s="8"/>
      <c r="JQ1117" s="8"/>
      <c r="JT1117" s="8"/>
      <c r="JU1117" s="8"/>
      <c r="JV1117" s="8"/>
      <c r="JW1117" s="8"/>
      <c r="JX1117" s="8"/>
      <c r="JZ1117" s="8"/>
      <c r="KA1117" s="8"/>
      <c r="KB1117" s="8"/>
      <c r="KC1117" s="8"/>
      <c r="KD1117" s="8"/>
      <c r="KG1117" s="8"/>
      <c r="KS1117" s="8"/>
      <c r="KT1117" s="8"/>
      <c r="KU1117" s="8"/>
      <c r="KV1117" s="8"/>
      <c r="KW1117" s="8"/>
      <c r="KX1117" s="8"/>
      <c r="KY1117" s="8"/>
      <c r="LD1117" s="8"/>
      <c r="LE1117" s="8"/>
      <c r="LF1117" s="8"/>
      <c r="LG1117" s="8"/>
      <c r="LH1117" s="8"/>
      <c r="LI1117" s="8"/>
      <c r="LJ1117" s="8"/>
      <c r="LK1117" s="8"/>
      <c r="LL1117" s="8"/>
      <c r="LM1117" s="8"/>
      <c r="LR1117" s="8"/>
      <c r="LS1117" s="8"/>
      <c r="LT1117" s="8"/>
      <c r="LU1117" s="8"/>
      <c r="LV1117" s="8"/>
      <c r="LW1117" s="8"/>
      <c r="LX1117" s="8"/>
      <c r="LY1117" s="8"/>
      <c r="LZ1117" s="8"/>
      <c r="MA1117" s="8"/>
      <c r="MB1117" s="8"/>
      <c r="MC1117" s="8"/>
      <c r="MD1117" s="8"/>
      <c r="ME1117" s="8"/>
      <c r="MF1117" s="8"/>
      <c r="MQ1117" s="8"/>
      <c r="MS1117" s="8"/>
    </row>
    <row r="1118" spans="1:359" s="8" customFormat="1" ht="22.5" customHeight="1">
      <c r="A1118" s="57">
        <v>1</v>
      </c>
      <c r="B1118" s="58">
        <v>15</v>
      </c>
      <c r="C1118" s="62"/>
      <c r="D1118" s="201">
        <f>SUM((S1118*A1118)+B1118+C1118)</f>
        <v>24.881999999999998</v>
      </c>
      <c r="E1118" s="226"/>
      <c r="F1118" s="59" t="s">
        <v>805</v>
      </c>
      <c r="G1118" s="59"/>
      <c r="H1118" s="26" t="s">
        <v>337</v>
      </c>
      <c r="I1118" s="26" t="s">
        <v>113</v>
      </c>
      <c r="J1118" s="26" t="s">
        <v>940</v>
      </c>
      <c r="K1118" s="26" t="s">
        <v>2462</v>
      </c>
      <c r="L1118" s="66">
        <f t="shared" ref="L1118" si="353">SUM(D1118)</f>
        <v>24.881999999999998</v>
      </c>
      <c r="M1118" s="66"/>
      <c r="N1118" s="1" t="s">
        <v>369</v>
      </c>
      <c r="O1118" s="316" t="s">
        <v>369</v>
      </c>
      <c r="P1118" s="317">
        <v>6</v>
      </c>
      <c r="Q1118" s="4" t="s">
        <v>369</v>
      </c>
      <c r="R1118" s="37">
        <v>8.1</v>
      </c>
      <c r="S1118" s="38">
        <f t="shared" ref="S1118" si="354">SUM(R1118*1.22)</f>
        <v>9.8819999999999997</v>
      </c>
      <c r="T1118" s="20"/>
      <c r="U1118" s="10" t="s">
        <v>491</v>
      </c>
      <c r="V1118" s="9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12"/>
      <c r="AV1118" s="12"/>
      <c r="AW1118" s="12"/>
      <c r="AX1118" s="12"/>
      <c r="AY1118" s="12"/>
      <c r="AZ1118" s="12"/>
      <c r="BA1118" s="12"/>
      <c r="BB1118" s="12"/>
      <c r="BC1118" s="12"/>
      <c r="BD1118" s="12"/>
      <c r="BE1118" s="12"/>
      <c r="BF1118" s="12"/>
      <c r="BG1118" s="12"/>
      <c r="BH1118" s="12"/>
      <c r="BI1118" s="12"/>
      <c r="BJ1118" s="12"/>
      <c r="BK1118" s="12"/>
      <c r="BL1118" s="12"/>
      <c r="BM1118" s="12"/>
      <c r="BN1118" s="12"/>
      <c r="BO1118" s="12"/>
      <c r="BP1118" s="12"/>
      <c r="BQ1118" s="12"/>
      <c r="BR1118" s="12"/>
      <c r="BS1118" s="12"/>
      <c r="BT1118" s="12"/>
      <c r="BU1118" s="12"/>
      <c r="BV1118" s="12"/>
      <c r="BW1118" s="12"/>
      <c r="BX1118" s="12"/>
      <c r="BY1118" s="12"/>
      <c r="BZ1118" s="12"/>
      <c r="CA1118" s="12"/>
      <c r="CB1118" s="12"/>
      <c r="CC1118" s="12"/>
      <c r="CD1118" s="12"/>
      <c r="CE1118" s="12"/>
      <c r="CF1118" s="12"/>
      <c r="CG1118" s="12"/>
      <c r="CH1118" s="12"/>
      <c r="CI1118" s="12"/>
      <c r="CJ1118" s="12"/>
      <c r="CK1118" s="12"/>
      <c r="CL1118" s="12"/>
      <c r="CM1118" s="12"/>
      <c r="CN1118" s="12"/>
      <c r="CO1118" s="12"/>
      <c r="CP1118" s="12"/>
      <c r="CQ1118" s="12"/>
      <c r="CR1118" s="12"/>
      <c r="CS1118" s="12"/>
      <c r="CT1118" s="12"/>
      <c r="CU1118" s="12"/>
      <c r="CV1118" s="12"/>
      <c r="CW1118" s="12"/>
      <c r="CX1118" s="12"/>
      <c r="CY1118" s="12"/>
      <c r="CZ1118" s="12"/>
      <c r="DA1118" s="12"/>
      <c r="DB1118" s="12"/>
      <c r="DC1118" s="12"/>
      <c r="DD1118" s="12"/>
      <c r="DE1118" s="12"/>
      <c r="DF1118" s="12"/>
      <c r="DG1118" s="12"/>
      <c r="DH1118" s="12"/>
      <c r="DI1118" s="12"/>
      <c r="DJ1118" s="12"/>
      <c r="DK1118" s="12"/>
      <c r="DL1118" s="12"/>
      <c r="DM1118" s="12"/>
      <c r="DN1118" s="12"/>
      <c r="DO1118" s="12"/>
      <c r="DP1118" s="12"/>
      <c r="DQ1118" s="12"/>
      <c r="DR1118" s="12"/>
      <c r="DS1118" s="12"/>
      <c r="DT1118" s="12"/>
      <c r="DU1118" s="12"/>
      <c r="DV1118" s="12"/>
      <c r="DW1118" s="12"/>
      <c r="DX1118" s="12"/>
      <c r="DY1118" s="12"/>
      <c r="DZ1118" s="12"/>
      <c r="EA1118" s="12"/>
      <c r="EB1118" s="12"/>
      <c r="EC1118" s="12"/>
      <c r="ED1118" s="12"/>
      <c r="EE1118" s="12"/>
      <c r="EF1118" s="12"/>
      <c r="EG1118" s="12"/>
      <c r="EH1118" s="12"/>
      <c r="EI1118" s="12"/>
      <c r="EJ1118" s="12"/>
      <c r="EK1118" s="12"/>
      <c r="EL1118" s="12"/>
      <c r="EM1118" s="12"/>
      <c r="EN1118" s="12"/>
      <c r="EO1118" s="12"/>
      <c r="EP1118" s="12"/>
      <c r="EQ1118" s="12"/>
      <c r="ER1118" s="12"/>
      <c r="ES1118" s="12"/>
      <c r="ET1118" s="12"/>
      <c r="EU1118" s="12"/>
      <c r="EV1118" s="12"/>
      <c r="EW1118" s="12"/>
      <c r="EX1118" s="12"/>
      <c r="EY1118" s="12"/>
      <c r="EZ1118" s="12"/>
      <c r="FA1118" s="12"/>
      <c r="FB1118" s="12"/>
      <c r="FC1118" s="12"/>
      <c r="FD1118" s="12"/>
      <c r="FE1118" s="12"/>
      <c r="FF1118" s="12"/>
      <c r="FG1118" s="12"/>
      <c r="FH1118" s="12"/>
      <c r="FI1118" s="12"/>
      <c r="FJ1118" s="12"/>
      <c r="FK1118" s="12"/>
      <c r="FL1118" s="12"/>
      <c r="FM1118" s="12"/>
      <c r="FN1118" s="12"/>
      <c r="FO1118" s="12"/>
      <c r="FP1118" s="12"/>
      <c r="FQ1118" s="12"/>
      <c r="FR1118" s="12"/>
      <c r="FS1118" s="12"/>
      <c r="FT1118" s="12"/>
      <c r="FU1118" s="12"/>
      <c r="FV1118" s="12"/>
      <c r="FW1118" s="12"/>
      <c r="FX1118" s="12"/>
      <c r="FY1118" s="12"/>
      <c r="FZ1118" s="12"/>
      <c r="GA1118" s="12"/>
      <c r="GB1118" s="12"/>
      <c r="GC1118" s="12"/>
      <c r="GD1118" s="12"/>
      <c r="GE1118" s="12"/>
      <c r="GF1118" s="12"/>
      <c r="GG1118" s="12"/>
      <c r="GH1118" s="12"/>
      <c r="GI1118" s="12"/>
      <c r="GJ1118" s="12"/>
      <c r="GK1118" s="12"/>
      <c r="GL1118" s="12"/>
      <c r="GM1118" s="12"/>
      <c r="GN1118" s="12"/>
      <c r="GO1118" s="12"/>
      <c r="GP1118" s="12"/>
      <c r="GQ1118" s="12"/>
      <c r="GR1118" s="12"/>
      <c r="GS1118" s="12"/>
      <c r="GT1118" s="12"/>
      <c r="GU1118" s="12"/>
      <c r="GV1118" s="12"/>
      <c r="GW1118" s="12"/>
      <c r="GX1118" s="12"/>
      <c r="GY1118" s="12"/>
      <c r="GZ1118" s="12"/>
      <c r="HA1118" s="12"/>
      <c r="HB1118" s="12"/>
      <c r="HC1118" s="12"/>
      <c r="HD1118" s="12"/>
      <c r="HE1118" s="12"/>
      <c r="HF1118" s="12"/>
      <c r="HG1118" s="12"/>
      <c r="HH1118" s="12"/>
      <c r="HI1118" s="12"/>
      <c r="HJ1118" s="12"/>
      <c r="HK1118" s="12"/>
      <c r="HL1118" s="12"/>
      <c r="HM1118" s="12"/>
      <c r="HN1118" s="12"/>
      <c r="HO1118" s="12"/>
      <c r="HP1118" s="7"/>
      <c r="HQ1118" s="7"/>
      <c r="HR1118" s="12"/>
      <c r="HS1118" s="12"/>
      <c r="HT1118" s="12"/>
      <c r="HU1118" s="12"/>
      <c r="HW1118" s="12"/>
      <c r="HX1118" s="12"/>
      <c r="HZ1118" s="12"/>
      <c r="IA1118" s="12"/>
      <c r="IG1118" s="12"/>
      <c r="II1118" s="12"/>
      <c r="IJ1118" s="7"/>
      <c r="IK1118" s="7"/>
      <c r="IL1118" s="12"/>
      <c r="IM1118" s="12"/>
      <c r="IN1118" s="12"/>
      <c r="IO1118" s="12"/>
      <c r="IP1118" s="12"/>
      <c r="IQ1118" s="12"/>
      <c r="IR1118" s="12"/>
      <c r="IS1118" s="7"/>
      <c r="IT1118" s="7"/>
      <c r="IU1118" s="7"/>
      <c r="IV1118" s="7"/>
      <c r="IW1118" s="7"/>
      <c r="JB1118" s="12"/>
      <c r="JC1118" s="12"/>
      <c r="JD1118" s="12"/>
      <c r="JE1118" s="12"/>
      <c r="JF1118" s="12"/>
      <c r="JG1118" s="12"/>
      <c r="JH1118" s="12"/>
      <c r="JI1118" s="12"/>
      <c r="JJ1118" s="12"/>
      <c r="JK1118" s="12"/>
      <c r="JL1118" s="12"/>
      <c r="JN1118" s="12"/>
      <c r="JP1118" s="12"/>
      <c r="JR1118" s="12"/>
      <c r="JS1118" s="12"/>
      <c r="JT1118" s="12"/>
      <c r="JU1118" s="12"/>
      <c r="JV1118" s="12"/>
      <c r="JW1118" s="12"/>
      <c r="JX1118" s="12"/>
      <c r="JY1118" s="12"/>
      <c r="JZ1118" s="12"/>
      <c r="KA1118" s="12"/>
      <c r="KB1118" s="12"/>
      <c r="KC1118" s="12"/>
      <c r="KD1118" s="12"/>
      <c r="KE1118" s="12"/>
      <c r="KF1118" s="12"/>
      <c r="KM1118" s="12"/>
      <c r="KN1118" s="12"/>
      <c r="KO1118" s="12"/>
      <c r="KP1118" s="12"/>
      <c r="KQ1118" s="12"/>
      <c r="KR1118" s="12"/>
      <c r="LN1118"/>
      <c r="LO1118"/>
      <c r="LP1118"/>
      <c r="LQ1118"/>
      <c r="MG1118"/>
      <c r="MK1118" s="12"/>
      <c r="ML1118" s="12"/>
      <c r="MM1118" s="12"/>
      <c r="MN1118" s="12"/>
      <c r="MO1118" s="12"/>
      <c r="MP1118" s="12"/>
    </row>
    <row r="1119" spans="1:359" s="8" customFormat="1" ht="22.5" customHeight="1">
      <c r="A1119" s="57">
        <v>1</v>
      </c>
      <c r="B1119" s="58">
        <v>15</v>
      </c>
      <c r="C1119" s="62"/>
      <c r="D1119" s="201">
        <f>SUM((S1119*A1119)+B1119+C1119)</f>
        <v>23.783999999999999</v>
      </c>
      <c r="E1119" s="226"/>
      <c r="F1119" s="59" t="s">
        <v>805</v>
      </c>
      <c r="G1119" s="59"/>
      <c r="H1119" s="26" t="s">
        <v>337</v>
      </c>
      <c r="I1119" s="26" t="s">
        <v>1560</v>
      </c>
      <c r="J1119" s="26" t="s">
        <v>940</v>
      </c>
      <c r="K1119" s="26" t="s">
        <v>2254</v>
      </c>
      <c r="L1119" s="66">
        <f>SUM(D1119)</f>
        <v>23.783999999999999</v>
      </c>
      <c r="M1119" s="66"/>
      <c r="N1119" s="1" t="s">
        <v>369</v>
      </c>
      <c r="O1119" s="316" t="s">
        <v>369</v>
      </c>
      <c r="P1119" s="317">
        <v>4</v>
      </c>
      <c r="Q1119" s="4" t="s">
        <v>369</v>
      </c>
      <c r="R1119" s="37">
        <v>7.2</v>
      </c>
      <c r="S1119" s="38">
        <f>SUM(R1119*1.22)</f>
        <v>8.7840000000000007</v>
      </c>
      <c r="T1119" s="25">
        <v>0.05</v>
      </c>
      <c r="U1119" s="10" t="s">
        <v>1768</v>
      </c>
      <c r="V1119" s="10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  <c r="AR1119" s="12"/>
      <c r="AS1119" s="12"/>
      <c r="AT1119" s="12"/>
      <c r="AU1119" s="12"/>
      <c r="AV1119" s="12"/>
      <c r="AW1119" s="12"/>
      <c r="AX1119" s="12"/>
      <c r="AY1119" s="12"/>
      <c r="AZ1119" s="12"/>
      <c r="BA1119" s="12"/>
      <c r="BB1119" s="12"/>
      <c r="BC1119" s="12"/>
      <c r="BD1119" s="12"/>
      <c r="BE1119" s="12"/>
      <c r="BF1119" s="12"/>
      <c r="BG1119" s="12"/>
      <c r="BH1119" s="12"/>
      <c r="BI1119" s="12"/>
      <c r="BJ1119" s="12"/>
      <c r="BK1119" s="12"/>
      <c r="BL1119" s="12"/>
      <c r="BM1119" s="12"/>
      <c r="BN1119" s="12"/>
      <c r="BO1119" s="12"/>
      <c r="BP1119" s="12"/>
      <c r="BQ1119" s="12"/>
      <c r="BR1119" s="12"/>
      <c r="BS1119" s="12"/>
      <c r="BT1119" s="12"/>
      <c r="BU1119" s="12"/>
      <c r="BV1119" s="12"/>
      <c r="BW1119" s="12"/>
      <c r="BX1119" s="12"/>
      <c r="BY1119" s="12"/>
      <c r="BZ1119" s="12"/>
      <c r="CA1119" s="12"/>
      <c r="CB1119" s="12"/>
      <c r="CC1119" s="12"/>
      <c r="CD1119" s="12"/>
      <c r="CE1119" s="12"/>
      <c r="CF1119" s="12"/>
      <c r="CG1119" s="12"/>
      <c r="CH1119" s="12"/>
      <c r="CI1119" s="12"/>
      <c r="CJ1119" s="12"/>
      <c r="CK1119" s="12"/>
      <c r="CL1119" s="12"/>
      <c r="CM1119" s="12"/>
      <c r="CN1119" s="12"/>
      <c r="CO1119" s="12"/>
      <c r="CP1119" s="12"/>
      <c r="CQ1119" s="12"/>
      <c r="CR1119" s="12"/>
      <c r="CS1119" s="12"/>
      <c r="CT1119" s="12"/>
      <c r="CU1119" s="12"/>
      <c r="CV1119" s="12"/>
      <c r="CW1119" s="12"/>
      <c r="CX1119" s="12"/>
      <c r="CY1119" s="12"/>
      <c r="CZ1119" s="12"/>
      <c r="DA1119" s="12"/>
      <c r="DB1119" s="12"/>
      <c r="DC1119" s="12"/>
      <c r="DD1119" s="12"/>
      <c r="DE1119" s="12"/>
      <c r="DF1119" s="12"/>
      <c r="DG1119" s="12"/>
      <c r="DH1119" s="12"/>
      <c r="DI1119" s="12"/>
      <c r="DJ1119" s="12"/>
      <c r="DK1119" s="12"/>
      <c r="DL1119" s="12"/>
      <c r="DM1119" s="12"/>
      <c r="DN1119" s="12"/>
      <c r="DO1119" s="12"/>
      <c r="DP1119" s="12"/>
      <c r="DQ1119" s="12"/>
      <c r="DR1119" s="12"/>
      <c r="DS1119" s="12"/>
      <c r="DT1119" s="12"/>
      <c r="DU1119" s="12"/>
      <c r="DV1119" s="12"/>
      <c r="DW1119" s="12"/>
      <c r="DX1119" s="12"/>
      <c r="DY1119" s="12"/>
      <c r="DZ1119" s="12"/>
      <c r="EA1119" s="12"/>
      <c r="EB1119" s="12"/>
      <c r="EC1119" s="12"/>
      <c r="ED1119" s="12"/>
      <c r="EE1119" s="12"/>
      <c r="EF1119" s="12"/>
      <c r="EG1119" s="12"/>
      <c r="EH1119" s="12"/>
      <c r="EI1119" s="12"/>
      <c r="EJ1119" s="12"/>
      <c r="EK1119" s="12"/>
      <c r="EL1119" s="12"/>
      <c r="EM1119" s="12"/>
      <c r="EN1119" s="12"/>
      <c r="EO1119" s="12"/>
      <c r="EP1119" s="12"/>
      <c r="EQ1119" s="12"/>
      <c r="ER1119" s="12"/>
      <c r="ES1119" s="12"/>
      <c r="ET1119" s="12"/>
      <c r="EU1119" s="12"/>
      <c r="EV1119" s="12"/>
      <c r="EW1119" s="12"/>
      <c r="EX1119" s="12"/>
      <c r="EY1119" s="12"/>
      <c r="EZ1119" s="12"/>
      <c r="FA1119" s="12"/>
      <c r="FB1119" s="12"/>
      <c r="FC1119" s="12"/>
      <c r="FD1119" s="12"/>
      <c r="FE1119" s="12"/>
      <c r="FF1119" s="12"/>
      <c r="FG1119" s="12"/>
      <c r="FH1119" s="12"/>
      <c r="FI1119" s="12"/>
      <c r="FJ1119" s="12"/>
      <c r="FK1119" s="12"/>
      <c r="FL1119" s="12"/>
      <c r="FM1119" s="12"/>
      <c r="FN1119" s="12"/>
      <c r="FO1119" s="12"/>
      <c r="FP1119" s="12"/>
      <c r="FQ1119" s="12"/>
      <c r="FR1119" s="12"/>
      <c r="FS1119" s="12"/>
      <c r="FT1119" s="12"/>
      <c r="FU1119" s="12"/>
      <c r="FV1119" s="12"/>
      <c r="FW1119" s="12"/>
      <c r="FX1119" s="12"/>
      <c r="FY1119" s="12"/>
      <c r="FZ1119" s="12"/>
      <c r="GA1119" s="12"/>
      <c r="GB1119" s="12"/>
      <c r="GC1119" s="12"/>
      <c r="GD1119" s="12"/>
      <c r="GE1119" s="12"/>
      <c r="GF1119" s="12"/>
      <c r="GG1119" s="12"/>
      <c r="GH1119" s="12"/>
      <c r="GI1119" s="12"/>
      <c r="GJ1119" s="12"/>
      <c r="GK1119" s="12"/>
      <c r="GL1119" s="12"/>
      <c r="GM1119" s="12"/>
      <c r="GN1119" s="12"/>
      <c r="GO1119" s="12"/>
      <c r="GP1119" s="12"/>
      <c r="GQ1119" s="12"/>
      <c r="GR1119" s="12"/>
      <c r="GS1119" s="12"/>
      <c r="GT1119" s="12"/>
      <c r="GU1119" s="12"/>
      <c r="GV1119" s="12"/>
      <c r="GW1119" s="12"/>
      <c r="GX1119" s="12"/>
      <c r="GY1119" s="12"/>
      <c r="GZ1119" s="12"/>
      <c r="HA1119" s="12"/>
      <c r="HB1119" s="12"/>
      <c r="HC1119" s="12"/>
      <c r="HD1119" s="12"/>
      <c r="HE1119" s="12"/>
      <c r="HF1119" s="12"/>
      <c r="HG1119" s="12"/>
      <c r="HH1119" s="12"/>
      <c r="HI1119" s="12"/>
      <c r="HJ1119" s="12"/>
      <c r="HK1119" s="12"/>
      <c r="HL1119" s="12"/>
      <c r="HM1119" s="12"/>
      <c r="HN1119" s="12"/>
      <c r="HO1119" s="12"/>
      <c r="HT1119" s="12"/>
      <c r="HU1119" s="12"/>
      <c r="HW1119" s="12"/>
      <c r="HX1119" s="12"/>
      <c r="IE1119" s="12"/>
      <c r="IF1119" s="12"/>
      <c r="IG1119" s="12"/>
      <c r="IH1119" s="12"/>
      <c r="IL1119" s="12"/>
      <c r="IM1119" s="12"/>
      <c r="IN1119" s="12"/>
      <c r="IO1119" s="12"/>
      <c r="IP1119" s="12"/>
      <c r="IQ1119" s="12"/>
      <c r="IR1119" s="12"/>
      <c r="JF1119" s="12"/>
      <c r="JG1119" s="12"/>
      <c r="JH1119" s="12"/>
      <c r="JI1119" s="12"/>
      <c r="JJ1119" s="12"/>
      <c r="JN1119" s="12"/>
      <c r="JT1119" s="12"/>
      <c r="JU1119" s="12"/>
      <c r="JV1119" s="12"/>
      <c r="JW1119" s="12"/>
      <c r="JX1119" s="12"/>
      <c r="KG1119" s="12"/>
      <c r="KH1119" s="12"/>
      <c r="KI1119" s="12"/>
      <c r="KJ1119" s="12"/>
      <c r="KK1119" s="12"/>
      <c r="KL1119" s="12"/>
      <c r="KS1119" s="12"/>
      <c r="KT1119" s="12"/>
      <c r="KU1119" s="12"/>
      <c r="KV1119" s="12"/>
      <c r="KW1119" s="12"/>
      <c r="KX1119"/>
      <c r="KZ1119" s="12"/>
      <c r="LA1119" s="12"/>
      <c r="LB1119" s="12"/>
      <c r="LC1119" s="12"/>
      <c r="LD1119" s="12"/>
      <c r="LE1119" s="12"/>
      <c r="LF1119" s="12"/>
      <c r="LG1119" s="12"/>
      <c r="LH1119" s="12"/>
      <c r="LI1119" s="12"/>
      <c r="LJ1119" s="12"/>
      <c r="LK1119" s="12"/>
      <c r="LL1119" s="12"/>
      <c r="LM1119" s="12"/>
      <c r="LN1119" s="12"/>
      <c r="LO1119" s="12"/>
      <c r="LP1119" s="12"/>
      <c r="LQ1119" s="12"/>
      <c r="LR1119" s="12"/>
      <c r="LS1119" s="12"/>
      <c r="LT1119" s="12"/>
      <c r="LU1119" s="12"/>
      <c r="LV1119" s="12"/>
      <c r="LW1119" s="12"/>
      <c r="LX1119" s="12"/>
      <c r="LY1119" s="12"/>
      <c r="LZ1119" s="12"/>
      <c r="MA1119" s="12"/>
      <c r="MB1119" s="12"/>
      <c r="MC1119" s="12"/>
      <c r="MD1119" s="12"/>
      <c r="ME1119" s="12"/>
      <c r="MF1119" s="12"/>
      <c r="MG1119" s="12"/>
      <c r="MR1119" s="12"/>
    </row>
    <row r="1120" spans="1:359" s="8" customFormat="1" ht="22.5" customHeight="1">
      <c r="A1120" s="57">
        <v>1</v>
      </c>
      <c r="B1120" s="58">
        <v>15</v>
      </c>
      <c r="C1120" s="62"/>
      <c r="D1120" s="201">
        <f>SUM((S1120*A1120)+B1120+C1120)</f>
        <v>23.783999999999999</v>
      </c>
      <c r="E1120" s="225"/>
      <c r="F1120" s="59" t="s">
        <v>805</v>
      </c>
      <c r="G1120" s="59"/>
      <c r="H1120" s="26" t="s">
        <v>337</v>
      </c>
      <c r="I1120" s="26" t="s">
        <v>32</v>
      </c>
      <c r="J1120" s="26" t="s">
        <v>940</v>
      </c>
      <c r="K1120" s="26" t="s">
        <v>2214</v>
      </c>
      <c r="L1120" s="66">
        <f>SUM(D1120)</f>
        <v>23.783999999999999</v>
      </c>
      <c r="M1120" s="66"/>
      <c r="N1120" s="1" t="s">
        <v>369</v>
      </c>
      <c r="O1120" s="316" t="s">
        <v>369</v>
      </c>
      <c r="P1120" s="317">
        <v>2</v>
      </c>
      <c r="Q1120" s="4" t="s">
        <v>369</v>
      </c>
      <c r="R1120" s="37">
        <v>7.2</v>
      </c>
      <c r="S1120" s="38">
        <f>SUM(R1120*1.22)</f>
        <v>8.7840000000000007</v>
      </c>
      <c r="T1120" s="20"/>
      <c r="U1120" s="10" t="s">
        <v>518</v>
      </c>
      <c r="V1120" s="9"/>
      <c r="HP1120" s="12"/>
      <c r="HQ1120" s="12"/>
      <c r="IR1120" s="12"/>
      <c r="IS1120" s="12"/>
      <c r="IT1120" s="12"/>
      <c r="IU1120" s="12"/>
      <c r="IV1120" s="12"/>
      <c r="IW1120" s="12"/>
      <c r="IX1120" s="12"/>
      <c r="IY1120" s="12"/>
      <c r="IZ1120" s="12"/>
      <c r="JA1120" s="12"/>
      <c r="JN1120" s="12"/>
      <c r="JT1120" s="12"/>
      <c r="JU1120" s="12"/>
      <c r="JV1120" s="12"/>
      <c r="JW1120" s="12"/>
      <c r="JX1120" s="12"/>
      <c r="KB1120" s="12"/>
      <c r="KG1120" s="12"/>
      <c r="KH1120" s="12"/>
      <c r="KI1120" s="12"/>
      <c r="KJ1120" s="12"/>
      <c r="KK1120" s="12"/>
      <c r="KL1120" s="12"/>
      <c r="KS1120" s="12"/>
      <c r="KT1120" s="12"/>
      <c r="KU1120" s="12"/>
      <c r="KV1120" s="12"/>
      <c r="KW1120" s="12"/>
      <c r="KX1120" s="12"/>
      <c r="KY1120" s="12"/>
      <c r="LN1120" s="12"/>
      <c r="LO1120" s="12"/>
      <c r="LP1120" s="12"/>
      <c r="LQ1120" s="12"/>
      <c r="MG1120" s="12"/>
      <c r="MH1120" s="12"/>
      <c r="MI1120" s="12"/>
      <c r="MJ1120" s="12"/>
      <c r="MK1120" s="12"/>
      <c r="ML1120" s="12"/>
      <c r="MM1120" s="12"/>
      <c r="MN1120" s="12"/>
      <c r="MO1120" s="12"/>
      <c r="MP1120" s="12"/>
    </row>
    <row r="1121" spans="1:359" s="8" customFormat="1" ht="22.5" customHeight="1">
      <c r="A1121" s="57">
        <v>2.2000000000000002</v>
      </c>
      <c r="B1121" s="58"/>
      <c r="C1121" s="62"/>
      <c r="D1121" s="201">
        <f>SUM((R1121*A1121)+B1121+C1121)+((2020-2000)*3)</f>
        <v>89.039999999999992</v>
      </c>
      <c r="E1121" s="226"/>
      <c r="F1121" s="198" t="s">
        <v>806</v>
      </c>
      <c r="G1121" s="90" t="s">
        <v>1494</v>
      </c>
      <c r="H1121" s="83" t="s">
        <v>337</v>
      </c>
      <c r="I1121" s="83" t="s">
        <v>250</v>
      </c>
      <c r="J1121" s="84" t="s">
        <v>940</v>
      </c>
      <c r="K1121" s="83" t="s">
        <v>251</v>
      </c>
      <c r="L1121" s="66">
        <f>SUM(D1121)</f>
        <v>89.039999999999992</v>
      </c>
      <c r="M1121" s="66"/>
      <c r="N1121" s="1" t="s">
        <v>369</v>
      </c>
      <c r="O1121" s="316" t="s">
        <v>369</v>
      </c>
      <c r="P1121" s="317">
        <v>1</v>
      </c>
      <c r="Q1121" s="4" t="s">
        <v>369</v>
      </c>
      <c r="R1121" s="37">
        <v>13.2</v>
      </c>
      <c r="S1121" s="38">
        <f>SUM(R1121*1.22)</f>
        <v>16.103999999999999</v>
      </c>
      <c r="T1121" s="20"/>
      <c r="U1121" s="10" t="s">
        <v>487</v>
      </c>
      <c r="V1121" s="9"/>
      <c r="W1121" s="12"/>
      <c r="HR1121" s="12"/>
      <c r="HS1121" s="12"/>
      <c r="HV1121" s="12"/>
      <c r="HY1121" s="12"/>
      <c r="HZ1121" s="12"/>
      <c r="IA1121" s="12"/>
      <c r="IB1121" s="12"/>
      <c r="IC1121" s="12"/>
      <c r="ID1121" s="12"/>
      <c r="IJ1121" s="12"/>
      <c r="IK1121" s="12"/>
      <c r="IL1121" s="12"/>
      <c r="IM1121" s="12"/>
      <c r="IN1121" s="12"/>
      <c r="IR1121" s="12"/>
      <c r="JB1121" s="12"/>
      <c r="JC1121" s="12"/>
      <c r="JD1121" s="12"/>
      <c r="JE1121" s="12"/>
      <c r="JK1121" s="12"/>
      <c r="JL1121" s="12"/>
      <c r="JM1121" s="12"/>
      <c r="JP1121" s="12"/>
      <c r="JR1121" s="12"/>
      <c r="JS1121" s="12"/>
      <c r="JT1121" s="12"/>
      <c r="JU1121" s="12"/>
      <c r="JV1121" s="12"/>
      <c r="JW1121" s="12"/>
      <c r="JX1121" s="12"/>
      <c r="JY1121" s="12"/>
      <c r="KB1121" s="12"/>
      <c r="KC1121" s="12"/>
      <c r="KD1121" s="12"/>
      <c r="KS1121" s="12"/>
      <c r="KT1121" s="12"/>
      <c r="KX1121" s="12"/>
      <c r="KZ1121" s="12"/>
      <c r="LA1121" s="12"/>
      <c r="LB1121" s="12"/>
      <c r="LC1121" s="12"/>
      <c r="MH1121" s="12"/>
      <c r="MI1121" s="12"/>
      <c r="MJ1121" s="12"/>
    </row>
    <row r="1122" spans="1:359" s="8" customFormat="1" ht="22.5" customHeight="1">
      <c r="A1122" s="56"/>
      <c r="B1122" s="55"/>
      <c r="C1122" s="63"/>
      <c r="D1122" s="201"/>
      <c r="E1122" s="226"/>
      <c r="F1122" s="60"/>
      <c r="G1122" s="60"/>
      <c r="H1122" s="26"/>
      <c r="I1122" s="26"/>
      <c r="J1122" s="26"/>
      <c r="K1122" s="26"/>
      <c r="L1122" s="66"/>
      <c r="M1122" s="66"/>
      <c r="N1122" s="33"/>
      <c r="O1122" s="319"/>
      <c r="P1122" s="319"/>
      <c r="Q1122" s="34"/>
      <c r="R1122" s="31"/>
      <c r="S1122" s="39"/>
      <c r="T1122" s="195"/>
      <c r="U1122" s="10"/>
      <c r="V1122" s="9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T1122" s="12"/>
      <c r="AU1122" s="12"/>
      <c r="AV1122" s="12"/>
      <c r="AW1122" s="12"/>
      <c r="AX1122" s="12"/>
      <c r="AY1122" s="12"/>
      <c r="AZ1122" s="12"/>
      <c r="BA1122" s="12"/>
      <c r="BB1122" s="12"/>
      <c r="BC1122" s="12"/>
      <c r="BD1122" s="12"/>
      <c r="BE1122" s="12"/>
      <c r="BF1122" s="12"/>
      <c r="BG1122" s="12"/>
      <c r="BH1122" s="12"/>
      <c r="BI1122" s="12"/>
      <c r="BJ1122" s="12"/>
      <c r="BK1122" s="12"/>
      <c r="BL1122" s="12"/>
      <c r="BM1122" s="12"/>
      <c r="BN1122" s="12"/>
      <c r="BO1122" s="12"/>
      <c r="BP1122" s="12"/>
      <c r="BQ1122" s="12"/>
      <c r="BR1122" s="12"/>
      <c r="BS1122" s="12"/>
      <c r="BT1122" s="12"/>
      <c r="BU1122" s="12"/>
      <c r="BV1122" s="12"/>
      <c r="BW1122" s="12"/>
      <c r="BX1122" s="12"/>
      <c r="BY1122" s="12"/>
      <c r="BZ1122" s="12"/>
      <c r="CA1122" s="12"/>
      <c r="CB1122" s="12"/>
      <c r="CC1122" s="12"/>
      <c r="CD1122" s="12"/>
      <c r="CE1122" s="12"/>
      <c r="CF1122" s="12"/>
      <c r="CG1122" s="12"/>
      <c r="CH1122" s="12"/>
      <c r="CI1122" s="12"/>
      <c r="CJ1122" s="12"/>
      <c r="CK1122" s="12"/>
      <c r="CL1122" s="12"/>
      <c r="CM1122" s="12"/>
      <c r="CN1122" s="12"/>
      <c r="CO1122" s="12"/>
      <c r="CP1122" s="12"/>
      <c r="CQ1122" s="12"/>
      <c r="CR1122" s="12"/>
      <c r="CS1122" s="12"/>
      <c r="CT1122" s="12"/>
      <c r="CU1122" s="12"/>
      <c r="CV1122" s="12"/>
      <c r="CW1122" s="12"/>
      <c r="CX1122" s="12"/>
      <c r="CY1122" s="12"/>
      <c r="CZ1122" s="12"/>
      <c r="DA1122" s="12"/>
      <c r="DB1122" s="12"/>
      <c r="DC1122" s="12"/>
      <c r="DD1122" s="12"/>
      <c r="DE1122" s="12"/>
      <c r="DF1122" s="12"/>
      <c r="DG1122" s="12"/>
      <c r="DH1122" s="12"/>
      <c r="DI1122" s="12"/>
      <c r="DJ1122" s="12"/>
      <c r="DK1122" s="12"/>
      <c r="DL1122" s="12"/>
      <c r="DM1122" s="12"/>
      <c r="DN1122" s="12"/>
      <c r="DO1122" s="12"/>
      <c r="DP1122" s="12"/>
      <c r="DQ1122" s="12"/>
      <c r="DR1122" s="12"/>
      <c r="DS1122" s="12"/>
      <c r="DT1122" s="12"/>
      <c r="DU1122" s="12"/>
      <c r="DV1122" s="12"/>
      <c r="DW1122" s="12"/>
      <c r="DX1122" s="12"/>
      <c r="DY1122" s="12"/>
      <c r="DZ1122" s="12"/>
      <c r="EA1122" s="12"/>
      <c r="EB1122" s="12"/>
      <c r="EC1122" s="12"/>
      <c r="ED1122" s="12"/>
      <c r="EE1122" s="12"/>
      <c r="EF1122" s="12"/>
      <c r="EG1122" s="12"/>
      <c r="EH1122" s="12"/>
      <c r="EI1122" s="12"/>
      <c r="EJ1122" s="12"/>
      <c r="EK1122" s="12"/>
      <c r="EL1122" s="12"/>
      <c r="EM1122" s="12"/>
      <c r="EN1122" s="12"/>
      <c r="EO1122" s="12"/>
      <c r="EP1122" s="12"/>
      <c r="EQ1122" s="12"/>
      <c r="ER1122" s="12"/>
      <c r="ES1122" s="12"/>
      <c r="ET1122" s="12"/>
      <c r="EU1122" s="12"/>
      <c r="EV1122" s="12"/>
      <c r="EW1122" s="12"/>
      <c r="EX1122" s="12"/>
      <c r="EY1122" s="12"/>
      <c r="EZ1122" s="12"/>
      <c r="FA1122" s="12"/>
      <c r="FB1122" s="12"/>
      <c r="FC1122" s="12"/>
      <c r="FD1122" s="12"/>
      <c r="FE1122" s="12"/>
      <c r="FF1122" s="12"/>
      <c r="FG1122" s="12"/>
      <c r="FH1122" s="12"/>
      <c r="FI1122" s="12"/>
      <c r="FJ1122" s="12"/>
      <c r="FK1122" s="12"/>
      <c r="FL1122" s="12"/>
      <c r="FM1122" s="12"/>
      <c r="FN1122" s="12"/>
      <c r="FO1122" s="12"/>
      <c r="FP1122" s="12"/>
      <c r="FQ1122" s="12"/>
      <c r="FR1122" s="12"/>
      <c r="FS1122" s="12"/>
      <c r="FT1122" s="12"/>
      <c r="FU1122" s="12"/>
      <c r="FV1122" s="12"/>
      <c r="FW1122" s="12"/>
      <c r="FX1122" s="12"/>
      <c r="FY1122" s="12"/>
      <c r="FZ1122" s="12"/>
      <c r="GA1122" s="12"/>
      <c r="GB1122" s="12"/>
      <c r="GC1122" s="12"/>
      <c r="GD1122" s="12"/>
      <c r="GE1122" s="12"/>
      <c r="GF1122" s="12"/>
      <c r="GG1122" s="12"/>
      <c r="GH1122" s="12"/>
      <c r="GI1122" s="12"/>
      <c r="GJ1122" s="12"/>
      <c r="GK1122" s="12"/>
      <c r="GL1122" s="12"/>
      <c r="GM1122" s="12"/>
      <c r="GN1122" s="12"/>
      <c r="GO1122" s="12"/>
      <c r="GP1122" s="12"/>
      <c r="GQ1122" s="12"/>
      <c r="GR1122" s="12"/>
      <c r="GS1122" s="12"/>
      <c r="GT1122" s="12"/>
      <c r="GU1122" s="12"/>
      <c r="GV1122" s="12"/>
      <c r="GW1122" s="12"/>
      <c r="GX1122" s="12"/>
      <c r="GY1122" s="12"/>
      <c r="GZ1122" s="12"/>
      <c r="HA1122" s="12"/>
      <c r="HB1122" s="12"/>
      <c r="HC1122" s="12"/>
      <c r="HD1122" s="12"/>
      <c r="HE1122" s="12"/>
      <c r="HF1122" s="12"/>
      <c r="HG1122" s="12"/>
      <c r="HH1122" s="12"/>
      <c r="HI1122" s="12"/>
      <c r="HJ1122" s="12"/>
      <c r="HK1122" s="12"/>
      <c r="HL1122" s="12"/>
      <c r="HM1122" s="12"/>
      <c r="HN1122" s="12"/>
      <c r="HO1122" s="12"/>
      <c r="HP1122" s="12"/>
      <c r="HQ1122" s="12"/>
      <c r="IG1122" s="12"/>
      <c r="II1122" s="12"/>
      <c r="IS1122" s="12"/>
      <c r="IT1122" s="12"/>
      <c r="IU1122" s="12"/>
      <c r="IV1122" s="12"/>
      <c r="IW1122" s="12"/>
      <c r="IX1122" s="12"/>
      <c r="IY1122" s="12"/>
      <c r="IZ1122" s="12"/>
      <c r="JA1122" s="12"/>
      <c r="JF1122" s="12"/>
      <c r="JG1122" s="12"/>
      <c r="JH1122" s="12"/>
      <c r="JI1122" s="12"/>
      <c r="JJ1122" s="12"/>
      <c r="JL1122" s="12"/>
      <c r="JT1122" s="12"/>
      <c r="JU1122" s="12"/>
      <c r="JV1122" s="12"/>
      <c r="JW1122" s="12"/>
      <c r="JX1122" s="12"/>
      <c r="KS1122" s="12"/>
      <c r="KT1122" s="12"/>
      <c r="MR1122" s="12"/>
      <c r="MU1122" s="12"/>
    </row>
    <row r="1123" spans="1:359" s="8" customFormat="1" ht="22.5" customHeight="1">
      <c r="A1123" s="56"/>
      <c r="B1123" s="55"/>
      <c r="C1123" s="63"/>
      <c r="D1123" s="201"/>
      <c r="E1123" s="226"/>
      <c r="F1123" s="60"/>
      <c r="G1123" s="60"/>
      <c r="H1123" s="26"/>
      <c r="I1123" s="26"/>
      <c r="J1123" s="26"/>
      <c r="K1123" s="26"/>
      <c r="L1123" s="66"/>
      <c r="M1123" s="66"/>
      <c r="N1123" s="33"/>
      <c r="O1123" s="319"/>
      <c r="P1123" s="319"/>
      <c r="Q1123" s="34"/>
      <c r="R1123" s="31"/>
      <c r="S1123" s="39"/>
      <c r="T1123" s="195"/>
      <c r="U1123" s="10"/>
      <c r="V1123" s="9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12"/>
      <c r="AV1123" s="12"/>
      <c r="AW1123" s="12"/>
      <c r="AX1123" s="12"/>
      <c r="AY1123" s="12"/>
      <c r="AZ1123" s="12"/>
      <c r="BA1123" s="12"/>
      <c r="BB1123" s="12"/>
      <c r="BC1123" s="12"/>
      <c r="BD1123" s="12"/>
      <c r="BE1123" s="12"/>
      <c r="BF1123" s="12"/>
      <c r="BG1123" s="12"/>
      <c r="BH1123" s="12"/>
      <c r="BI1123" s="12"/>
      <c r="BJ1123" s="12"/>
      <c r="BK1123" s="12"/>
      <c r="BL1123" s="12"/>
      <c r="BM1123" s="12"/>
      <c r="BN1123" s="12"/>
      <c r="BO1123" s="12"/>
      <c r="BP1123" s="12"/>
      <c r="BQ1123" s="12"/>
      <c r="BR1123" s="12"/>
      <c r="BS1123" s="12"/>
      <c r="BT1123" s="12"/>
      <c r="BU1123" s="12"/>
      <c r="BV1123" s="12"/>
      <c r="BW1123" s="12"/>
      <c r="BX1123" s="12"/>
      <c r="BY1123" s="12"/>
      <c r="BZ1123" s="12"/>
      <c r="CA1123" s="12"/>
      <c r="CB1123" s="12"/>
      <c r="CC1123" s="12"/>
      <c r="CD1123" s="12"/>
      <c r="CE1123" s="12"/>
      <c r="CF1123" s="12"/>
      <c r="CG1123" s="12"/>
      <c r="CH1123" s="12"/>
      <c r="CI1123" s="12"/>
      <c r="CJ1123" s="12"/>
      <c r="CK1123" s="12"/>
      <c r="CL1123" s="12"/>
      <c r="CM1123" s="12"/>
      <c r="CN1123" s="12"/>
      <c r="CO1123" s="12"/>
      <c r="CP1123" s="12"/>
      <c r="CQ1123" s="12"/>
      <c r="CR1123" s="12"/>
      <c r="CS1123" s="12"/>
      <c r="CT1123" s="12"/>
      <c r="CU1123" s="12"/>
      <c r="CV1123" s="12"/>
      <c r="CW1123" s="12"/>
      <c r="CX1123" s="12"/>
      <c r="CY1123" s="12"/>
      <c r="CZ1123" s="12"/>
      <c r="DA1123" s="12"/>
      <c r="DB1123" s="12"/>
      <c r="DC1123" s="12"/>
      <c r="DD1123" s="12"/>
      <c r="DE1123" s="12"/>
      <c r="DF1123" s="12"/>
      <c r="DG1123" s="12"/>
      <c r="DH1123" s="12"/>
      <c r="DI1123" s="12"/>
      <c r="DJ1123" s="12"/>
      <c r="DK1123" s="12"/>
      <c r="DL1123" s="12"/>
      <c r="DM1123" s="12"/>
      <c r="DN1123" s="12"/>
      <c r="DO1123" s="12"/>
      <c r="DP1123" s="12"/>
      <c r="DQ1123" s="12"/>
      <c r="DR1123" s="12"/>
      <c r="DS1123" s="12"/>
      <c r="DT1123" s="12"/>
      <c r="DU1123" s="12"/>
      <c r="DV1123" s="12"/>
      <c r="DW1123" s="12"/>
      <c r="DX1123" s="12"/>
      <c r="DY1123" s="12"/>
      <c r="DZ1123" s="12"/>
      <c r="EA1123" s="12"/>
      <c r="EB1123" s="12"/>
      <c r="EC1123" s="12"/>
      <c r="ED1123" s="12"/>
      <c r="EE1123" s="12"/>
      <c r="EF1123" s="12"/>
      <c r="EG1123" s="12"/>
      <c r="EH1123" s="12"/>
      <c r="EI1123" s="12"/>
      <c r="EJ1123" s="12"/>
      <c r="EK1123" s="12"/>
      <c r="EL1123" s="12"/>
      <c r="EM1123" s="12"/>
      <c r="EN1123" s="12"/>
      <c r="EO1123" s="12"/>
      <c r="EP1123" s="12"/>
      <c r="EQ1123" s="12"/>
      <c r="ER1123" s="12"/>
      <c r="ES1123" s="12"/>
      <c r="ET1123" s="12"/>
      <c r="EU1123" s="12"/>
      <c r="EV1123" s="12"/>
      <c r="EW1123" s="12"/>
      <c r="EX1123" s="12"/>
      <c r="EY1123" s="12"/>
      <c r="EZ1123" s="12"/>
      <c r="FA1123" s="12"/>
      <c r="FB1123" s="12"/>
      <c r="FC1123" s="12"/>
      <c r="FD1123" s="12"/>
      <c r="FE1123" s="12"/>
      <c r="FF1123" s="12"/>
      <c r="FG1123" s="12"/>
      <c r="FH1123" s="12"/>
      <c r="FI1123" s="12"/>
      <c r="FJ1123" s="12"/>
      <c r="FK1123" s="12"/>
      <c r="FL1123" s="12"/>
      <c r="FM1123" s="12"/>
      <c r="FN1123" s="12"/>
      <c r="FO1123" s="12"/>
      <c r="FP1123" s="12"/>
      <c r="FQ1123" s="12"/>
      <c r="FR1123" s="12"/>
      <c r="FS1123" s="12"/>
      <c r="FT1123" s="12"/>
      <c r="FU1123" s="12"/>
      <c r="FV1123" s="12"/>
      <c r="FW1123" s="12"/>
      <c r="FX1123" s="12"/>
      <c r="FY1123" s="12"/>
      <c r="FZ1123" s="12"/>
      <c r="GA1123" s="12"/>
      <c r="GB1123" s="12"/>
      <c r="GC1123" s="12"/>
      <c r="GD1123" s="12"/>
      <c r="GE1123" s="12"/>
      <c r="GF1123" s="12"/>
      <c r="GG1123" s="12"/>
      <c r="GH1123" s="12"/>
      <c r="GI1123" s="12"/>
      <c r="GJ1123" s="12"/>
      <c r="GK1123" s="12"/>
      <c r="GL1123" s="12"/>
      <c r="GM1123" s="12"/>
      <c r="GN1123" s="12"/>
      <c r="GO1123" s="12"/>
      <c r="GP1123" s="12"/>
      <c r="GQ1123" s="12"/>
      <c r="GR1123" s="12"/>
      <c r="GS1123" s="12"/>
      <c r="GT1123" s="12"/>
      <c r="GU1123" s="12"/>
      <c r="GV1123" s="12"/>
      <c r="GW1123" s="12"/>
      <c r="GX1123" s="12"/>
      <c r="GY1123" s="12"/>
      <c r="GZ1123" s="12"/>
      <c r="HA1123" s="12"/>
      <c r="HB1123" s="12"/>
      <c r="HC1123" s="12"/>
      <c r="HD1123" s="12"/>
      <c r="HE1123" s="12"/>
      <c r="HF1123" s="12"/>
      <c r="HG1123" s="12"/>
      <c r="HH1123" s="12"/>
      <c r="HI1123" s="12"/>
      <c r="HJ1123" s="12"/>
      <c r="HK1123" s="12"/>
      <c r="HL1123" s="12"/>
      <c r="HM1123" s="12"/>
      <c r="HN1123" s="12"/>
      <c r="HO1123" s="12"/>
      <c r="HP1123" s="12"/>
      <c r="HQ1123" s="12"/>
      <c r="IG1123" s="12"/>
      <c r="II1123" s="12"/>
      <c r="IS1123" s="12"/>
      <c r="IT1123" s="12"/>
      <c r="IU1123" s="12"/>
      <c r="IV1123" s="12"/>
      <c r="IW1123" s="12"/>
      <c r="IX1123" s="12"/>
      <c r="IY1123" s="12"/>
      <c r="IZ1123" s="12"/>
      <c r="JA1123" s="12"/>
      <c r="JF1123" s="12"/>
      <c r="JG1123" s="12"/>
      <c r="JH1123" s="12"/>
      <c r="JI1123" s="12"/>
      <c r="JJ1123" s="12"/>
      <c r="JL1123" s="12"/>
      <c r="JT1123" s="12"/>
      <c r="JU1123" s="12"/>
      <c r="JV1123" s="12"/>
      <c r="JW1123" s="12"/>
      <c r="JX1123" s="12"/>
      <c r="KS1123" s="12"/>
      <c r="KT1123" s="12"/>
      <c r="MR1123" s="12"/>
    </row>
    <row r="1124" spans="1:359" s="8" customFormat="1" ht="22.5" customHeight="1">
      <c r="A1124" s="56"/>
      <c r="B1124" s="55"/>
      <c r="C1124" s="63"/>
      <c r="D1124" s="201"/>
      <c r="E1124" s="225"/>
      <c r="F1124" s="60"/>
      <c r="G1124" s="60"/>
      <c r="H1124" s="26"/>
      <c r="I1124" s="26"/>
      <c r="J1124" s="26"/>
      <c r="K1124" s="26"/>
      <c r="L1124" s="66"/>
      <c r="M1124" s="66"/>
      <c r="N1124" s="17"/>
      <c r="O1124" s="318"/>
      <c r="P1124" s="318"/>
      <c r="Q1124" s="13"/>
      <c r="R1124" s="31"/>
      <c r="S1124" s="31"/>
      <c r="T1124" s="21"/>
      <c r="U1124" s="10"/>
      <c r="V1124" s="9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  <c r="AW1124" s="12"/>
      <c r="AX1124" s="12"/>
      <c r="AY1124" s="12"/>
      <c r="AZ1124" s="12"/>
      <c r="BA1124" s="12"/>
      <c r="BB1124" s="12"/>
      <c r="BC1124" s="12"/>
      <c r="BD1124" s="12"/>
      <c r="BE1124" s="12"/>
      <c r="BF1124" s="12"/>
      <c r="BG1124" s="12"/>
      <c r="BH1124" s="12"/>
      <c r="BI1124" s="12"/>
      <c r="BJ1124" s="12"/>
      <c r="BK1124" s="12"/>
      <c r="BL1124" s="12"/>
      <c r="BM1124" s="12"/>
      <c r="BN1124" s="12"/>
      <c r="BO1124" s="12"/>
      <c r="BP1124" s="12"/>
      <c r="BQ1124" s="12"/>
      <c r="BR1124" s="12"/>
      <c r="BS1124" s="12"/>
      <c r="BT1124" s="12"/>
      <c r="BU1124" s="12"/>
      <c r="BV1124" s="12"/>
      <c r="BW1124" s="12"/>
      <c r="BX1124" s="12"/>
      <c r="BY1124" s="12"/>
      <c r="BZ1124" s="12"/>
      <c r="CA1124" s="12"/>
      <c r="CB1124" s="12"/>
      <c r="CC1124" s="12"/>
      <c r="CD1124" s="12"/>
      <c r="CE1124" s="12"/>
      <c r="CF1124" s="12"/>
      <c r="CG1124" s="12"/>
      <c r="CH1124" s="12"/>
      <c r="CI1124" s="12"/>
      <c r="CJ1124" s="12"/>
      <c r="CK1124" s="12"/>
      <c r="CL1124" s="12"/>
      <c r="CM1124" s="12"/>
      <c r="CN1124" s="12"/>
      <c r="CO1124" s="12"/>
      <c r="CP1124" s="12"/>
      <c r="CQ1124" s="12"/>
      <c r="CR1124" s="12"/>
      <c r="CS1124" s="12"/>
      <c r="CT1124" s="12"/>
      <c r="CU1124" s="12"/>
      <c r="CV1124" s="12"/>
      <c r="CW1124" s="12"/>
      <c r="CX1124" s="12"/>
      <c r="CY1124" s="12"/>
      <c r="CZ1124" s="12"/>
      <c r="DA1124" s="12"/>
      <c r="DB1124" s="12"/>
      <c r="DC1124" s="12"/>
      <c r="DD1124" s="12"/>
      <c r="DE1124" s="12"/>
      <c r="DF1124" s="12"/>
      <c r="DG1124" s="12"/>
      <c r="DH1124" s="12"/>
      <c r="DI1124" s="12"/>
      <c r="DJ1124" s="12"/>
      <c r="DK1124" s="12"/>
      <c r="DL1124" s="12"/>
      <c r="DM1124" s="12"/>
      <c r="DN1124" s="12"/>
      <c r="DO1124" s="12"/>
      <c r="DP1124" s="12"/>
      <c r="DQ1124" s="12"/>
      <c r="DR1124" s="12"/>
      <c r="DS1124" s="12"/>
      <c r="DT1124" s="12"/>
      <c r="DU1124" s="12"/>
      <c r="DV1124" s="12"/>
      <c r="DW1124" s="12"/>
      <c r="DX1124" s="12"/>
      <c r="DY1124" s="12"/>
      <c r="DZ1124" s="12"/>
      <c r="EA1124" s="12"/>
      <c r="EB1124" s="12"/>
      <c r="EC1124" s="12"/>
      <c r="ED1124" s="12"/>
      <c r="EE1124" s="12"/>
      <c r="EF1124" s="12"/>
      <c r="EG1124" s="12"/>
      <c r="EH1124" s="12"/>
      <c r="EI1124" s="12"/>
      <c r="EJ1124" s="12"/>
      <c r="EK1124" s="12"/>
      <c r="EL1124" s="12"/>
      <c r="EM1124" s="12"/>
      <c r="EN1124" s="12"/>
      <c r="EO1124" s="12"/>
      <c r="EP1124" s="12"/>
      <c r="EQ1124" s="12"/>
      <c r="ER1124" s="12"/>
      <c r="ES1124" s="12"/>
      <c r="ET1124" s="12"/>
      <c r="EU1124" s="12"/>
      <c r="EV1124" s="12"/>
      <c r="EW1124" s="12"/>
      <c r="EX1124" s="12"/>
      <c r="EY1124" s="12"/>
      <c r="EZ1124" s="12"/>
      <c r="FA1124" s="12"/>
      <c r="FB1124" s="12"/>
      <c r="FC1124" s="12"/>
      <c r="FD1124" s="12"/>
      <c r="FE1124" s="12"/>
      <c r="FF1124" s="12"/>
      <c r="FG1124" s="12"/>
      <c r="FH1124" s="12"/>
      <c r="FI1124" s="12"/>
      <c r="FJ1124" s="12"/>
      <c r="FK1124" s="12"/>
      <c r="FL1124" s="12"/>
      <c r="FM1124" s="12"/>
      <c r="FN1124" s="12"/>
      <c r="FO1124" s="12"/>
      <c r="FP1124" s="12"/>
      <c r="FQ1124" s="12"/>
      <c r="FR1124" s="12"/>
      <c r="FS1124" s="12"/>
      <c r="FT1124" s="12"/>
      <c r="FU1124" s="12"/>
      <c r="FV1124" s="12"/>
      <c r="FW1124" s="12"/>
      <c r="FX1124" s="12"/>
      <c r="FY1124" s="12"/>
      <c r="FZ1124" s="12"/>
      <c r="GA1124" s="12"/>
      <c r="GB1124" s="12"/>
      <c r="GC1124" s="12"/>
      <c r="GD1124" s="12"/>
      <c r="GE1124" s="12"/>
      <c r="GF1124" s="12"/>
      <c r="GG1124" s="12"/>
      <c r="GH1124" s="12"/>
      <c r="GI1124" s="12"/>
      <c r="GJ1124" s="12"/>
      <c r="GK1124" s="12"/>
      <c r="GL1124" s="12"/>
      <c r="GM1124" s="12"/>
      <c r="GN1124" s="12"/>
      <c r="GO1124" s="12"/>
      <c r="GP1124" s="12"/>
      <c r="GQ1124" s="12"/>
      <c r="GR1124" s="12"/>
      <c r="GS1124" s="12"/>
      <c r="GT1124" s="12"/>
      <c r="GU1124" s="12"/>
      <c r="GV1124" s="12"/>
      <c r="GW1124" s="12"/>
      <c r="GX1124" s="12"/>
      <c r="GY1124" s="12"/>
      <c r="GZ1124" s="12"/>
      <c r="HA1124" s="12"/>
      <c r="HB1124" s="12"/>
      <c r="HC1124" s="12"/>
      <c r="HD1124" s="12"/>
      <c r="HE1124" s="12"/>
      <c r="HF1124" s="12"/>
      <c r="HG1124" s="12"/>
      <c r="HH1124" s="12"/>
      <c r="HI1124" s="12"/>
      <c r="HJ1124" s="12"/>
      <c r="HK1124" s="12"/>
      <c r="HL1124" s="12"/>
      <c r="HM1124" s="12"/>
      <c r="HN1124" s="12"/>
      <c r="HO1124" s="12"/>
      <c r="HP1124" s="12"/>
      <c r="HQ1124" s="12"/>
      <c r="HR1124" s="12"/>
      <c r="HS1124" s="12"/>
      <c r="HT1124" s="12"/>
      <c r="HU1124" s="12"/>
      <c r="HW1124" s="12"/>
      <c r="HX1124" s="12"/>
      <c r="IL1124" s="12"/>
      <c r="IM1124" s="12"/>
      <c r="IN1124" s="12"/>
      <c r="JZ1124" s="12"/>
      <c r="KA1124" s="12"/>
      <c r="KG1124" s="12"/>
      <c r="KH1124" s="12"/>
      <c r="KI1124" s="12"/>
      <c r="KJ1124" s="12"/>
      <c r="KK1124" s="12"/>
      <c r="KL1124" s="12"/>
      <c r="MR1124" s="12"/>
      <c r="MU1124" s="12"/>
    </row>
    <row r="1125" spans="1:359" ht="22.5" customHeight="1">
      <c r="A1125" s="56"/>
      <c r="B1125" s="55"/>
      <c r="C1125" s="63"/>
      <c r="D1125" s="201"/>
      <c r="E1125" s="226"/>
      <c r="F1125" s="60"/>
      <c r="G1125" s="60"/>
      <c r="H1125" s="26"/>
      <c r="I1125" s="26"/>
      <c r="J1125" s="9"/>
      <c r="K1125" s="26"/>
      <c r="L1125" s="66"/>
      <c r="M1125" s="66"/>
      <c r="N1125" s="17"/>
      <c r="O1125" s="318"/>
      <c r="P1125" s="318"/>
      <c r="Q1125" s="13"/>
      <c r="R1125" s="31"/>
      <c r="S1125" s="31"/>
      <c r="T1125" s="21"/>
      <c r="U1125" s="10"/>
      <c r="V1125" s="9"/>
      <c r="HV1125" s="8"/>
      <c r="HY1125" s="8"/>
      <c r="HZ1125" s="8"/>
      <c r="IA1125" s="8"/>
      <c r="IB1125" s="8"/>
      <c r="IC1125" s="8"/>
      <c r="ID1125" s="8"/>
      <c r="IE1125" s="8"/>
      <c r="IF1125" s="8"/>
      <c r="IH1125" s="8"/>
      <c r="II1125" s="8"/>
      <c r="IJ1125" s="8"/>
      <c r="IK1125" s="8"/>
      <c r="IR1125" s="8"/>
      <c r="IS1125" s="8"/>
      <c r="IT1125" s="8"/>
      <c r="IU1125" s="8"/>
      <c r="IV1125" s="8"/>
      <c r="IW1125" s="8"/>
      <c r="IX1125" s="8"/>
      <c r="IY1125" s="8"/>
      <c r="IZ1125" s="8"/>
      <c r="JA1125" s="8"/>
      <c r="JF1125" s="8"/>
      <c r="JG1125" s="8"/>
      <c r="JH1125" s="8"/>
      <c r="JI1125" s="8"/>
      <c r="JJ1125" s="8"/>
      <c r="JL1125" s="8"/>
      <c r="JM1125" s="8"/>
      <c r="JN1125" s="8"/>
      <c r="JO1125" s="8"/>
      <c r="JQ1125" s="8"/>
      <c r="JT1125" s="8"/>
      <c r="JU1125" s="8"/>
      <c r="JV1125" s="8"/>
      <c r="JW1125" s="8"/>
      <c r="JX1125" s="8"/>
      <c r="JZ1125" s="8"/>
      <c r="KA1125" s="8"/>
      <c r="KB1125" s="8"/>
      <c r="KC1125" s="8"/>
      <c r="KD1125" s="8"/>
      <c r="KS1125" s="8"/>
      <c r="KT1125" s="8"/>
      <c r="KU1125" s="8"/>
      <c r="KV1125" s="8"/>
      <c r="KW1125" s="8"/>
      <c r="KX1125" s="8"/>
      <c r="KY1125" s="8"/>
      <c r="KZ1125" s="8"/>
      <c r="LA1125" s="8"/>
      <c r="LB1125" s="8"/>
      <c r="LC1125" s="8"/>
      <c r="LD1125" s="8"/>
      <c r="LE1125" s="8"/>
      <c r="LF1125" s="8"/>
      <c r="LG1125" s="8"/>
      <c r="LH1125" s="8"/>
      <c r="LI1125" s="8"/>
      <c r="LJ1125" s="8"/>
      <c r="LK1125" s="8"/>
      <c r="LL1125" s="8"/>
      <c r="LM1125" s="8"/>
      <c r="LN1125" s="8"/>
      <c r="LO1125" s="8"/>
      <c r="LP1125" s="8"/>
      <c r="LQ1125" s="8"/>
      <c r="LR1125" s="8"/>
      <c r="LS1125" s="8"/>
      <c r="LT1125" s="8"/>
      <c r="LU1125" s="8"/>
      <c r="LV1125" s="8"/>
      <c r="LW1125" s="8"/>
      <c r="LX1125" s="8"/>
      <c r="LY1125" s="8"/>
      <c r="LZ1125" s="8"/>
      <c r="MA1125" s="8"/>
      <c r="MB1125" s="8"/>
      <c r="MC1125" s="8"/>
      <c r="MD1125" s="8"/>
      <c r="ME1125" s="8"/>
      <c r="MF1125" s="8"/>
      <c r="MG1125" s="8"/>
      <c r="MH1125" s="8"/>
      <c r="MI1125" s="8"/>
      <c r="MJ1125" s="8"/>
      <c r="MK1125" s="8"/>
      <c r="ML1125" s="8"/>
      <c r="MM1125" s="8"/>
      <c r="MN1125" s="8"/>
      <c r="MO1125" s="8"/>
      <c r="MP1125" s="8"/>
      <c r="MQ1125" s="8"/>
      <c r="MS1125" s="8"/>
    </row>
    <row r="1126" spans="1:359" s="8" customFormat="1" ht="22.5" customHeight="1">
      <c r="A1126" s="57">
        <v>1.7</v>
      </c>
      <c r="B1126" s="58"/>
      <c r="C1126" s="62"/>
      <c r="D1126" s="201">
        <f t="shared" ref="D1126:D1131" si="355">SUM((S1126*A1126)+B1126+C1126)</f>
        <v>103.7</v>
      </c>
      <c r="E1126" s="226"/>
      <c r="F1126" s="59" t="s">
        <v>811</v>
      </c>
      <c r="G1126" s="59"/>
      <c r="H1126" s="70" t="s">
        <v>694</v>
      </c>
      <c r="I1126" s="70" t="s">
        <v>1360</v>
      </c>
      <c r="J1126" s="71"/>
      <c r="K1126" s="70" t="s">
        <v>1359</v>
      </c>
      <c r="L1126" s="66">
        <f>SUM(D1126)</f>
        <v>103.7</v>
      </c>
      <c r="M1126" s="66"/>
      <c r="N1126" s="1" t="s">
        <v>369</v>
      </c>
      <c r="O1126" s="316" t="s">
        <v>369</v>
      </c>
      <c r="P1126" s="317" t="s">
        <v>369</v>
      </c>
      <c r="Q1126" s="4">
        <v>1</v>
      </c>
      <c r="R1126" s="37">
        <v>50</v>
      </c>
      <c r="S1126" s="38">
        <f>SUM(R1126*1.22)</f>
        <v>61</v>
      </c>
      <c r="T1126" s="20"/>
      <c r="U1126" s="10" t="s">
        <v>1361</v>
      </c>
      <c r="V1126" s="9"/>
      <c r="HP1126" s="12"/>
      <c r="HQ1126" s="12"/>
      <c r="HY1126" s="12"/>
      <c r="HZ1126" s="12"/>
      <c r="IA1126" s="12"/>
      <c r="IE1126" s="12"/>
      <c r="IF1126" s="12"/>
      <c r="IH1126" s="12"/>
      <c r="II1126" s="12"/>
      <c r="IJ1126" s="12"/>
      <c r="IK1126" s="12"/>
      <c r="IR1126" s="12"/>
      <c r="JB1126" s="12"/>
      <c r="JC1126" s="12"/>
      <c r="JD1126" s="12"/>
      <c r="JE1126" s="12"/>
      <c r="JK1126" s="12"/>
      <c r="JL1126" s="12"/>
      <c r="JM1126" s="12"/>
      <c r="JN1126" s="12"/>
      <c r="JO1126" s="12"/>
      <c r="JP1126" s="12"/>
      <c r="JR1126" s="12"/>
      <c r="JS1126" s="12"/>
      <c r="JT1126" s="12"/>
      <c r="JU1126" s="12"/>
      <c r="JV1126" s="12"/>
      <c r="JW1126" s="12"/>
      <c r="JX1126" s="12"/>
      <c r="JZ1126" s="12"/>
      <c r="KA1126" s="12"/>
      <c r="KB1126" s="12"/>
      <c r="KC1126" s="12"/>
      <c r="KD1126" s="12"/>
      <c r="KG1126" s="12"/>
      <c r="KH1126" s="12"/>
      <c r="KI1126" s="12"/>
      <c r="KJ1126" s="12"/>
      <c r="KK1126" s="12"/>
      <c r="KL1126" s="12"/>
      <c r="KS1126" s="12"/>
      <c r="KT1126" s="12"/>
      <c r="KX1126" s="12"/>
      <c r="LN1126" s="12"/>
      <c r="LO1126" s="12"/>
      <c r="LP1126" s="12"/>
      <c r="LQ1126" s="12"/>
      <c r="MG1126" s="12"/>
      <c r="MH1126" s="12"/>
      <c r="MI1126" s="12"/>
      <c r="MJ1126" s="12"/>
      <c r="MK1126" s="12"/>
      <c r="ML1126" s="12"/>
      <c r="MM1126" s="12"/>
      <c r="MN1126" s="12"/>
      <c r="MO1126" s="12"/>
      <c r="MP1126" s="12"/>
    </row>
    <row r="1127" spans="1:359" s="8" customFormat="1" ht="22.5" customHeight="1">
      <c r="A1127" s="57">
        <v>2.2000000000000002</v>
      </c>
      <c r="B1127" s="58"/>
      <c r="C1127" s="62"/>
      <c r="D1127" s="201">
        <f t="shared" si="355"/>
        <v>33.818400000000004</v>
      </c>
      <c r="E1127" s="226"/>
      <c r="F1127" s="59" t="s">
        <v>806</v>
      </c>
      <c r="G1127" s="59"/>
      <c r="H1127" s="26" t="s">
        <v>2440</v>
      </c>
      <c r="I1127" s="26" t="s">
        <v>2744</v>
      </c>
      <c r="J1127" s="26" t="s">
        <v>500</v>
      </c>
      <c r="K1127" s="26" t="s">
        <v>2746</v>
      </c>
      <c r="L1127" s="66">
        <f t="shared" ref="L1127" si="356">SUM(D1127)</f>
        <v>33.818400000000004</v>
      </c>
      <c r="M1127" s="66"/>
      <c r="N1127" s="1" t="s">
        <v>369</v>
      </c>
      <c r="O1127" s="316" t="s">
        <v>369</v>
      </c>
      <c r="P1127" s="317">
        <v>3</v>
      </c>
      <c r="Q1127" s="4" t="s">
        <v>369</v>
      </c>
      <c r="R1127" s="37">
        <v>12.6</v>
      </c>
      <c r="S1127" s="38">
        <f t="shared" ref="S1127" si="357">SUM(R1127*1.22)</f>
        <v>15.372</v>
      </c>
      <c r="T1127" s="20"/>
      <c r="U1127" s="10" t="s">
        <v>518</v>
      </c>
      <c r="V1127" s="9"/>
      <c r="HP1127" s="12"/>
      <c r="HQ1127" s="12"/>
      <c r="HT1127" s="12"/>
      <c r="HU1127" s="12"/>
      <c r="HW1127" s="12"/>
      <c r="HX1127" s="12"/>
      <c r="HY1127" s="12"/>
      <c r="HZ1127" s="12"/>
      <c r="IA1127" s="12"/>
      <c r="IB1127" s="12"/>
      <c r="IC1127" s="12"/>
      <c r="ID1127" s="12"/>
      <c r="IJ1127" s="12"/>
      <c r="IK1127" s="12"/>
      <c r="IR1127" s="12"/>
      <c r="IS1127" s="12"/>
      <c r="IT1127" s="12"/>
      <c r="IU1127" s="12"/>
      <c r="IV1127" s="12"/>
      <c r="IW1127" s="12"/>
      <c r="IX1127" s="12"/>
      <c r="IY1127" s="12"/>
      <c r="IZ1127" s="12"/>
      <c r="JA1127" s="12"/>
      <c r="JL1127" s="12"/>
      <c r="JT1127" s="12"/>
      <c r="JU1127" s="12"/>
      <c r="JV1127" s="12"/>
      <c r="JW1127" s="12"/>
      <c r="JX1127" s="12"/>
      <c r="KB1127" s="12"/>
      <c r="KC1127" s="12"/>
      <c r="KD1127" s="12"/>
      <c r="KS1127" s="12"/>
      <c r="KT1127" s="12"/>
      <c r="KU1127"/>
      <c r="KV1127"/>
      <c r="KW1127"/>
      <c r="KX1127" s="12"/>
      <c r="KY1127" s="12"/>
      <c r="KZ1127" s="12"/>
      <c r="LA1127" s="12"/>
      <c r="LB1127" s="12"/>
      <c r="LC1127" s="12"/>
      <c r="LD1127" s="12"/>
      <c r="LE1127" s="12"/>
      <c r="LF1127" s="12"/>
      <c r="LG1127" s="12"/>
      <c r="LH1127" s="12"/>
      <c r="LI1127" s="12"/>
      <c r="LJ1127" s="12"/>
      <c r="LK1127" s="12"/>
      <c r="LL1127" s="12"/>
      <c r="LM1127" s="12"/>
      <c r="LN1127" s="12"/>
      <c r="LO1127" s="12"/>
      <c r="LP1127" s="12"/>
      <c r="LQ1127" s="12"/>
      <c r="LR1127" s="12"/>
      <c r="LS1127" s="12"/>
      <c r="LT1127" s="12"/>
      <c r="LU1127" s="12"/>
      <c r="LV1127" s="12"/>
      <c r="LW1127" s="12"/>
      <c r="LX1127" s="12"/>
      <c r="LY1127" s="12"/>
      <c r="LZ1127" s="12"/>
      <c r="MA1127" s="12"/>
      <c r="MB1127" s="12"/>
      <c r="MC1127" s="12"/>
      <c r="MD1127" s="12"/>
      <c r="ME1127" s="12"/>
      <c r="MF1127" s="12"/>
      <c r="MG1127" s="12"/>
      <c r="MH1127" s="12"/>
      <c r="MI1127" s="12"/>
      <c r="MJ1127" s="12"/>
      <c r="MK1127" s="12"/>
      <c r="ML1127" s="12"/>
      <c r="MM1127" s="12"/>
      <c r="MN1127" s="12"/>
      <c r="MO1127" s="12"/>
      <c r="MP1127" s="12"/>
    </row>
    <row r="1128" spans="1:359" s="8" customFormat="1" ht="22.5" customHeight="1">
      <c r="A1128" s="57">
        <v>2.1</v>
      </c>
      <c r="B1128" s="58"/>
      <c r="C1128" s="62"/>
      <c r="D1128" s="201">
        <f t="shared" si="355"/>
        <v>40.991999999999997</v>
      </c>
      <c r="E1128" s="226"/>
      <c r="F1128" s="59" t="s">
        <v>807</v>
      </c>
      <c r="G1128" s="59"/>
      <c r="H1128" s="26" t="s">
        <v>2440</v>
      </c>
      <c r="I1128" s="26" t="s">
        <v>2433</v>
      </c>
      <c r="J1128" s="26" t="s">
        <v>1301</v>
      </c>
      <c r="K1128" s="26" t="s">
        <v>2441</v>
      </c>
      <c r="L1128" s="66">
        <f>SUM(D1128)</f>
        <v>40.991999999999997</v>
      </c>
      <c r="M1128" s="66"/>
      <c r="N1128" s="1" t="s">
        <v>369</v>
      </c>
      <c r="O1128" s="316" t="s">
        <v>369</v>
      </c>
      <c r="P1128" s="317">
        <v>6</v>
      </c>
      <c r="Q1128" s="317" t="s">
        <v>369</v>
      </c>
      <c r="R1128" s="37">
        <v>16</v>
      </c>
      <c r="S1128" s="38">
        <f>SUM(R1128*1.22)</f>
        <v>19.52</v>
      </c>
      <c r="T1128" s="20"/>
      <c r="U1128" s="10" t="s">
        <v>2435</v>
      </c>
      <c r="V1128" s="9"/>
      <c r="HR1128" s="12"/>
      <c r="HS1128" s="12"/>
      <c r="HT1128" s="12"/>
      <c r="HU1128" s="12"/>
      <c r="HV1128" s="12"/>
      <c r="HW1128" s="12"/>
      <c r="HX1128" s="12"/>
      <c r="IE1128" s="12"/>
      <c r="IF1128" s="12"/>
      <c r="IG1128" s="12"/>
      <c r="IH1128" s="12"/>
      <c r="IO1128" s="12"/>
      <c r="IP1128" s="12"/>
      <c r="IQ1128" s="12"/>
      <c r="JB1128" s="12"/>
      <c r="JC1128" s="12"/>
      <c r="JD1128" s="12"/>
      <c r="JE1128" s="12"/>
      <c r="JK1128" s="12"/>
      <c r="JN1128" s="12"/>
      <c r="JP1128" s="12"/>
      <c r="JR1128" s="12"/>
      <c r="JS1128" s="12"/>
      <c r="JT1128" s="12"/>
      <c r="JU1128" s="12"/>
      <c r="JV1128" s="12"/>
      <c r="JW1128" s="12"/>
      <c r="JX1128" s="12"/>
      <c r="JY1128" s="12"/>
      <c r="KE1128" s="12"/>
      <c r="KF1128" s="12"/>
      <c r="KH1128" s="7"/>
      <c r="KI1128" s="7"/>
      <c r="KJ1128" s="7"/>
      <c r="KK1128" s="7"/>
      <c r="KL1128" s="7"/>
      <c r="KM1128" s="12"/>
      <c r="KN1128" s="12"/>
      <c r="KO1128" s="12"/>
      <c r="KP1128" s="12"/>
      <c r="KQ1128" s="12"/>
      <c r="KR1128" s="12"/>
      <c r="KX1128" s="12"/>
      <c r="KZ1128" s="12"/>
      <c r="LA1128" s="12"/>
      <c r="LB1128" s="12"/>
      <c r="LC1128" s="12"/>
      <c r="MH1128" s="12"/>
      <c r="MI1128" s="12"/>
      <c r="MJ1128" s="12"/>
      <c r="MK1128" s="12"/>
      <c r="ML1128" s="12"/>
      <c r="MM1128" s="12"/>
      <c r="MN1128" s="12"/>
      <c r="MO1128" s="12"/>
      <c r="MP1128" s="12"/>
      <c r="MQ1128" s="12"/>
      <c r="MS1128" s="7"/>
    </row>
    <row r="1129" spans="1:359" ht="22.5" customHeight="1">
      <c r="A1129" s="57">
        <v>2.2000000000000002</v>
      </c>
      <c r="B1129" s="58"/>
      <c r="C1129" s="62">
        <v>9</v>
      </c>
      <c r="D1129" s="201">
        <f t="shared" si="355"/>
        <v>41.208000000000006</v>
      </c>
      <c r="F1129" s="59" t="s">
        <v>806</v>
      </c>
      <c r="G1129" s="59"/>
      <c r="H1129" s="70" t="s">
        <v>694</v>
      </c>
      <c r="I1129" s="70" t="s">
        <v>736</v>
      </c>
      <c r="J1129" s="70" t="s">
        <v>1301</v>
      </c>
      <c r="K1129" s="70" t="s">
        <v>1302</v>
      </c>
      <c r="L1129" s="66">
        <f>SUM(D1129)</f>
        <v>41.208000000000006</v>
      </c>
      <c r="M1129" s="66"/>
      <c r="N1129" s="1" t="s">
        <v>369</v>
      </c>
      <c r="O1129" s="316" t="s">
        <v>369</v>
      </c>
      <c r="P1129" s="317">
        <v>3</v>
      </c>
      <c r="Q1129" s="4" t="s">
        <v>369</v>
      </c>
      <c r="R1129" s="37">
        <v>12</v>
      </c>
      <c r="S1129" s="38">
        <f>SUM(R1129*1.22)</f>
        <v>14.64</v>
      </c>
      <c r="T1129" s="20"/>
      <c r="U1129" s="10" t="s">
        <v>737</v>
      </c>
      <c r="V1129" s="9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Y1129" s="8"/>
      <c r="HZ1129" s="8"/>
      <c r="IA1129" s="8"/>
      <c r="IB1129" s="8"/>
      <c r="IC1129" s="8"/>
      <c r="ID1129" s="8"/>
      <c r="II1129" s="8"/>
      <c r="IJ1129" s="8"/>
      <c r="IK1129" s="8"/>
      <c r="IL1129" s="8"/>
      <c r="IM1129" s="8"/>
      <c r="IN1129" s="8"/>
      <c r="IR1129" s="8"/>
      <c r="IS1129" s="8"/>
      <c r="IT1129" s="8"/>
      <c r="IU1129" s="8"/>
      <c r="IV1129" s="8"/>
      <c r="IW1129" s="8"/>
      <c r="IX1129" s="8"/>
      <c r="IY1129" s="8"/>
      <c r="IZ1129" s="8"/>
      <c r="JA1129" s="8"/>
      <c r="JF1129" s="8"/>
      <c r="JG1129" s="8"/>
      <c r="JH1129" s="8"/>
      <c r="JI1129" s="8"/>
      <c r="JJ1129" s="8"/>
      <c r="JL1129" s="8"/>
      <c r="JM1129" s="8"/>
      <c r="JQ1129" s="8"/>
      <c r="KB1129" s="8"/>
      <c r="KC1129" s="8"/>
      <c r="KD1129" s="8"/>
      <c r="KG1129" s="8"/>
      <c r="KH1129" s="8"/>
      <c r="KI1129" s="8"/>
      <c r="KJ1129" s="8"/>
      <c r="KK1129" s="8"/>
      <c r="KL1129" s="8"/>
      <c r="KU1129" s="8"/>
      <c r="KV1129" s="8"/>
      <c r="KW1129" s="8"/>
      <c r="KY1129" s="8"/>
      <c r="LD1129" s="8"/>
      <c r="LE1129" s="8"/>
      <c r="LF1129" s="8"/>
      <c r="LG1129" s="8"/>
      <c r="LH1129" s="8"/>
      <c r="LI1129" s="8"/>
      <c r="LJ1129" s="8"/>
      <c r="LK1129" s="8"/>
      <c r="LL1129" s="8"/>
      <c r="LM1129" s="8"/>
      <c r="LR1129" s="8"/>
      <c r="LS1129" s="8"/>
      <c r="LT1129" s="8"/>
      <c r="LU1129" s="8"/>
      <c r="LV1129" s="8"/>
      <c r="LW1129" s="8"/>
      <c r="LX1129" s="8"/>
      <c r="LY1129" s="8"/>
      <c r="LZ1129" s="8"/>
      <c r="MA1129" s="8"/>
      <c r="MB1129" s="8"/>
      <c r="MC1129" s="8"/>
      <c r="MD1129" s="8"/>
      <c r="ME1129" s="8"/>
      <c r="MF1129" s="8"/>
      <c r="MH1129" s="8"/>
      <c r="MI1129" s="8"/>
      <c r="MJ1129" s="8"/>
      <c r="MK1129" s="8"/>
      <c r="ML1129" s="8"/>
      <c r="MM1129" s="8"/>
      <c r="MN1129" s="8"/>
      <c r="MO1129" s="8"/>
      <c r="MP1129" s="8"/>
      <c r="MQ1129" s="8"/>
      <c r="MS1129" s="8"/>
      <c r="MU1129" s="8"/>
    </row>
    <row r="1130" spans="1:359" ht="22.5" customHeight="1">
      <c r="A1130" s="57">
        <v>2.2000000000000002</v>
      </c>
      <c r="B1130" s="58"/>
      <c r="C1130" s="62"/>
      <c r="D1130" s="201">
        <f t="shared" si="355"/>
        <v>36.234000000000002</v>
      </c>
      <c r="E1130" s="226"/>
      <c r="F1130" s="59" t="s">
        <v>806</v>
      </c>
      <c r="G1130" s="59"/>
      <c r="H1130" s="26" t="s">
        <v>694</v>
      </c>
      <c r="I1130" s="26" t="s">
        <v>1345</v>
      </c>
      <c r="J1130" s="28" t="s">
        <v>558</v>
      </c>
      <c r="K1130" s="26" t="s">
        <v>1344</v>
      </c>
      <c r="L1130" s="66">
        <f>SUM(D1130)</f>
        <v>36.234000000000002</v>
      </c>
      <c r="M1130" s="66"/>
      <c r="N1130" s="1" t="s">
        <v>369</v>
      </c>
      <c r="O1130" s="316" t="s">
        <v>369</v>
      </c>
      <c r="P1130" s="317">
        <v>4</v>
      </c>
      <c r="Q1130" s="4" t="s">
        <v>369</v>
      </c>
      <c r="R1130" s="37">
        <v>13.5</v>
      </c>
      <c r="S1130" s="38">
        <f>SUM(R1130*1.22)</f>
        <v>16.47</v>
      </c>
      <c r="T1130" s="20"/>
      <c r="U1130" s="10" t="s">
        <v>1239</v>
      </c>
      <c r="V1130" s="9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IB1130" s="8"/>
      <c r="IC1130" s="8"/>
      <c r="ID1130" s="8"/>
      <c r="IE1130" s="8"/>
      <c r="IF1130" s="8"/>
      <c r="IG1130" s="8"/>
      <c r="IH1130" s="8"/>
      <c r="IL1130" s="8"/>
      <c r="IM1130" s="8"/>
      <c r="IN1130" s="8"/>
      <c r="IO1130" s="8"/>
      <c r="IP1130" s="8"/>
      <c r="IQ1130" s="8"/>
      <c r="JB1130" s="8"/>
      <c r="JC1130" s="8"/>
      <c r="JD1130" s="8"/>
      <c r="JE1130" s="8"/>
      <c r="JF1130" s="8"/>
      <c r="JG1130" s="8"/>
      <c r="JH1130" s="8"/>
      <c r="JI1130" s="8"/>
      <c r="JJ1130" s="8"/>
      <c r="JK1130" s="8"/>
      <c r="JM1130" s="8"/>
      <c r="JO1130" s="8"/>
      <c r="JP1130" s="8"/>
      <c r="JQ1130" s="8"/>
      <c r="JR1130" s="8"/>
      <c r="JS1130" s="8"/>
      <c r="JT1130" s="8"/>
      <c r="JU1130" s="8"/>
      <c r="JV1130" s="8"/>
      <c r="JW1130" s="8"/>
      <c r="JX1130" s="8"/>
      <c r="JY1130" s="8"/>
      <c r="KE1130" s="8"/>
      <c r="KF1130" s="8"/>
      <c r="KG1130" s="8"/>
      <c r="KH1130" s="8"/>
      <c r="KI1130" s="8"/>
      <c r="KJ1130" s="8"/>
      <c r="KK1130" s="8"/>
      <c r="KL1130" s="8"/>
      <c r="KM1130" s="8"/>
      <c r="KN1130" s="8"/>
      <c r="KO1130" s="8"/>
      <c r="KP1130" s="8"/>
      <c r="KQ1130" s="8"/>
      <c r="KR1130" s="8"/>
      <c r="KS1130" s="8"/>
      <c r="KT1130" s="8"/>
      <c r="KU1130" s="8"/>
      <c r="KV1130" s="8"/>
      <c r="KW1130" s="8"/>
      <c r="KY1130" s="8"/>
      <c r="LD1130" s="8"/>
      <c r="LE1130" s="8"/>
      <c r="LF1130" s="8"/>
      <c r="LG1130" s="8"/>
      <c r="LH1130" s="8"/>
      <c r="LI1130" s="8"/>
      <c r="LJ1130" s="8"/>
      <c r="LK1130" s="8"/>
      <c r="LL1130" s="8"/>
      <c r="LM1130" s="8"/>
      <c r="LR1130" s="8"/>
      <c r="LS1130" s="8"/>
      <c r="LT1130" s="8"/>
      <c r="LU1130" s="8"/>
      <c r="LV1130" s="8"/>
      <c r="LW1130" s="8"/>
      <c r="LX1130" s="8"/>
      <c r="LY1130" s="8"/>
      <c r="LZ1130" s="8"/>
      <c r="MA1130" s="8"/>
      <c r="MB1130" s="8"/>
      <c r="MC1130" s="8"/>
      <c r="MD1130" s="8"/>
      <c r="ME1130" s="8"/>
      <c r="MF1130" s="8"/>
      <c r="MH1130" s="8"/>
      <c r="MI1130" s="8"/>
      <c r="MJ1130" s="8"/>
      <c r="MK1130" s="8"/>
      <c r="ML1130" s="8"/>
      <c r="MM1130" s="8"/>
      <c r="MN1130" s="8"/>
      <c r="MO1130" s="8"/>
      <c r="MP1130" s="8"/>
      <c r="MQ1130" s="8"/>
      <c r="MR1130" s="8"/>
      <c r="MS1130" s="8"/>
      <c r="MU1130" s="8"/>
    </row>
    <row r="1131" spans="1:359" ht="22.5" customHeight="1">
      <c r="A1131" s="57">
        <v>1</v>
      </c>
      <c r="B1131" s="58">
        <v>15</v>
      </c>
      <c r="C1131" s="62"/>
      <c r="D1131" s="201">
        <f t="shared" si="355"/>
        <v>24.515999999999998</v>
      </c>
      <c r="E1131" s="226"/>
      <c r="F1131" s="59" t="s">
        <v>805</v>
      </c>
      <c r="G1131" s="59"/>
      <c r="H1131" s="26" t="s">
        <v>694</v>
      </c>
      <c r="I1131" s="26" t="s">
        <v>248</v>
      </c>
      <c r="J1131" s="9" t="s">
        <v>941</v>
      </c>
      <c r="K1131" s="26" t="s">
        <v>695</v>
      </c>
      <c r="L1131" s="66">
        <f>SUM(D1131)</f>
        <v>24.515999999999998</v>
      </c>
      <c r="M1131" s="66"/>
      <c r="N1131" s="1" t="s">
        <v>369</v>
      </c>
      <c r="O1131" s="316" t="s">
        <v>369</v>
      </c>
      <c r="P1131" s="317">
        <v>3</v>
      </c>
      <c r="Q1131" s="4" t="s">
        <v>369</v>
      </c>
      <c r="R1131" s="37">
        <v>7.8</v>
      </c>
      <c r="S1131" s="38">
        <f>SUM(R1131*1.22)</f>
        <v>9.516</v>
      </c>
      <c r="T1131" s="20"/>
      <c r="U1131" s="10" t="s">
        <v>720</v>
      </c>
      <c r="V1131" s="9"/>
      <c r="W1131" s="8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  <c r="CR1131" s="7"/>
      <c r="CS1131" s="7"/>
      <c r="CT1131" s="7"/>
      <c r="CU1131" s="7"/>
      <c r="CV1131" s="7"/>
      <c r="CW1131" s="7"/>
      <c r="CX1131" s="7"/>
      <c r="CY1131" s="7"/>
      <c r="CZ1131" s="7"/>
      <c r="DA1131" s="7"/>
      <c r="DB1131" s="7"/>
      <c r="DC1131" s="7"/>
      <c r="DD1131" s="7"/>
      <c r="DE1131" s="7"/>
      <c r="DF1131" s="7"/>
      <c r="DG1131" s="7"/>
      <c r="DH1131" s="7"/>
      <c r="DI1131" s="7"/>
      <c r="DJ1131" s="7"/>
      <c r="DK1131" s="7"/>
      <c r="DL1131" s="7"/>
      <c r="DM1131" s="7"/>
      <c r="DN1131" s="7"/>
      <c r="DO1131" s="7"/>
      <c r="DP1131" s="7"/>
      <c r="DQ1131" s="7"/>
      <c r="DR1131" s="7"/>
      <c r="DS1131" s="7"/>
      <c r="DT1131" s="7"/>
      <c r="DU1131" s="7"/>
      <c r="DV1131" s="7"/>
      <c r="DW1131" s="7"/>
      <c r="DX1131" s="7"/>
      <c r="DY1131" s="7"/>
      <c r="DZ1131" s="7"/>
      <c r="EA1131" s="7"/>
      <c r="EB1131" s="7"/>
      <c r="EC1131" s="7"/>
      <c r="ED1131" s="7"/>
      <c r="EE1131" s="7"/>
      <c r="EF1131" s="7"/>
      <c r="EG1131" s="7"/>
      <c r="EH1131" s="7"/>
      <c r="EI1131" s="7"/>
      <c r="EJ1131" s="7"/>
      <c r="EK1131" s="7"/>
      <c r="EL1131" s="7"/>
      <c r="EM1131" s="7"/>
      <c r="EN1131" s="7"/>
      <c r="EO1131" s="7"/>
      <c r="EP1131" s="7"/>
      <c r="EQ1131" s="7"/>
      <c r="ER1131" s="7"/>
      <c r="ES1131" s="7"/>
      <c r="ET1131" s="7"/>
      <c r="EU1131" s="7"/>
      <c r="EV1131" s="7"/>
      <c r="EW1131" s="7"/>
      <c r="EX1131" s="7"/>
      <c r="EY1131" s="7"/>
      <c r="EZ1131" s="7"/>
      <c r="FA1131" s="7"/>
      <c r="FB1131" s="7"/>
      <c r="FC1131" s="7"/>
      <c r="FD1131" s="7"/>
      <c r="FE1131" s="7"/>
      <c r="FF1131" s="7"/>
      <c r="FG1131" s="7"/>
      <c r="FH1131" s="7"/>
      <c r="FI1131" s="7"/>
      <c r="FJ1131" s="7"/>
      <c r="FK1131" s="7"/>
      <c r="FL1131" s="7"/>
      <c r="FM1131" s="7"/>
      <c r="FN1131" s="7"/>
      <c r="FO1131" s="7"/>
      <c r="FP1131" s="7"/>
      <c r="FQ1131" s="7"/>
      <c r="FR1131" s="7"/>
      <c r="FS1131" s="7"/>
      <c r="FT1131" s="7"/>
      <c r="FU1131" s="7"/>
      <c r="FV1131" s="7"/>
      <c r="FW1131" s="7"/>
      <c r="FX1131" s="7"/>
      <c r="FY1131" s="7"/>
      <c r="FZ1131" s="7"/>
      <c r="GA1131" s="7"/>
      <c r="GB1131" s="7"/>
      <c r="GC1131" s="7"/>
      <c r="GD1131" s="7"/>
      <c r="GE1131" s="7"/>
      <c r="GF1131" s="7"/>
      <c r="GG1131" s="7"/>
      <c r="GH1131" s="7"/>
      <c r="GI1131" s="7"/>
      <c r="GJ1131" s="7"/>
      <c r="GK1131" s="7"/>
      <c r="GL1131" s="7"/>
      <c r="GM1131" s="7"/>
      <c r="GN1131" s="7"/>
      <c r="GO1131" s="7"/>
      <c r="GP1131" s="7"/>
      <c r="GQ1131" s="7"/>
      <c r="GR1131" s="7"/>
      <c r="GS1131" s="7"/>
      <c r="GT1131" s="7"/>
      <c r="GU1131" s="7"/>
      <c r="GV1131" s="7"/>
      <c r="GW1131" s="7"/>
      <c r="GX1131" s="7"/>
      <c r="GY1131" s="7"/>
      <c r="GZ1131" s="7"/>
      <c r="HA1131" s="7"/>
      <c r="HB1131" s="7"/>
      <c r="HC1131" s="7"/>
      <c r="HD1131" s="7"/>
      <c r="HE1131" s="7"/>
      <c r="HF1131" s="7"/>
      <c r="HG1131" s="7"/>
      <c r="HH1131" s="7"/>
      <c r="HI1131" s="7"/>
      <c r="HJ1131" s="7"/>
      <c r="HK1131" s="7"/>
      <c r="HL1131" s="7"/>
      <c r="HM1131" s="7"/>
      <c r="HN1131" s="7"/>
      <c r="HO1131" s="7"/>
      <c r="HZ1131" s="8"/>
      <c r="IA1131" s="8"/>
      <c r="IB1131" s="8"/>
      <c r="IC1131" s="8"/>
      <c r="ID1131" s="8"/>
      <c r="IE1131" s="8"/>
      <c r="IF1131" s="8"/>
      <c r="IH1131" s="8"/>
      <c r="IJ1131" s="8"/>
      <c r="IK1131" s="8"/>
      <c r="IR1131" s="8"/>
      <c r="IS1131" s="8"/>
      <c r="IT1131" s="8"/>
      <c r="IU1131" s="8"/>
      <c r="IV1131" s="8"/>
      <c r="IW1131" s="8"/>
      <c r="IX1131" s="8"/>
      <c r="IY1131" s="8"/>
      <c r="IZ1131" s="8"/>
      <c r="JA1131" s="8"/>
      <c r="JL1131" s="8"/>
      <c r="JM1131" s="8"/>
      <c r="JO1131" s="8"/>
      <c r="JQ1131" s="8"/>
      <c r="KG1131" s="8"/>
      <c r="KH1131" s="8"/>
      <c r="KI1131" s="8"/>
      <c r="KJ1131" s="8"/>
      <c r="KK1131" s="8"/>
      <c r="KL1131" s="8"/>
      <c r="KS1131" s="8"/>
      <c r="KT1131" s="8"/>
      <c r="KU1131" s="8"/>
      <c r="KV1131" s="8"/>
      <c r="KW1131" s="8"/>
      <c r="KX1131" s="8"/>
      <c r="KY1131" s="8"/>
      <c r="LD1131" s="8"/>
      <c r="LE1131" s="8"/>
      <c r="LF1131" s="8"/>
      <c r="LG1131" s="8"/>
      <c r="LH1131" s="8"/>
      <c r="LI1131" s="8"/>
      <c r="LJ1131" s="8"/>
      <c r="LK1131" s="8"/>
      <c r="LL1131" s="8"/>
      <c r="LM1131" s="8"/>
      <c r="LR1131" s="8"/>
      <c r="LS1131" s="8"/>
      <c r="LT1131" s="8"/>
      <c r="LU1131" s="8"/>
      <c r="LV1131" s="8"/>
      <c r="LW1131" s="8"/>
      <c r="LX1131" s="8"/>
      <c r="LY1131" s="8"/>
      <c r="LZ1131" s="8"/>
      <c r="MA1131" s="8"/>
      <c r="MB1131" s="8"/>
      <c r="MC1131" s="8"/>
      <c r="MD1131" s="8"/>
      <c r="ME1131" s="8"/>
      <c r="MF1131" s="8"/>
      <c r="MH1131" s="8"/>
      <c r="MI1131" s="8"/>
      <c r="MJ1131" s="8"/>
      <c r="MK1131" s="8"/>
      <c r="ML1131" s="8"/>
      <c r="MM1131" s="8"/>
      <c r="MN1131" s="8"/>
      <c r="MO1131" s="8"/>
      <c r="MP1131" s="8"/>
      <c r="MQ1131" s="8"/>
      <c r="MR1131" s="8"/>
      <c r="MS1131" s="8"/>
      <c r="MU1131" s="8"/>
    </row>
    <row r="1132" spans="1:359" s="8" customFormat="1" ht="22.5" customHeight="1">
      <c r="A1132" s="56"/>
      <c r="B1132" s="55"/>
      <c r="C1132" s="63"/>
      <c r="D1132" s="201"/>
      <c r="E1132" s="225"/>
      <c r="F1132" s="60"/>
      <c r="G1132" s="60"/>
      <c r="H1132" s="26"/>
      <c r="I1132" s="26"/>
      <c r="J1132" s="9"/>
      <c r="K1132" s="26"/>
      <c r="L1132" s="66"/>
      <c r="M1132" s="66"/>
      <c r="N1132" s="33"/>
      <c r="O1132" s="319"/>
      <c r="P1132" s="319"/>
      <c r="Q1132" s="34"/>
      <c r="R1132" s="31"/>
      <c r="S1132" s="39"/>
      <c r="T1132" s="21"/>
      <c r="U1132" s="10"/>
      <c r="V1132" s="9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  <c r="CR1132" s="7"/>
      <c r="CS1132" s="7"/>
      <c r="CT1132" s="7"/>
      <c r="CU1132" s="7"/>
      <c r="CV1132" s="7"/>
      <c r="CW1132" s="7"/>
      <c r="CX1132" s="7"/>
      <c r="CY1132" s="7"/>
      <c r="CZ1132" s="7"/>
      <c r="DA1132" s="7"/>
      <c r="DB1132" s="7"/>
      <c r="DC1132" s="7"/>
      <c r="DD1132" s="7"/>
      <c r="DE1132" s="7"/>
      <c r="DF1132" s="7"/>
      <c r="DG1132" s="7"/>
      <c r="DH1132" s="7"/>
      <c r="DI1132" s="7"/>
      <c r="DJ1132" s="7"/>
      <c r="DK1132" s="7"/>
      <c r="DL1132" s="7"/>
      <c r="DM1132" s="7"/>
      <c r="DN1132" s="7"/>
      <c r="DO1132" s="7"/>
      <c r="DP1132" s="7"/>
      <c r="DQ1132" s="7"/>
      <c r="DR1132" s="7"/>
      <c r="DS1132" s="7"/>
      <c r="DT1132" s="7"/>
      <c r="DU1132" s="7"/>
      <c r="DV1132" s="7"/>
      <c r="DW1132" s="7"/>
      <c r="DX1132" s="7"/>
      <c r="DY1132" s="7"/>
      <c r="DZ1132" s="7"/>
      <c r="EA1132" s="7"/>
      <c r="EB1132" s="7"/>
      <c r="EC1132" s="7"/>
      <c r="ED1132" s="7"/>
      <c r="EE1132" s="7"/>
      <c r="EF1132" s="7"/>
      <c r="EG1132" s="7"/>
      <c r="EH1132" s="7"/>
      <c r="EI1132" s="7"/>
      <c r="EJ1132" s="7"/>
      <c r="EK1132" s="7"/>
      <c r="EL1132" s="7"/>
      <c r="EM1132" s="7"/>
      <c r="EN1132" s="7"/>
      <c r="EO1132" s="7"/>
      <c r="EP1132" s="7"/>
      <c r="EQ1132" s="7"/>
      <c r="ER1132" s="7"/>
      <c r="ES1132" s="7"/>
      <c r="ET1132" s="7"/>
      <c r="EU1132" s="7"/>
      <c r="EV1132" s="7"/>
      <c r="EW1132" s="7"/>
      <c r="EX1132" s="7"/>
      <c r="EY1132" s="7"/>
      <c r="EZ1132" s="7"/>
      <c r="FA1132" s="7"/>
      <c r="FB1132" s="7"/>
      <c r="FC1132" s="7"/>
      <c r="FD1132" s="7"/>
      <c r="FE1132" s="7"/>
      <c r="FF1132" s="7"/>
      <c r="FG1132" s="7"/>
      <c r="FH1132" s="7"/>
      <c r="FI1132" s="7"/>
      <c r="FJ1132" s="7"/>
      <c r="FK1132" s="7"/>
      <c r="FL1132" s="7"/>
      <c r="FM1132" s="7"/>
      <c r="FN1132" s="7"/>
      <c r="FO1132" s="7"/>
      <c r="FP1132" s="7"/>
      <c r="FQ1132" s="7"/>
      <c r="FR1132" s="7"/>
      <c r="FS1132" s="7"/>
      <c r="FT1132" s="7"/>
      <c r="FU1132" s="7"/>
      <c r="FV1132" s="7"/>
      <c r="FW1132" s="7"/>
      <c r="FX1132" s="7"/>
      <c r="FY1132" s="7"/>
      <c r="FZ1132" s="7"/>
      <c r="GA1132" s="7"/>
      <c r="GB1132" s="7"/>
      <c r="GC1132" s="7"/>
      <c r="GD1132" s="7"/>
      <c r="GE1132" s="7"/>
      <c r="GF1132" s="7"/>
      <c r="GG1132" s="7"/>
      <c r="GH1132" s="7"/>
      <c r="GI1132" s="7"/>
      <c r="GJ1132" s="7"/>
      <c r="GK1132" s="7"/>
      <c r="GL1132" s="7"/>
      <c r="GM1132" s="7"/>
      <c r="GN1132" s="7"/>
      <c r="GO1132" s="7"/>
      <c r="GP1132" s="7"/>
      <c r="GQ1132" s="7"/>
      <c r="GR1132" s="7"/>
      <c r="GS1132" s="7"/>
      <c r="GT1132" s="7"/>
      <c r="GU1132" s="7"/>
      <c r="GV1132" s="7"/>
      <c r="GW1132" s="7"/>
      <c r="GX1132" s="7"/>
      <c r="GY1132" s="7"/>
      <c r="GZ1132" s="7"/>
      <c r="HA1132" s="7"/>
      <c r="HB1132" s="7"/>
      <c r="HC1132" s="7"/>
      <c r="HD1132" s="7"/>
      <c r="HE1132" s="7"/>
      <c r="HF1132" s="7"/>
      <c r="HG1132" s="7"/>
      <c r="HH1132" s="7"/>
      <c r="HI1132" s="7"/>
      <c r="HJ1132" s="7"/>
      <c r="HK1132" s="7"/>
      <c r="HL1132" s="7"/>
      <c r="HM1132" s="7"/>
      <c r="HN1132" s="7"/>
      <c r="HO1132" s="7"/>
      <c r="HP1132" s="12"/>
      <c r="HQ1132" s="12"/>
      <c r="HR1132" s="12"/>
      <c r="HS1132" s="12"/>
      <c r="HT1132" s="12"/>
      <c r="HU1132" s="12"/>
      <c r="HV1132" s="12"/>
      <c r="HW1132" s="12"/>
      <c r="HX1132" s="12"/>
      <c r="HY1132" s="12"/>
      <c r="IG1132" s="12"/>
      <c r="II1132" s="12"/>
      <c r="IL1132" s="12"/>
      <c r="IM1132" s="12"/>
      <c r="IN1132" s="12"/>
      <c r="IO1132" s="12"/>
      <c r="IP1132" s="12"/>
      <c r="IQ1132" s="12"/>
      <c r="JB1132" s="12"/>
      <c r="JC1132" s="12"/>
      <c r="JD1132" s="12"/>
      <c r="JE1132" s="12"/>
      <c r="JF1132" s="12"/>
      <c r="JG1132" s="12"/>
      <c r="JH1132" s="12"/>
      <c r="JI1132" s="12"/>
      <c r="JJ1132" s="12"/>
      <c r="JK1132" s="12"/>
      <c r="JN1132" s="12"/>
      <c r="JP1132" s="12"/>
      <c r="JR1132" s="12"/>
      <c r="JS1132" s="12"/>
      <c r="JT1132" s="12"/>
      <c r="JU1132" s="12"/>
      <c r="JV1132" s="12"/>
      <c r="JW1132" s="12"/>
      <c r="JX1132" s="12"/>
      <c r="JY1132" s="12"/>
      <c r="JZ1132" s="12"/>
      <c r="KA1132" s="12"/>
      <c r="KB1132" s="12"/>
      <c r="KC1132" s="12"/>
      <c r="KD1132" s="12"/>
      <c r="KE1132" s="12"/>
      <c r="KF1132" s="12"/>
      <c r="KM1132" s="12"/>
      <c r="KN1132" s="12"/>
      <c r="KO1132" s="12"/>
      <c r="KP1132" s="12"/>
      <c r="KQ1132" s="12"/>
      <c r="KR1132" s="12"/>
      <c r="MQ1132" s="12"/>
      <c r="MR1132" s="12"/>
      <c r="MS1132" s="12"/>
    </row>
    <row r="1133" spans="1:359" s="8" customFormat="1" ht="22.5" customHeight="1">
      <c r="A1133" s="56"/>
      <c r="B1133" s="55"/>
      <c r="C1133" s="63"/>
      <c r="D1133" s="201"/>
      <c r="E1133" s="226"/>
      <c r="F1133" s="60"/>
      <c r="G1133" s="60"/>
      <c r="H1133" s="26"/>
      <c r="I1133" s="26"/>
      <c r="J1133" s="9"/>
      <c r="K1133" s="26"/>
      <c r="L1133" s="66"/>
      <c r="M1133" s="66"/>
      <c r="N1133" s="33"/>
      <c r="O1133" s="319"/>
      <c r="P1133" s="319"/>
      <c r="Q1133" s="34"/>
      <c r="R1133" s="31"/>
      <c r="S1133" s="39"/>
      <c r="T1133" s="21"/>
      <c r="U1133" s="10"/>
      <c r="V1133" s="9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  <c r="CR1133" s="7"/>
      <c r="CS1133" s="7"/>
      <c r="CT1133" s="7"/>
      <c r="CU1133" s="7"/>
      <c r="CV1133" s="7"/>
      <c r="CW1133" s="7"/>
      <c r="CX1133" s="7"/>
      <c r="CY1133" s="7"/>
      <c r="CZ1133" s="7"/>
      <c r="DA1133" s="7"/>
      <c r="DB1133" s="7"/>
      <c r="DC1133" s="7"/>
      <c r="DD1133" s="7"/>
      <c r="DE1133" s="7"/>
      <c r="DF1133" s="7"/>
      <c r="DG1133" s="7"/>
      <c r="DH1133" s="7"/>
      <c r="DI1133" s="7"/>
      <c r="DJ1133" s="7"/>
      <c r="DK1133" s="7"/>
      <c r="DL1133" s="7"/>
      <c r="DM1133" s="7"/>
      <c r="DN1133" s="7"/>
      <c r="DO1133" s="7"/>
      <c r="DP1133" s="7"/>
      <c r="DQ1133" s="7"/>
      <c r="DR1133" s="7"/>
      <c r="DS1133" s="7"/>
      <c r="DT1133" s="7"/>
      <c r="DU1133" s="7"/>
      <c r="DV1133" s="7"/>
      <c r="DW1133" s="7"/>
      <c r="DX1133" s="7"/>
      <c r="DY1133" s="7"/>
      <c r="DZ1133" s="7"/>
      <c r="EA1133" s="7"/>
      <c r="EB1133" s="7"/>
      <c r="EC1133" s="7"/>
      <c r="ED1133" s="7"/>
      <c r="EE1133" s="7"/>
      <c r="EF1133" s="7"/>
      <c r="EG1133" s="7"/>
      <c r="EH1133" s="7"/>
      <c r="EI1133" s="7"/>
      <c r="EJ1133" s="7"/>
      <c r="EK1133" s="7"/>
      <c r="EL1133" s="7"/>
      <c r="EM1133" s="7"/>
      <c r="EN1133" s="7"/>
      <c r="EO1133" s="7"/>
      <c r="EP1133" s="7"/>
      <c r="EQ1133" s="7"/>
      <c r="ER1133" s="7"/>
      <c r="ES1133" s="7"/>
      <c r="ET1133" s="7"/>
      <c r="EU1133" s="7"/>
      <c r="EV1133" s="7"/>
      <c r="EW1133" s="7"/>
      <c r="EX1133" s="7"/>
      <c r="EY1133" s="7"/>
      <c r="EZ1133" s="7"/>
      <c r="FA1133" s="7"/>
      <c r="FB1133" s="7"/>
      <c r="FC1133" s="7"/>
      <c r="FD1133" s="7"/>
      <c r="FE1133" s="7"/>
      <c r="FF1133" s="7"/>
      <c r="FG1133" s="7"/>
      <c r="FH1133" s="7"/>
      <c r="FI1133" s="7"/>
      <c r="FJ1133" s="7"/>
      <c r="FK1133" s="7"/>
      <c r="FL1133" s="7"/>
      <c r="FM1133" s="7"/>
      <c r="FN1133" s="7"/>
      <c r="FO1133" s="7"/>
      <c r="FP1133" s="7"/>
      <c r="FQ1133" s="7"/>
      <c r="FR1133" s="7"/>
      <c r="FS1133" s="7"/>
      <c r="FT1133" s="7"/>
      <c r="FU1133" s="7"/>
      <c r="FV1133" s="7"/>
      <c r="FW1133" s="7"/>
      <c r="FX1133" s="7"/>
      <c r="FY1133" s="7"/>
      <c r="FZ1133" s="7"/>
      <c r="GA1133" s="7"/>
      <c r="GB1133" s="7"/>
      <c r="GC1133" s="7"/>
      <c r="GD1133" s="7"/>
      <c r="GE1133" s="7"/>
      <c r="GF1133" s="7"/>
      <c r="GG1133" s="7"/>
      <c r="GH1133" s="7"/>
      <c r="GI1133" s="7"/>
      <c r="GJ1133" s="7"/>
      <c r="GK1133" s="7"/>
      <c r="GL1133" s="7"/>
      <c r="GM1133" s="7"/>
      <c r="GN1133" s="7"/>
      <c r="GO1133" s="7"/>
      <c r="GP1133" s="7"/>
      <c r="GQ1133" s="7"/>
      <c r="GR1133" s="7"/>
      <c r="GS1133" s="7"/>
      <c r="GT1133" s="7"/>
      <c r="GU1133" s="7"/>
      <c r="GV1133" s="7"/>
      <c r="GW1133" s="7"/>
      <c r="GX1133" s="7"/>
      <c r="GY1133" s="7"/>
      <c r="GZ1133" s="7"/>
      <c r="HA1133" s="7"/>
      <c r="HB1133" s="7"/>
      <c r="HC1133" s="7"/>
      <c r="HD1133" s="7"/>
      <c r="HE1133" s="7"/>
      <c r="HF1133" s="7"/>
      <c r="HG1133" s="7"/>
      <c r="HH1133" s="7"/>
      <c r="HI1133" s="7"/>
      <c r="HJ1133" s="7"/>
      <c r="HK1133" s="7"/>
      <c r="HL1133" s="7"/>
      <c r="HM1133" s="7"/>
      <c r="HN1133" s="7"/>
      <c r="HO1133" s="7"/>
      <c r="HP1133" s="12"/>
      <c r="HQ1133" s="12"/>
      <c r="HR1133" s="12"/>
      <c r="HS1133" s="12"/>
      <c r="HT1133" s="12"/>
      <c r="HU1133" s="12"/>
      <c r="HV1133" s="12"/>
      <c r="HW1133" s="12"/>
      <c r="HX1133" s="12"/>
      <c r="HY1133" s="12"/>
      <c r="IG1133" s="12"/>
      <c r="II1133" s="12"/>
      <c r="IL1133" s="12"/>
      <c r="IM1133" s="12"/>
      <c r="IN1133" s="12"/>
      <c r="IO1133" s="12"/>
      <c r="IP1133" s="12"/>
      <c r="IQ1133" s="12"/>
      <c r="JB1133" s="12"/>
      <c r="JC1133" s="12"/>
      <c r="JD1133" s="12"/>
      <c r="JE1133" s="12"/>
      <c r="JF1133" s="12"/>
      <c r="JG1133" s="12"/>
      <c r="JH1133" s="12"/>
      <c r="JI1133" s="12"/>
      <c r="JJ1133" s="12"/>
      <c r="JK1133" s="12"/>
      <c r="JN1133" s="12"/>
      <c r="JP1133" s="12"/>
      <c r="JR1133" s="12"/>
      <c r="JS1133" s="12"/>
      <c r="JT1133" s="12"/>
      <c r="JU1133" s="12"/>
      <c r="JV1133" s="12"/>
      <c r="JW1133" s="12"/>
      <c r="JX1133" s="12"/>
      <c r="JY1133" s="12"/>
      <c r="JZ1133" s="12"/>
      <c r="KA1133" s="12"/>
      <c r="KB1133" s="12"/>
      <c r="KC1133" s="12"/>
      <c r="KD1133" s="12"/>
      <c r="KE1133" s="12"/>
      <c r="KF1133" s="12"/>
      <c r="KM1133" s="12"/>
      <c r="KN1133" s="12"/>
      <c r="KO1133" s="12"/>
      <c r="KP1133" s="12"/>
      <c r="KQ1133" s="12"/>
      <c r="KR1133" s="12"/>
      <c r="MR1133" s="12"/>
      <c r="MU1133" s="12"/>
    </row>
    <row r="1134" spans="1:359" s="8" customFormat="1" ht="22.5" customHeight="1">
      <c r="A1134" s="56"/>
      <c r="B1134" s="55"/>
      <c r="C1134" s="63"/>
      <c r="D1134" s="201"/>
      <c r="E1134" s="226"/>
      <c r="F1134" s="60"/>
      <c r="G1134" s="60"/>
      <c r="H1134" s="26"/>
      <c r="I1134" s="26"/>
      <c r="J1134" s="9"/>
      <c r="K1134" s="26"/>
      <c r="L1134" s="66"/>
      <c r="M1134" s="66"/>
      <c r="N1134" s="17"/>
      <c r="O1134" s="318"/>
      <c r="P1134" s="318"/>
      <c r="Q1134" s="13"/>
      <c r="R1134" s="31"/>
      <c r="S1134" s="31"/>
      <c r="T1134" s="21"/>
      <c r="U1134" s="10"/>
      <c r="V1134" s="9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2"/>
      <c r="AV1134" s="12"/>
      <c r="AW1134" s="12"/>
      <c r="AX1134" s="12"/>
      <c r="AY1134" s="12"/>
      <c r="AZ1134" s="12"/>
      <c r="BA1134" s="12"/>
      <c r="BB1134" s="12"/>
      <c r="BC1134" s="12"/>
      <c r="BD1134" s="12"/>
      <c r="BE1134" s="12"/>
      <c r="BF1134" s="12"/>
      <c r="BG1134" s="12"/>
      <c r="BH1134" s="12"/>
      <c r="BI1134" s="12"/>
      <c r="BJ1134" s="12"/>
      <c r="BK1134" s="12"/>
      <c r="BL1134" s="12"/>
      <c r="BM1134" s="12"/>
      <c r="BN1134" s="12"/>
      <c r="BO1134" s="12"/>
      <c r="BP1134" s="12"/>
      <c r="BQ1134" s="12"/>
      <c r="BR1134" s="12"/>
      <c r="BS1134" s="12"/>
      <c r="BT1134" s="12"/>
      <c r="BU1134" s="12"/>
      <c r="BV1134" s="12"/>
      <c r="BW1134" s="12"/>
      <c r="BX1134" s="12"/>
      <c r="BY1134" s="12"/>
      <c r="BZ1134" s="12"/>
      <c r="CA1134" s="12"/>
      <c r="CB1134" s="12"/>
      <c r="CC1134" s="12"/>
      <c r="CD1134" s="12"/>
      <c r="CE1134" s="12"/>
      <c r="CF1134" s="12"/>
      <c r="CG1134" s="12"/>
      <c r="CH1134" s="12"/>
      <c r="CI1134" s="12"/>
      <c r="CJ1134" s="12"/>
      <c r="CK1134" s="12"/>
      <c r="CL1134" s="12"/>
      <c r="CM1134" s="12"/>
      <c r="CN1134" s="12"/>
      <c r="CO1134" s="12"/>
      <c r="CP1134" s="12"/>
      <c r="CQ1134" s="12"/>
      <c r="CR1134" s="12"/>
      <c r="CS1134" s="12"/>
      <c r="CT1134" s="12"/>
      <c r="CU1134" s="12"/>
      <c r="CV1134" s="12"/>
      <c r="CW1134" s="12"/>
      <c r="CX1134" s="12"/>
      <c r="CY1134" s="12"/>
      <c r="CZ1134" s="12"/>
      <c r="DA1134" s="12"/>
      <c r="DB1134" s="12"/>
      <c r="DC1134" s="12"/>
      <c r="DD1134" s="12"/>
      <c r="DE1134" s="12"/>
      <c r="DF1134" s="12"/>
      <c r="DG1134" s="12"/>
      <c r="DH1134" s="12"/>
      <c r="DI1134" s="12"/>
      <c r="DJ1134" s="12"/>
      <c r="DK1134" s="12"/>
      <c r="DL1134" s="12"/>
      <c r="DM1134" s="12"/>
      <c r="DN1134" s="12"/>
      <c r="DO1134" s="12"/>
      <c r="DP1134" s="12"/>
      <c r="DQ1134" s="12"/>
      <c r="DR1134" s="12"/>
      <c r="DS1134" s="12"/>
      <c r="DT1134" s="12"/>
      <c r="DU1134" s="12"/>
      <c r="DV1134" s="12"/>
      <c r="DW1134" s="12"/>
      <c r="DX1134" s="12"/>
      <c r="DY1134" s="12"/>
      <c r="DZ1134" s="12"/>
      <c r="EA1134" s="12"/>
      <c r="EB1134" s="12"/>
      <c r="EC1134" s="12"/>
      <c r="ED1134" s="12"/>
      <c r="EE1134" s="12"/>
      <c r="EF1134" s="12"/>
      <c r="EG1134" s="12"/>
      <c r="EH1134" s="12"/>
      <c r="EI1134" s="12"/>
      <c r="EJ1134" s="12"/>
      <c r="EK1134" s="12"/>
      <c r="EL1134" s="12"/>
      <c r="EM1134" s="12"/>
      <c r="EN1134" s="12"/>
      <c r="EO1134" s="12"/>
      <c r="EP1134" s="12"/>
      <c r="EQ1134" s="12"/>
      <c r="ER1134" s="12"/>
      <c r="ES1134" s="12"/>
      <c r="ET1134" s="12"/>
      <c r="EU1134" s="12"/>
      <c r="EV1134" s="12"/>
      <c r="EW1134" s="12"/>
      <c r="EX1134" s="12"/>
      <c r="EY1134" s="12"/>
      <c r="EZ1134" s="12"/>
      <c r="FA1134" s="12"/>
      <c r="FB1134" s="12"/>
      <c r="FC1134" s="12"/>
      <c r="FD1134" s="12"/>
      <c r="FE1134" s="12"/>
      <c r="FF1134" s="12"/>
      <c r="FG1134" s="12"/>
      <c r="FH1134" s="12"/>
      <c r="FI1134" s="12"/>
      <c r="FJ1134" s="12"/>
      <c r="FK1134" s="12"/>
      <c r="FL1134" s="12"/>
      <c r="FM1134" s="12"/>
      <c r="FN1134" s="12"/>
      <c r="FO1134" s="12"/>
      <c r="FP1134" s="12"/>
      <c r="FQ1134" s="12"/>
      <c r="FR1134" s="12"/>
      <c r="FS1134" s="12"/>
      <c r="FT1134" s="12"/>
      <c r="FU1134" s="12"/>
      <c r="FV1134" s="12"/>
      <c r="FW1134" s="12"/>
      <c r="FX1134" s="12"/>
      <c r="FY1134" s="12"/>
      <c r="FZ1134" s="12"/>
      <c r="GA1134" s="12"/>
      <c r="GB1134" s="12"/>
      <c r="GC1134" s="12"/>
      <c r="GD1134" s="12"/>
      <c r="GE1134" s="12"/>
      <c r="GF1134" s="12"/>
      <c r="GG1134" s="12"/>
      <c r="GH1134" s="12"/>
      <c r="GI1134" s="12"/>
      <c r="GJ1134" s="12"/>
      <c r="GK1134" s="12"/>
      <c r="GL1134" s="12"/>
      <c r="GM1134" s="12"/>
      <c r="GN1134" s="12"/>
      <c r="GO1134" s="12"/>
      <c r="GP1134" s="12"/>
      <c r="GQ1134" s="12"/>
      <c r="GR1134" s="12"/>
      <c r="GS1134" s="12"/>
      <c r="GT1134" s="12"/>
      <c r="GU1134" s="12"/>
      <c r="GV1134" s="12"/>
      <c r="GW1134" s="12"/>
      <c r="GX1134" s="12"/>
      <c r="GY1134" s="12"/>
      <c r="GZ1134" s="12"/>
      <c r="HA1134" s="12"/>
      <c r="HB1134" s="12"/>
      <c r="HC1134" s="12"/>
      <c r="HD1134" s="12"/>
      <c r="HE1134" s="12"/>
      <c r="HF1134" s="12"/>
      <c r="HG1134" s="12"/>
      <c r="HH1134" s="12"/>
      <c r="HI1134" s="12"/>
      <c r="HJ1134" s="12"/>
      <c r="HK1134" s="12"/>
      <c r="HL1134" s="12"/>
      <c r="HM1134" s="12"/>
      <c r="HN1134" s="12"/>
      <c r="HO1134" s="12"/>
      <c r="HP1134" s="12"/>
      <c r="HQ1134" s="12"/>
      <c r="HR1134" s="12"/>
      <c r="HS1134" s="12"/>
      <c r="HT1134" s="12"/>
      <c r="HU1134" s="12"/>
      <c r="HW1134" s="12"/>
      <c r="HX1134" s="12"/>
      <c r="IG1134" s="12"/>
      <c r="IL1134" s="12"/>
      <c r="IM1134" s="12"/>
      <c r="IN1134" s="12"/>
      <c r="IO1134" s="12"/>
      <c r="IP1134" s="12"/>
      <c r="IQ1134" s="12"/>
      <c r="JB1134" s="12"/>
      <c r="JC1134" s="12"/>
      <c r="JD1134" s="12"/>
      <c r="JE1134" s="12"/>
      <c r="JK1134" s="12"/>
      <c r="JP1134" s="12"/>
      <c r="JR1134" s="12"/>
      <c r="JS1134" s="12"/>
      <c r="JY1134" s="12"/>
      <c r="KB1134" s="12"/>
      <c r="KC1134" s="12"/>
      <c r="KD1134" s="12"/>
      <c r="KE1134" s="12"/>
      <c r="KF1134" s="12"/>
      <c r="KG1134" s="12"/>
      <c r="KH1134" s="12"/>
      <c r="KI1134" s="12"/>
      <c r="KJ1134" s="12"/>
      <c r="KK1134" s="12"/>
      <c r="KL1134" s="12"/>
      <c r="KM1134" s="12"/>
      <c r="KN1134" s="12"/>
      <c r="KO1134" s="12"/>
      <c r="KP1134" s="12"/>
      <c r="KQ1134" s="12"/>
      <c r="KR1134" s="12"/>
      <c r="MU1134" s="12"/>
    </row>
    <row r="1135" spans="1:359" s="8" customFormat="1" ht="22.5" customHeight="1">
      <c r="A1135" s="56"/>
      <c r="B1135" s="55"/>
      <c r="C1135" s="63"/>
      <c r="D1135" s="201"/>
      <c r="E1135" s="225"/>
      <c r="F1135" s="60"/>
      <c r="G1135" s="60"/>
      <c r="H1135" s="26"/>
      <c r="I1135" s="26"/>
      <c r="J1135" s="9"/>
      <c r="K1135" s="26"/>
      <c r="L1135" s="66"/>
      <c r="M1135" s="66"/>
      <c r="N1135" s="17"/>
      <c r="O1135" s="318"/>
      <c r="P1135" s="318"/>
      <c r="Q1135" s="13"/>
      <c r="R1135" s="31"/>
      <c r="S1135" s="31"/>
      <c r="T1135" s="21"/>
      <c r="U1135" s="10"/>
      <c r="V1135" s="9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12"/>
      <c r="AV1135" s="12"/>
      <c r="AW1135" s="12"/>
      <c r="AX1135" s="12"/>
      <c r="AY1135" s="12"/>
      <c r="AZ1135" s="12"/>
      <c r="BA1135" s="12"/>
      <c r="BB1135" s="12"/>
      <c r="BC1135" s="12"/>
      <c r="BD1135" s="12"/>
      <c r="BE1135" s="12"/>
      <c r="BF1135" s="12"/>
      <c r="BG1135" s="12"/>
      <c r="BH1135" s="12"/>
      <c r="BI1135" s="12"/>
      <c r="BJ1135" s="12"/>
      <c r="BK1135" s="12"/>
      <c r="BL1135" s="12"/>
      <c r="BM1135" s="12"/>
      <c r="BN1135" s="12"/>
      <c r="BO1135" s="12"/>
      <c r="BP1135" s="12"/>
      <c r="BQ1135" s="12"/>
      <c r="BR1135" s="12"/>
      <c r="BS1135" s="12"/>
      <c r="BT1135" s="12"/>
      <c r="BU1135" s="12"/>
      <c r="BV1135" s="12"/>
      <c r="BW1135" s="12"/>
      <c r="BX1135" s="12"/>
      <c r="BY1135" s="12"/>
      <c r="BZ1135" s="12"/>
      <c r="CA1135" s="12"/>
      <c r="CB1135" s="12"/>
      <c r="CC1135" s="12"/>
      <c r="CD1135" s="12"/>
      <c r="CE1135" s="12"/>
      <c r="CF1135" s="12"/>
      <c r="CG1135" s="12"/>
      <c r="CH1135" s="12"/>
      <c r="CI1135" s="12"/>
      <c r="CJ1135" s="12"/>
      <c r="CK1135" s="12"/>
      <c r="CL1135" s="12"/>
      <c r="CM1135" s="12"/>
      <c r="CN1135" s="12"/>
      <c r="CO1135" s="12"/>
      <c r="CP1135" s="12"/>
      <c r="CQ1135" s="12"/>
      <c r="CR1135" s="12"/>
      <c r="CS1135" s="12"/>
      <c r="CT1135" s="12"/>
      <c r="CU1135" s="12"/>
      <c r="CV1135" s="12"/>
      <c r="CW1135" s="12"/>
      <c r="CX1135" s="12"/>
      <c r="CY1135" s="12"/>
      <c r="CZ1135" s="12"/>
      <c r="DA1135" s="12"/>
      <c r="DB1135" s="12"/>
      <c r="DC1135" s="12"/>
      <c r="DD1135" s="12"/>
      <c r="DE1135" s="12"/>
      <c r="DF1135" s="12"/>
      <c r="DG1135" s="12"/>
      <c r="DH1135" s="12"/>
      <c r="DI1135" s="12"/>
      <c r="DJ1135" s="12"/>
      <c r="DK1135" s="12"/>
      <c r="DL1135" s="12"/>
      <c r="DM1135" s="12"/>
      <c r="DN1135" s="12"/>
      <c r="DO1135" s="12"/>
      <c r="DP1135" s="12"/>
      <c r="DQ1135" s="12"/>
      <c r="DR1135" s="12"/>
      <c r="DS1135" s="12"/>
      <c r="DT1135" s="12"/>
      <c r="DU1135" s="12"/>
      <c r="DV1135" s="12"/>
      <c r="DW1135" s="12"/>
      <c r="DX1135" s="12"/>
      <c r="DY1135" s="12"/>
      <c r="DZ1135" s="12"/>
      <c r="EA1135" s="12"/>
      <c r="EB1135" s="12"/>
      <c r="EC1135" s="12"/>
      <c r="ED1135" s="12"/>
      <c r="EE1135" s="12"/>
      <c r="EF1135" s="12"/>
      <c r="EG1135" s="12"/>
      <c r="EH1135" s="12"/>
      <c r="EI1135" s="12"/>
      <c r="EJ1135" s="12"/>
      <c r="EK1135" s="12"/>
      <c r="EL1135" s="12"/>
      <c r="EM1135" s="12"/>
      <c r="EN1135" s="12"/>
      <c r="EO1135" s="12"/>
      <c r="EP1135" s="12"/>
      <c r="EQ1135" s="12"/>
      <c r="ER1135" s="12"/>
      <c r="ES1135" s="12"/>
      <c r="ET1135" s="12"/>
      <c r="EU1135" s="12"/>
      <c r="EV1135" s="12"/>
      <c r="EW1135" s="12"/>
      <c r="EX1135" s="12"/>
      <c r="EY1135" s="12"/>
      <c r="EZ1135" s="12"/>
      <c r="FA1135" s="12"/>
      <c r="FB1135" s="12"/>
      <c r="FC1135" s="12"/>
      <c r="FD1135" s="12"/>
      <c r="FE1135" s="12"/>
      <c r="FF1135" s="12"/>
      <c r="FG1135" s="12"/>
      <c r="FH1135" s="12"/>
      <c r="FI1135" s="12"/>
      <c r="FJ1135" s="12"/>
      <c r="FK1135" s="12"/>
      <c r="FL1135" s="12"/>
      <c r="FM1135" s="12"/>
      <c r="FN1135" s="12"/>
      <c r="FO1135" s="12"/>
      <c r="FP1135" s="12"/>
      <c r="FQ1135" s="12"/>
      <c r="FR1135" s="12"/>
      <c r="FS1135" s="12"/>
      <c r="FT1135" s="12"/>
      <c r="FU1135" s="12"/>
      <c r="FV1135" s="12"/>
      <c r="FW1135" s="12"/>
      <c r="FX1135" s="12"/>
      <c r="FY1135" s="12"/>
      <c r="FZ1135" s="12"/>
      <c r="GA1135" s="12"/>
      <c r="GB1135" s="12"/>
      <c r="GC1135" s="12"/>
      <c r="GD1135" s="12"/>
      <c r="GE1135" s="12"/>
      <c r="GF1135" s="12"/>
      <c r="GG1135" s="12"/>
      <c r="GH1135" s="12"/>
      <c r="GI1135" s="12"/>
      <c r="GJ1135" s="12"/>
      <c r="GK1135" s="12"/>
      <c r="GL1135" s="12"/>
      <c r="GM1135" s="12"/>
      <c r="GN1135" s="12"/>
      <c r="GO1135" s="12"/>
      <c r="GP1135" s="12"/>
      <c r="GQ1135" s="12"/>
      <c r="GR1135" s="12"/>
      <c r="GS1135" s="12"/>
      <c r="GT1135" s="12"/>
      <c r="GU1135" s="12"/>
      <c r="GV1135" s="12"/>
      <c r="GW1135" s="12"/>
      <c r="GX1135" s="12"/>
      <c r="GY1135" s="12"/>
      <c r="GZ1135" s="12"/>
      <c r="HA1135" s="12"/>
      <c r="HB1135" s="12"/>
      <c r="HC1135" s="12"/>
      <c r="HD1135" s="12"/>
      <c r="HE1135" s="12"/>
      <c r="HF1135" s="12"/>
      <c r="HG1135" s="12"/>
      <c r="HH1135" s="12"/>
      <c r="HI1135" s="12"/>
      <c r="HJ1135" s="12"/>
      <c r="HK1135" s="12"/>
      <c r="HL1135" s="12"/>
      <c r="HM1135" s="12"/>
      <c r="HN1135" s="12"/>
      <c r="HO1135" s="12"/>
      <c r="HP1135" s="12"/>
      <c r="HQ1135" s="12"/>
      <c r="HR1135" s="12"/>
      <c r="HS1135" s="12"/>
      <c r="HT1135" s="12"/>
      <c r="HU1135" s="12"/>
      <c r="HW1135" s="12"/>
      <c r="HX1135" s="12"/>
      <c r="IG1135" s="12"/>
      <c r="IL1135" s="12"/>
      <c r="IM1135" s="12"/>
      <c r="IN1135" s="12"/>
      <c r="IO1135" s="12"/>
      <c r="IP1135" s="12"/>
      <c r="IQ1135" s="12"/>
      <c r="JB1135" s="12"/>
      <c r="JC1135" s="12"/>
      <c r="JD1135" s="12"/>
      <c r="JE1135" s="12"/>
      <c r="JK1135" s="12"/>
      <c r="JP1135" s="12"/>
      <c r="JQ1135" s="12"/>
      <c r="JR1135" s="12"/>
      <c r="JS1135" s="12"/>
      <c r="JY1135" s="12"/>
      <c r="JZ1135" s="12"/>
      <c r="KA1135" s="12"/>
      <c r="KB1135" s="12"/>
      <c r="KC1135" s="12"/>
      <c r="KD1135" s="12"/>
      <c r="KE1135" s="12"/>
      <c r="KF1135" s="12"/>
      <c r="KH1135" s="12"/>
      <c r="KI1135" s="12"/>
      <c r="KJ1135" s="12"/>
      <c r="KK1135" s="12"/>
      <c r="KL1135" s="12"/>
      <c r="KM1135" s="12"/>
      <c r="KN1135" s="12"/>
      <c r="KO1135" s="12"/>
      <c r="KP1135" s="12"/>
      <c r="KQ1135" s="12"/>
      <c r="KR1135" s="12"/>
      <c r="MU1135" s="12"/>
    </row>
    <row r="1136" spans="1:359" ht="22.5" customHeight="1">
      <c r="A1136" s="57">
        <v>1.7</v>
      </c>
      <c r="B1136" s="58"/>
      <c r="C1136" s="62"/>
      <c r="D1136" s="201">
        <f>SUM((R1136*A1136)+B1136+C1136)+((2020-2011)*3)</f>
        <v>129</v>
      </c>
      <c r="E1136" s="226"/>
      <c r="F1136" s="198" t="s">
        <v>811</v>
      </c>
      <c r="G1136" s="90" t="s">
        <v>1493</v>
      </c>
      <c r="H1136" s="83" t="s">
        <v>336</v>
      </c>
      <c r="I1136" s="83" t="s">
        <v>203</v>
      </c>
      <c r="J1136" s="84" t="s">
        <v>939</v>
      </c>
      <c r="K1136" s="83" t="s">
        <v>675</v>
      </c>
      <c r="L1136" s="66">
        <f>SUM(D1136)</f>
        <v>129</v>
      </c>
      <c r="M1136" s="66"/>
      <c r="N1136" s="1" t="s">
        <v>369</v>
      </c>
      <c r="O1136" s="316" t="s">
        <v>369</v>
      </c>
      <c r="P1136" s="317">
        <v>3</v>
      </c>
      <c r="Q1136" s="4" t="s">
        <v>369</v>
      </c>
      <c r="R1136" s="37">
        <v>60</v>
      </c>
      <c r="S1136" s="38">
        <f>SUM(R1136*1.22)</f>
        <v>73.2</v>
      </c>
      <c r="T1136" s="25">
        <v>0.5</v>
      </c>
      <c r="U1136" s="10" t="s">
        <v>674</v>
      </c>
      <c r="V1136" s="9"/>
      <c r="HP1136" s="8"/>
      <c r="HQ1136" s="8"/>
      <c r="HR1136" s="8"/>
      <c r="HS1136" s="8"/>
      <c r="HV1136" s="8"/>
      <c r="IG1136" s="8"/>
      <c r="IJ1136" s="8"/>
      <c r="IK1136" s="8"/>
      <c r="IL1136" s="8"/>
      <c r="IM1136" s="8"/>
      <c r="IN1136" s="8"/>
      <c r="IO1136" s="8"/>
      <c r="IP1136" s="8"/>
      <c r="IQ1136" s="8"/>
      <c r="IS1136" s="8"/>
      <c r="IT1136" s="8"/>
      <c r="IU1136" s="8"/>
      <c r="IV1136" s="8"/>
      <c r="IW1136" s="8"/>
      <c r="IX1136" s="8"/>
      <c r="IY1136" s="8"/>
      <c r="IZ1136" s="8"/>
      <c r="JA1136" s="8"/>
      <c r="JM1136" s="8"/>
      <c r="JO1136" s="8"/>
      <c r="JQ1136" s="8"/>
      <c r="JZ1136" s="8"/>
      <c r="KA1136" s="8"/>
      <c r="KG1136" s="8"/>
      <c r="KH1136" s="8"/>
      <c r="KI1136" s="8"/>
      <c r="KJ1136" s="8"/>
      <c r="KK1136" s="8"/>
      <c r="KL1136" s="8"/>
      <c r="KU1136" s="8"/>
      <c r="KV1136" s="8"/>
      <c r="KW1136" s="8"/>
      <c r="KY1136" s="8"/>
      <c r="LD1136" s="8"/>
      <c r="LE1136" s="8"/>
      <c r="LF1136" s="8"/>
      <c r="LG1136" s="8"/>
      <c r="LH1136" s="8"/>
      <c r="LI1136" s="8"/>
      <c r="LJ1136" s="8"/>
      <c r="LK1136" s="8"/>
      <c r="LL1136" s="8"/>
      <c r="LM1136" s="8"/>
      <c r="LN1136" s="8"/>
      <c r="LO1136" s="8"/>
      <c r="LP1136" s="8"/>
      <c r="LQ1136" s="8"/>
      <c r="LR1136" s="8"/>
      <c r="LS1136" s="8"/>
      <c r="LT1136" s="8"/>
      <c r="LU1136" s="8"/>
      <c r="LV1136" s="8"/>
      <c r="LW1136" s="8"/>
      <c r="LX1136" s="8"/>
      <c r="LY1136" s="8"/>
      <c r="LZ1136" s="8"/>
      <c r="MA1136" s="8"/>
      <c r="MB1136" s="8"/>
      <c r="MC1136" s="8"/>
      <c r="MD1136" s="8"/>
      <c r="ME1136" s="8"/>
      <c r="MF1136" s="8"/>
      <c r="MG1136" s="8"/>
      <c r="MH1136" s="8"/>
      <c r="MI1136" s="8"/>
      <c r="MJ1136" s="8"/>
      <c r="MK1136" s="8"/>
      <c r="ML1136" s="8"/>
      <c r="MM1136" s="8"/>
      <c r="MN1136" s="8"/>
      <c r="MO1136" s="8"/>
      <c r="MP1136" s="8"/>
      <c r="MQ1136" s="8"/>
      <c r="MR1136" s="8"/>
      <c r="MS1136" s="8"/>
      <c r="MU1136" s="8"/>
    </row>
    <row r="1137" spans="1:359" ht="22.5" customHeight="1">
      <c r="A1137" s="57">
        <v>2.2000000000000002</v>
      </c>
      <c r="B1137" s="58"/>
      <c r="C1137" s="62"/>
      <c r="D1137" s="201">
        <f>SUM((S1137*A1137)+B1137+C1137)</f>
        <v>29.792400000000001</v>
      </c>
      <c r="F1137" s="59" t="s">
        <v>806</v>
      </c>
      <c r="G1137" s="59"/>
      <c r="H1137" s="26" t="s">
        <v>336</v>
      </c>
      <c r="I1137" s="26" t="s">
        <v>248</v>
      </c>
      <c r="J1137" s="26" t="s">
        <v>939</v>
      </c>
      <c r="K1137" s="26" t="s">
        <v>249</v>
      </c>
      <c r="L1137" s="66">
        <f>SUM(D1137)</f>
        <v>29.792400000000001</v>
      </c>
      <c r="M1137" s="66"/>
      <c r="N1137" s="1" t="s">
        <v>369</v>
      </c>
      <c r="O1137" s="316" t="s">
        <v>369</v>
      </c>
      <c r="P1137" s="317">
        <v>2</v>
      </c>
      <c r="Q1137" s="4" t="s">
        <v>369</v>
      </c>
      <c r="R1137" s="37">
        <v>11.1</v>
      </c>
      <c r="S1137" s="38">
        <f>SUM(R1137*1.22)</f>
        <v>13.542</v>
      </c>
      <c r="T1137" s="20"/>
      <c r="U1137" s="10" t="s">
        <v>720</v>
      </c>
      <c r="V1137" s="9"/>
      <c r="HP1137" s="8"/>
      <c r="HQ1137" s="8"/>
      <c r="HR1137" s="8"/>
      <c r="HS1137" s="8"/>
      <c r="HV1137" s="8"/>
      <c r="HZ1137" s="8"/>
      <c r="IA1137" s="8"/>
      <c r="IB1137" s="8"/>
      <c r="IC1137" s="8"/>
      <c r="ID1137" s="8"/>
      <c r="IE1137" s="8"/>
      <c r="IF1137" s="8"/>
      <c r="IH1137" s="8"/>
      <c r="IJ1137" s="8"/>
      <c r="IK1137" s="8"/>
      <c r="IS1137" s="7"/>
      <c r="IT1137" s="7"/>
      <c r="IU1137" s="7"/>
      <c r="IV1137" s="7"/>
      <c r="IW1137" s="7"/>
      <c r="IX1137" s="8"/>
      <c r="IY1137" s="8"/>
      <c r="IZ1137" s="8"/>
      <c r="JA1137" s="8"/>
      <c r="JM1137" s="8"/>
      <c r="JN1137" s="8"/>
      <c r="JO1137" s="8"/>
      <c r="JQ1137" s="8"/>
      <c r="KG1137" s="8"/>
      <c r="KH1137" s="8"/>
      <c r="KI1137" s="8"/>
      <c r="KJ1137" s="8"/>
      <c r="KK1137" s="8"/>
      <c r="KL1137" s="8"/>
      <c r="KS1137" s="8"/>
      <c r="KT1137" s="8"/>
      <c r="KU1137" s="8"/>
      <c r="KV1137" s="8"/>
      <c r="KW1137" s="8"/>
      <c r="KX1137" s="8"/>
      <c r="KY1137" s="8"/>
      <c r="KZ1137" s="8"/>
      <c r="LA1137" s="8"/>
      <c r="LB1137" s="8"/>
      <c r="LC1137" s="8"/>
      <c r="LD1137" s="8"/>
      <c r="LE1137" s="8"/>
      <c r="LF1137" s="8"/>
      <c r="LG1137" s="8"/>
      <c r="LH1137" s="8"/>
      <c r="LI1137" s="8"/>
      <c r="LJ1137" s="8"/>
      <c r="LK1137" s="8"/>
      <c r="LL1137" s="8"/>
      <c r="LM1137" s="8"/>
      <c r="LR1137" s="8"/>
      <c r="LS1137" s="8"/>
      <c r="LT1137" s="8"/>
      <c r="LU1137" s="8"/>
      <c r="LV1137" s="8"/>
      <c r="LW1137" s="8"/>
      <c r="LX1137" s="8"/>
      <c r="LY1137" s="8"/>
      <c r="LZ1137" s="8"/>
      <c r="MA1137" s="8"/>
      <c r="MB1137" s="8"/>
      <c r="MC1137" s="8"/>
      <c r="MD1137" s="8"/>
      <c r="ME1137" s="8"/>
      <c r="MF1137" s="8"/>
      <c r="MQ1137" s="8"/>
      <c r="MR1137" s="8"/>
      <c r="MS1137" s="8"/>
      <c r="MU1137" s="8"/>
    </row>
    <row r="1138" spans="1:359" s="8" customFormat="1" ht="22.5" customHeight="1">
      <c r="A1138" s="56"/>
      <c r="B1138" s="55"/>
      <c r="C1138" s="63"/>
      <c r="D1138" s="201"/>
      <c r="E1138" s="226"/>
      <c r="F1138" s="60"/>
      <c r="G1138" s="60"/>
      <c r="H1138" s="26"/>
      <c r="I1138" s="26"/>
      <c r="J1138" s="9"/>
      <c r="K1138" s="26"/>
      <c r="L1138" s="66"/>
      <c r="M1138" s="66"/>
      <c r="N1138" s="17"/>
      <c r="O1138" s="318"/>
      <c r="P1138" s="318"/>
      <c r="Q1138" s="13"/>
      <c r="R1138" s="31"/>
      <c r="S1138" s="31"/>
      <c r="T1138" s="21"/>
      <c r="U1138" s="10"/>
      <c r="V1138" s="9"/>
      <c r="HT1138" s="12"/>
      <c r="HU1138" s="12"/>
      <c r="HW1138" s="12"/>
      <c r="HX1138" s="12"/>
      <c r="IG1138" s="12"/>
      <c r="IO1138" s="12"/>
      <c r="IP1138" s="12"/>
      <c r="IQ1138" s="12"/>
      <c r="JB1138" s="12"/>
      <c r="JC1138" s="12"/>
      <c r="JD1138" s="12"/>
      <c r="JE1138" s="12"/>
      <c r="JK1138" s="12"/>
      <c r="JP1138" s="12"/>
      <c r="JR1138" s="12"/>
      <c r="JS1138" s="12"/>
      <c r="JY1138" s="12"/>
      <c r="JZ1138" s="12"/>
      <c r="KA1138" s="12"/>
      <c r="KB1138" s="12"/>
      <c r="KC1138" s="12"/>
      <c r="KD1138" s="12"/>
      <c r="KE1138" s="12"/>
      <c r="KF1138" s="12"/>
      <c r="KH1138" s="12"/>
      <c r="KI1138" s="12"/>
      <c r="KJ1138" s="12"/>
      <c r="KK1138" s="12"/>
      <c r="KL1138" s="12"/>
      <c r="KM1138" s="12"/>
      <c r="KN1138" s="12"/>
      <c r="KO1138" s="12"/>
      <c r="KP1138" s="12"/>
      <c r="KQ1138" s="12"/>
      <c r="KR1138" s="12"/>
      <c r="KS1138" s="12"/>
      <c r="KT1138" s="12"/>
      <c r="MR1138" s="12"/>
      <c r="MU1138" s="12"/>
    </row>
    <row r="1139" spans="1:359" s="8" customFormat="1" ht="22.5" customHeight="1">
      <c r="A1139" s="56"/>
      <c r="B1139" s="55"/>
      <c r="C1139" s="63"/>
      <c r="D1139" s="201"/>
      <c r="E1139" s="226"/>
      <c r="F1139" s="60"/>
      <c r="G1139" s="60"/>
      <c r="H1139" s="26"/>
      <c r="I1139" s="26"/>
      <c r="J1139" s="9"/>
      <c r="K1139" s="26"/>
      <c r="L1139" s="66"/>
      <c r="M1139" s="66"/>
      <c r="N1139" s="17"/>
      <c r="O1139" s="318"/>
      <c r="P1139" s="318"/>
      <c r="Q1139" s="13"/>
      <c r="R1139" s="31"/>
      <c r="S1139" s="31"/>
      <c r="T1139" s="21"/>
      <c r="U1139" s="10"/>
      <c r="V1139" s="9"/>
      <c r="HT1139" s="12"/>
      <c r="HU1139" s="12"/>
      <c r="HW1139" s="12"/>
      <c r="HX1139" s="12"/>
      <c r="IL1139" s="12"/>
      <c r="IM1139" s="12"/>
      <c r="IN1139" s="12"/>
      <c r="JZ1139" s="12"/>
      <c r="KA1139" s="12"/>
      <c r="KB1139" s="12"/>
      <c r="KC1139" s="12"/>
      <c r="KD1139" s="12"/>
      <c r="KH1139" s="12"/>
      <c r="KI1139" s="12"/>
      <c r="KJ1139" s="12"/>
      <c r="KK1139" s="12"/>
      <c r="KL1139" s="12"/>
      <c r="KS1139" s="12"/>
      <c r="KT1139" s="12"/>
      <c r="MQ1139" s="12"/>
      <c r="MR1139" s="12"/>
      <c r="MS1139" s="12"/>
      <c r="MU1139" s="12"/>
    </row>
    <row r="1140" spans="1:359" s="8" customFormat="1" ht="22.5" customHeight="1">
      <c r="A1140" s="56"/>
      <c r="B1140" s="55"/>
      <c r="C1140" s="63"/>
      <c r="D1140" s="201"/>
      <c r="E1140" s="225"/>
      <c r="F1140" s="60"/>
      <c r="G1140" s="60"/>
      <c r="H1140" s="26"/>
      <c r="I1140" s="26"/>
      <c r="J1140" s="9"/>
      <c r="K1140" s="26"/>
      <c r="L1140" s="66"/>
      <c r="M1140" s="66"/>
      <c r="N1140" s="17"/>
      <c r="O1140" s="318"/>
      <c r="P1140" s="318"/>
      <c r="Q1140" s="13"/>
      <c r="R1140" s="31"/>
      <c r="S1140" s="31"/>
      <c r="T1140" s="21"/>
      <c r="U1140" s="10"/>
      <c r="V1140" s="9"/>
      <c r="HT1140" s="12"/>
      <c r="HU1140" s="12"/>
      <c r="HW1140" s="12"/>
      <c r="HX1140" s="12"/>
      <c r="IG1140" s="12"/>
      <c r="IL1140" s="12"/>
      <c r="IM1140" s="12"/>
      <c r="IN1140" s="12"/>
      <c r="IO1140" s="12"/>
      <c r="IP1140" s="12"/>
      <c r="IQ1140" s="12"/>
      <c r="JB1140" s="12"/>
      <c r="JC1140" s="12"/>
      <c r="JD1140" s="12"/>
      <c r="JE1140" s="12"/>
      <c r="JK1140" s="12"/>
      <c r="JP1140" s="12"/>
      <c r="JR1140" s="12"/>
      <c r="JS1140" s="12"/>
      <c r="JY1140" s="12"/>
      <c r="JZ1140" s="12"/>
      <c r="KA1140" s="12"/>
      <c r="KB1140" s="12"/>
      <c r="KC1140" s="12"/>
      <c r="KD1140" s="12"/>
      <c r="KE1140" s="12"/>
      <c r="KF1140" s="12"/>
      <c r="KG1140" s="12"/>
      <c r="KH1140" s="12"/>
      <c r="KI1140" s="12"/>
      <c r="KJ1140" s="12"/>
      <c r="KK1140" s="12"/>
      <c r="KL1140" s="12"/>
      <c r="KM1140" s="12"/>
      <c r="KN1140" s="12"/>
      <c r="KO1140" s="12"/>
      <c r="KP1140" s="12"/>
      <c r="KQ1140" s="12"/>
      <c r="KR1140" s="12"/>
      <c r="LD1140"/>
      <c r="LE1140"/>
      <c r="LF1140"/>
      <c r="LG1140"/>
      <c r="LH1140"/>
      <c r="LI1140"/>
      <c r="LJ1140"/>
      <c r="LK1140"/>
      <c r="LL1140"/>
      <c r="LM1140"/>
      <c r="LR1140"/>
      <c r="LS1140"/>
      <c r="LT1140"/>
      <c r="LU1140"/>
      <c r="LV1140"/>
      <c r="LW1140"/>
      <c r="LX1140"/>
      <c r="LY1140"/>
      <c r="LZ1140"/>
      <c r="MA1140"/>
      <c r="MB1140"/>
      <c r="MC1140"/>
      <c r="MD1140"/>
      <c r="ME1140"/>
      <c r="MF1140"/>
      <c r="MR1140" s="12"/>
      <c r="MU1140" s="12"/>
    </row>
    <row r="1141" spans="1:359" s="8" customFormat="1" ht="22.5" customHeight="1">
      <c r="A1141" s="56"/>
      <c r="B1141" s="55"/>
      <c r="C1141" s="63"/>
      <c r="D1141" s="201"/>
      <c r="E1141" s="226"/>
      <c r="F1141" s="60"/>
      <c r="G1141" s="60"/>
      <c r="H1141" s="26"/>
      <c r="I1141" s="26"/>
      <c r="J1141" s="9"/>
      <c r="K1141" s="26"/>
      <c r="L1141" s="66"/>
      <c r="M1141" s="66"/>
      <c r="N1141" s="17"/>
      <c r="O1141" s="318"/>
      <c r="P1141" s="318"/>
      <c r="Q1141" s="13"/>
      <c r="R1141" s="31"/>
      <c r="S1141" s="31"/>
      <c r="T1141" s="21"/>
      <c r="U1141" s="10"/>
      <c r="V1141" s="9"/>
      <c r="HP1141" s="12"/>
      <c r="HQ1141" s="12"/>
      <c r="HR1141" s="12"/>
      <c r="HS1141" s="12"/>
      <c r="HT1141" s="12"/>
      <c r="HU1141" s="12"/>
      <c r="HW1141" s="12"/>
      <c r="HX1141" s="12"/>
      <c r="IL1141" s="12"/>
      <c r="IM1141" s="12"/>
      <c r="IN1141" s="12"/>
      <c r="JZ1141" s="12"/>
      <c r="KA1141" s="12"/>
      <c r="KB1141" s="12"/>
      <c r="KC1141" s="12"/>
      <c r="KD1141" s="12"/>
      <c r="KG1141" s="12"/>
      <c r="KH1141" s="12"/>
      <c r="KI1141" s="12"/>
      <c r="KJ1141" s="12"/>
      <c r="KK1141" s="12"/>
      <c r="KL1141" s="12"/>
      <c r="MR1141" s="12"/>
      <c r="MU1141" s="12"/>
    </row>
    <row r="1142" spans="1:359" s="8" customFormat="1" ht="22.5" customHeight="1">
      <c r="A1142" s="57">
        <v>1.8</v>
      </c>
      <c r="B1142" s="58"/>
      <c r="C1142" s="62"/>
      <c r="D1142" s="201">
        <f>SUM((S1142*A1142)+B1142+C1142)</f>
        <v>105.408</v>
      </c>
      <c r="E1142" s="225"/>
      <c r="F1142" s="59" t="s">
        <v>810</v>
      </c>
      <c r="G1142" s="59"/>
      <c r="H1142" s="26" t="s">
        <v>354</v>
      </c>
      <c r="I1142" s="26" t="s">
        <v>48</v>
      </c>
      <c r="J1142" s="11" t="s">
        <v>943</v>
      </c>
      <c r="K1142" s="26" t="s">
        <v>257</v>
      </c>
      <c r="L1142" s="66">
        <f t="shared" ref="L1142:L1151" si="358">SUM(D1142)</f>
        <v>105.408</v>
      </c>
      <c r="M1142" s="66"/>
      <c r="N1142" s="1" t="s">
        <v>369</v>
      </c>
      <c r="O1142" s="316" t="s">
        <v>369</v>
      </c>
      <c r="P1142" s="317">
        <v>2</v>
      </c>
      <c r="Q1142" s="4" t="s">
        <v>369</v>
      </c>
      <c r="R1142" s="37">
        <v>48</v>
      </c>
      <c r="S1142" s="38">
        <f t="shared" ref="S1142:S1150" si="359">SUM(R1142*1.22)</f>
        <v>58.56</v>
      </c>
      <c r="T1142" s="20"/>
      <c r="U1142" s="10" t="s">
        <v>517</v>
      </c>
      <c r="V1142" s="9"/>
      <c r="HP1142" s="12"/>
      <c r="HQ1142" s="12"/>
      <c r="HR1142" s="12"/>
      <c r="HS1142" s="12"/>
      <c r="HV1142" s="12"/>
      <c r="IH1142" s="12"/>
      <c r="JF1142" s="12"/>
      <c r="JG1142" s="12"/>
      <c r="JH1142" s="12"/>
      <c r="JI1142" s="12"/>
      <c r="JJ1142" s="12"/>
      <c r="JL1142" s="12"/>
      <c r="JM1142" s="12"/>
      <c r="JN1142" s="12"/>
      <c r="JQ1142" s="12"/>
      <c r="JT1142" s="12"/>
      <c r="JU1142" s="12"/>
      <c r="JV1142" s="12"/>
      <c r="JW1142" s="12"/>
      <c r="JX1142" s="12"/>
      <c r="KB1142" s="12"/>
      <c r="KC1142" s="12"/>
      <c r="KD1142" s="12"/>
      <c r="KS1142" s="12"/>
      <c r="KT1142" s="12"/>
      <c r="KX1142" s="12"/>
      <c r="KY1142" s="12"/>
      <c r="KZ1142" s="12"/>
      <c r="LA1142" s="12"/>
      <c r="LB1142" s="12"/>
      <c r="LC1142" s="12"/>
      <c r="LN1142" s="12"/>
      <c r="LO1142" s="12"/>
      <c r="LP1142" s="12"/>
      <c r="LQ1142" s="12"/>
      <c r="MG1142" s="12"/>
      <c r="MH1142" s="12"/>
      <c r="MI1142" s="12"/>
      <c r="MJ1142" s="12"/>
      <c r="MK1142" s="12"/>
      <c r="ML1142" s="12"/>
      <c r="MM1142" s="12"/>
      <c r="MN1142" s="12"/>
      <c r="MO1142" s="12"/>
      <c r="MP1142" s="12"/>
    </row>
    <row r="1143" spans="1:359" s="8" customFormat="1" ht="22.5" customHeight="1">
      <c r="A1143" s="57">
        <v>1.8</v>
      </c>
      <c r="B1143" s="58"/>
      <c r="C1143" s="62"/>
      <c r="D1143" s="201">
        <f>SUM((S1143*A1143)+B1143+C1143)</f>
        <v>105.408</v>
      </c>
      <c r="E1143" s="226"/>
      <c r="F1143" s="59" t="s">
        <v>810</v>
      </c>
      <c r="G1143" s="59"/>
      <c r="H1143" s="26" t="s">
        <v>354</v>
      </c>
      <c r="I1143" s="26" t="s">
        <v>258</v>
      </c>
      <c r="J1143" s="28" t="s">
        <v>943</v>
      </c>
      <c r="K1143" s="26" t="s">
        <v>259</v>
      </c>
      <c r="L1143" s="66">
        <f t="shared" si="358"/>
        <v>105.408</v>
      </c>
      <c r="M1143" s="66"/>
      <c r="N1143" s="1" t="s">
        <v>369</v>
      </c>
      <c r="O1143" s="316" t="s">
        <v>369</v>
      </c>
      <c r="P1143" s="317">
        <v>2</v>
      </c>
      <c r="Q1143" s="4" t="s">
        <v>369</v>
      </c>
      <c r="R1143" s="37">
        <v>48</v>
      </c>
      <c r="S1143" s="38">
        <f t="shared" si="359"/>
        <v>58.56</v>
      </c>
      <c r="T1143" s="20"/>
      <c r="U1143" s="10" t="s">
        <v>517</v>
      </c>
      <c r="V1143" s="9"/>
      <c r="W1143" s="12"/>
      <c r="IB1143" s="12"/>
      <c r="IC1143" s="12"/>
      <c r="ID1143" s="12"/>
      <c r="II1143" s="12"/>
      <c r="IJ1143" s="12"/>
      <c r="IK1143" s="12"/>
      <c r="IR1143" s="12"/>
      <c r="IS1143" s="12"/>
      <c r="IT1143" s="12"/>
      <c r="IU1143" s="12"/>
      <c r="IV1143" s="12"/>
      <c r="IW1143" s="12"/>
      <c r="IX1143" s="12"/>
      <c r="IY1143" s="12"/>
      <c r="IZ1143" s="12"/>
      <c r="JA1143" s="12"/>
      <c r="JF1143" s="12"/>
      <c r="JG1143" s="12"/>
      <c r="JH1143" s="12"/>
      <c r="JI1143" s="12"/>
      <c r="JJ1143" s="12"/>
      <c r="JL1143" s="12"/>
      <c r="JM1143" s="12"/>
      <c r="JN1143" s="12"/>
      <c r="JO1143" s="12"/>
      <c r="JQ1143" s="12"/>
      <c r="KB1143" s="12"/>
      <c r="KC1143" s="12"/>
      <c r="KD1143" s="12"/>
      <c r="KG1143" s="12"/>
      <c r="KS1143" s="12"/>
      <c r="KT1143" s="12"/>
      <c r="KY1143" s="12"/>
      <c r="KZ1143" s="12"/>
      <c r="LA1143" s="12"/>
      <c r="LB1143" s="12"/>
      <c r="LC1143" s="12"/>
      <c r="LN1143" s="12"/>
      <c r="LO1143" s="12"/>
      <c r="LP1143" s="12"/>
      <c r="LQ1143" s="12"/>
      <c r="MG1143" s="12"/>
      <c r="MH1143" s="12"/>
      <c r="MI1143" s="12"/>
      <c r="MJ1143" s="12"/>
      <c r="MK1143" s="12"/>
      <c r="ML1143" s="12"/>
      <c r="MM1143" s="12"/>
      <c r="MN1143" s="12"/>
      <c r="MO1143" s="12"/>
      <c r="MP1143" s="12"/>
    </row>
    <row r="1144" spans="1:359" s="8" customFormat="1" ht="22.5" customHeight="1">
      <c r="A1144" s="57">
        <v>1</v>
      </c>
      <c r="B1144" s="58">
        <v>20</v>
      </c>
      <c r="C1144" s="62"/>
      <c r="D1144" s="201">
        <f>SUM((S1144*A1144)+B1144+C1144)</f>
        <v>40.373999999999995</v>
      </c>
      <c r="E1144" s="226"/>
      <c r="F1144" s="59" t="s">
        <v>831</v>
      </c>
      <c r="G1144" s="59"/>
      <c r="H1144" s="26" t="s">
        <v>354</v>
      </c>
      <c r="I1144" s="26" t="s">
        <v>1021</v>
      </c>
      <c r="J1144" s="28" t="s">
        <v>943</v>
      </c>
      <c r="K1144" s="26" t="s">
        <v>1037</v>
      </c>
      <c r="L1144" s="66">
        <f t="shared" si="358"/>
        <v>40.373999999999995</v>
      </c>
      <c r="M1144" s="66"/>
      <c r="N1144" s="1" t="s">
        <v>369</v>
      </c>
      <c r="O1144" s="316" t="s">
        <v>369</v>
      </c>
      <c r="P1144" s="317">
        <v>1</v>
      </c>
      <c r="Q1144" s="4" t="s">
        <v>369</v>
      </c>
      <c r="R1144" s="37">
        <v>16.7</v>
      </c>
      <c r="S1144" s="38">
        <f t="shared" si="359"/>
        <v>20.373999999999999</v>
      </c>
      <c r="T1144" s="20"/>
      <c r="U1144" s="10" t="s">
        <v>1020</v>
      </c>
      <c r="V1144" s="9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12"/>
      <c r="AV1144" s="12"/>
      <c r="AW1144" s="12"/>
      <c r="AX1144" s="12"/>
      <c r="AY1144" s="12"/>
      <c r="AZ1144" s="12"/>
      <c r="BA1144" s="12"/>
      <c r="BB1144" s="12"/>
      <c r="BC1144" s="12"/>
      <c r="BD1144" s="12"/>
      <c r="BE1144" s="12"/>
      <c r="BF1144" s="12"/>
      <c r="BG1144" s="12"/>
      <c r="BH1144" s="12"/>
      <c r="BI1144" s="12"/>
      <c r="BJ1144" s="12"/>
      <c r="BK1144" s="12"/>
      <c r="BL1144" s="12"/>
      <c r="BM1144" s="12"/>
      <c r="BN1144" s="12"/>
      <c r="BO1144" s="12"/>
      <c r="BP1144" s="12"/>
      <c r="BQ1144" s="12"/>
      <c r="BR1144" s="12"/>
      <c r="BS1144" s="12"/>
      <c r="BT1144" s="12"/>
      <c r="BU1144" s="12"/>
      <c r="BV1144" s="12"/>
      <c r="BW1144" s="12"/>
      <c r="BX1144" s="12"/>
      <c r="BY1144" s="12"/>
      <c r="BZ1144" s="12"/>
      <c r="CA1144" s="12"/>
      <c r="CB1144" s="12"/>
      <c r="CC1144" s="12"/>
      <c r="CD1144" s="12"/>
      <c r="CE1144" s="12"/>
      <c r="CF1144" s="12"/>
      <c r="CG1144" s="12"/>
      <c r="CH1144" s="12"/>
      <c r="CI1144" s="12"/>
      <c r="CJ1144" s="12"/>
      <c r="CK1144" s="12"/>
      <c r="CL1144" s="12"/>
      <c r="CM1144" s="12"/>
      <c r="CN1144" s="12"/>
      <c r="CO1144" s="12"/>
      <c r="CP1144" s="12"/>
      <c r="CQ1144" s="12"/>
      <c r="CR1144" s="12"/>
      <c r="CS1144" s="12"/>
      <c r="CT1144" s="12"/>
      <c r="CU1144" s="12"/>
      <c r="CV1144" s="12"/>
      <c r="CW1144" s="12"/>
      <c r="CX1144" s="12"/>
      <c r="CY1144" s="12"/>
      <c r="CZ1144" s="12"/>
      <c r="DA1144" s="12"/>
      <c r="DB1144" s="12"/>
      <c r="DC1144" s="12"/>
      <c r="DD1144" s="12"/>
      <c r="DE1144" s="12"/>
      <c r="DF1144" s="12"/>
      <c r="DG1144" s="12"/>
      <c r="DH1144" s="12"/>
      <c r="DI1144" s="12"/>
      <c r="DJ1144" s="12"/>
      <c r="DK1144" s="12"/>
      <c r="DL1144" s="12"/>
      <c r="DM1144" s="12"/>
      <c r="DN1144" s="12"/>
      <c r="DO1144" s="12"/>
      <c r="DP1144" s="12"/>
      <c r="DQ1144" s="12"/>
      <c r="DR1144" s="12"/>
      <c r="DS1144" s="12"/>
      <c r="DT1144" s="12"/>
      <c r="DU1144" s="12"/>
      <c r="DV1144" s="12"/>
      <c r="DW1144" s="12"/>
      <c r="DX1144" s="12"/>
      <c r="DY1144" s="12"/>
      <c r="DZ1144" s="12"/>
      <c r="EA1144" s="12"/>
      <c r="EB1144" s="12"/>
      <c r="EC1144" s="12"/>
      <c r="ED1144" s="12"/>
      <c r="EE1144" s="12"/>
      <c r="EF1144" s="12"/>
      <c r="EG1144" s="12"/>
      <c r="EH1144" s="12"/>
      <c r="EI1144" s="12"/>
      <c r="EJ1144" s="12"/>
      <c r="EK1144" s="12"/>
      <c r="EL1144" s="12"/>
      <c r="EM1144" s="12"/>
      <c r="EN1144" s="12"/>
      <c r="EO1144" s="12"/>
      <c r="EP1144" s="12"/>
      <c r="EQ1144" s="12"/>
      <c r="ER1144" s="12"/>
      <c r="ES1144" s="12"/>
      <c r="ET1144" s="12"/>
      <c r="EU1144" s="12"/>
      <c r="EV1144" s="12"/>
      <c r="EW1144" s="12"/>
      <c r="EX1144" s="12"/>
      <c r="EY1144" s="12"/>
      <c r="EZ1144" s="12"/>
      <c r="FA1144" s="12"/>
      <c r="FB1144" s="12"/>
      <c r="FC1144" s="12"/>
      <c r="FD1144" s="12"/>
      <c r="FE1144" s="12"/>
      <c r="FF1144" s="12"/>
      <c r="FG1144" s="12"/>
      <c r="FH1144" s="12"/>
      <c r="FI1144" s="12"/>
      <c r="FJ1144" s="12"/>
      <c r="FK1144" s="12"/>
      <c r="FL1144" s="12"/>
      <c r="FM1144" s="12"/>
      <c r="FN1144" s="12"/>
      <c r="FO1144" s="12"/>
      <c r="FP1144" s="12"/>
      <c r="FQ1144" s="12"/>
      <c r="FR1144" s="12"/>
      <c r="FS1144" s="12"/>
      <c r="FT1144" s="12"/>
      <c r="FU1144" s="12"/>
      <c r="FV1144" s="12"/>
      <c r="FW1144" s="12"/>
      <c r="FX1144" s="12"/>
      <c r="FY1144" s="12"/>
      <c r="FZ1144" s="12"/>
      <c r="GA1144" s="12"/>
      <c r="GB1144" s="12"/>
      <c r="GC1144" s="12"/>
      <c r="GD1144" s="12"/>
      <c r="GE1144" s="12"/>
      <c r="GF1144" s="12"/>
      <c r="GG1144" s="12"/>
      <c r="GH1144" s="12"/>
      <c r="GI1144" s="12"/>
      <c r="GJ1144" s="12"/>
      <c r="GK1144" s="12"/>
      <c r="GL1144" s="12"/>
      <c r="GM1144" s="12"/>
      <c r="GN1144" s="12"/>
      <c r="GO1144" s="12"/>
      <c r="GP1144" s="12"/>
      <c r="GQ1144" s="12"/>
      <c r="GR1144" s="12"/>
      <c r="GS1144" s="12"/>
      <c r="GT1144" s="12"/>
      <c r="GU1144" s="12"/>
      <c r="GV1144" s="12"/>
      <c r="GW1144" s="12"/>
      <c r="GX1144" s="12"/>
      <c r="GY1144" s="12"/>
      <c r="GZ1144" s="12"/>
      <c r="HA1144" s="12"/>
      <c r="HB1144" s="12"/>
      <c r="HC1144" s="12"/>
      <c r="HD1144" s="12"/>
      <c r="HE1144" s="12"/>
      <c r="HF1144" s="12"/>
      <c r="HG1144" s="12"/>
      <c r="HH1144" s="12"/>
      <c r="HI1144" s="12"/>
      <c r="HJ1144" s="12"/>
      <c r="HK1144" s="12"/>
      <c r="HL1144" s="12"/>
      <c r="HM1144" s="12"/>
      <c r="HN1144" s="12"/>
      <c r="HO1144" s="12"/>
      <c r="HT1144" s="12"/>
      <c r="HU1144" s="12"/>
      <c r="HW1144" s="12"/>
      <c r="HX1144" s="12"/>
      <c r="IE1144" s="12"/>
      <c r="IF1144" s="12"/>
      <c r="IH1144" s="12"/>
      <c r="IL1144" s="12"/>
      <c r="IM1144" s="12"/>
      <c r="IN1144" s="12"/>
      <c r="IO1144" s="12"/>
      <c r="IP1144" s="12"/>
      <c r="IQ1144" s="12"/>
      <c r="IS1144" s="7"/>
      <c r="IT1144" s="7"/>
      <c r="IU1144" s="7"/>
      <c r="IV1144" s="7"/>
      <c r="IW1144" s="7"/>
      <c r="JF1144" s="7"/>
      <c r="JG1144" s="7"/>
      <c r="JH1144" s="7"/>
      <c r="JI1144" s="7"/>
      <c r="JJ1144" s="7"/>
      <c r="JL1144" s="12"/>
      <c r="JT1144" s="12"/>
      <c r="JU1144" s="12"/>
      <c r="JV1144" s="12"/>
      <c r="JW1144" s="12"/>
      <c r="JX1144" s="12"/>
      <c r="KS1144" s="12"/>
      <c r="KT1144" s="12"/>
      <c r="KX1144" s="12"/>
      <c r="KZ1144" s="12"/>
      <c r="LA1144" s="12"/>
      <c r="LB1144" s="12"/>
      <c r="LC1144" s="12"/>
      <c r="LN1144" s="12"/>
      <c r="LO1144" s="12"/>
      <c r="LP1144" s="12"/>
      <c r="LQ1144" s="12"/>
      <c r="MG1144" s="12"/>
      <c r="MH1144" s="12"/>
      <c r="MI1144" s="12"/>
      <c r="MJ1144" s="12"/>
      <c r="MK1144" s="12"/>
      <c r="ML1144" s="12"/>
      <c r="MM1144" s="12"/>
      <c r="MN1144" s="12"/>
      <c r="MO1144" s="12"/>
      <c r="MP1144" s="12"/>
    </row>
    <row r="1145" spans="1:359" s="8" customFormat="1" ht="22.5" customHeight="1">
      <c r="A1145" s="57">
        <v>1.8</v>
      </c>
      <c r="B1145" s="58"/>
      <c r="C1145" s="62"/>
      <c r="D1145" s="201">
        <f>SUM((R1145*A1145)+B1145+C1145)+((2020-2014)*3)</f>
        <v>90</v>
      </c>
      <c r="E1145" s="225"/>
      <c r="F1145" s="198" t="s">
        <v>810</v>
      </c>
      <c r="G1145" s="90" t="s">
        <v>1498</v>
      </c>
      <c r="H1145" s="83" t="s">
        <v>354</v>
      </c>
      <c r="I1145" s="83" t="s">
        <v>260</v>
      </c>
      <c r="J1145" s="85" t="s">
        <v>943</v>
      </c>
      <c r="K1145" s="83" t="s">
        <v>261</v>
      </c>
      <c r="L1145" s="66">
        <f t="shared" si="358"/>
        <v>90</v>
      </c>
      <c r="M1145" s="66"/>
      <c r="N1145" s="1" t="s">
        <v>369</v>
      </c>
      <c r="O1145" s="316" t="s">
        <v>369</v>
      </c>
      <c r="P1145" s="317">
        <v>1</v>
      </c>
      <c r="Q1145" s="4" t="s">
        <v>369</v>
      </c>
      <c r="R1145" s="37">
        <v>40</v>
      </c>
      <c r="S1145" s="38">
        <f t="shared" si="359"/>
        <v>48.8</v>
      </c>
      <c r="T1145" s="19"/>
      <c r="U1145" s="10" t="s">
        <v>630</v>
      </c>
      <c r="V1145" s="9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  <c r="AW1145" s="12"/>
      <c r="AX1145" s="12"/>
      <c r="AY1145" s="12"/>
      <c r="AZ1145" s="12"/>
      <c r="BA1145" s="12"/>
      <c r="BB1145" s="12"/>
      <c r="BC1145" s="12"/>
      <c r="BD1145" s="12"/>
      <c r="BE1145" s="12"/>
      <c r="BF1145" s="12"/>
      <c r="BG1145" s="12"/>
      <c r="BH1145" s="12"/>
      <c r="BI1145" s="12"/>
      <c r="BJ1145" s="12"/>
      <c r="BK1145" s="12"/>
      <c r="BL1145" s="12"/>
      <c r="BM1145" s="12"/>
      <c r="BN1145" s="12"/>
      <c r="BO1145" s="12"/>
      <c r="BP1145" s="12"/>
      <c r="BQ1145" s="12"/>
      <c r="BR1145" s="12"/>
      <c r="BS1145" s="12"/>
      <c r="BT1145" s="12"/>
      <c r="BU1145" s="12"/>
      <c r="BV1145" s="12"/>
      <c r="BW1145" s="12"/>
      <c r="BX1145" s="12"/>
      <c r="BY1145" s="12"/>
      <c r="BZ1145" s="12"/>
      <c r="CA1145" s="12"/>
      <c r="CB1145" s="12"/>
      <c r="CC1145" s="12"/>
      <c r="CD1145" s="12"/>
      <c r="CE1145" s="12"/>
      <c r="CF1145" s="12"/>
      <c r="CG1145" s="12"/>
      <c r="CH1145" s="12"/>
      <c r="CI1145" s="12"/>
      <c r="CJ1145" s="12"/>
      <c r="CK1145" s="12"/>
      <c r="CL1145" s="12"/>
      <c r="CM1145" s="12"/>
      <c r="CN1145" s="12"/>
      <c r="CO1145" s="12"/>
      <c r="CP1145" s="12"/>
      <c r="CQ1145" s="12"/>
      <c r="CR1145" s="12"/>
      <c r="CS1145" s="12"/>
      <c r="CT1145" s="12"/>
      <c r="CU1145" s="12"/>
      <c r="CV1145" s="12"/>
      <c r="CW1145" s="12"/>
      <c r="CX1145" s="12"/>
      <c r="CY1145" s="12"/>
      <c r="CZ1145" s="12"/>
      <c r="DA1145" s="12"/>
      <c r="DB1145" s="12"/>
      <c r="DC1145" s="12"/>
      <c r="DD1145" s="12"/>
      <c r="DE1145" s="12"/>
      <c r="DF1145" s="12"/>
      <c r="DG1145" s="12"/>
      <c r="DH1145" s="12"/>
      <c r="DI1145" s="12"/>
      <c r="DJ1145" s="12"/>
      <c r="DK1145" s="12"/>
      <c r="DL1145" s="12"/>
      <c r="DM1145" s="12"/>
      <c r="DN1145" s="12"/>
      <c r="DO1145" s="12"/>
      <c r="DP1145" s="12"/>
      <c r="DQ1145" s="12"/>
      <c r="DR1145" s="12"/>
      <c r="DS1145" s="12"/>
      <c r="DT1145" s="12"/>
      <c r="DU1145" s="12"/>
      <c r="DV1145" s="12"/>
      <c r="DW1145" s="12"/>
      <c r="DX1145" s="12"/>
      <c r="DY1145" s="12"/>
      <c r="DZ1145" s="12"/>
      <c r="EA1145" s="12"/>
      <c r="EB1145" s="12"/>
      <c r="EC1145" s="12"/>
      <c r="ED1145" s="12"/>
      <c r="EE1145" s="12"/>
      <c r="EF1145" s="12"/>
      <c r="EG1145" s="12"/>
      <c r="EH1145" s="12"/>
      <c r="EI1145" s="12"/>
      <c r="EJ1145" s="12"/>
      <c r="EK1145" s="12"/>
      <c r="EL1145" s="12"/>
      <c r="EM1145" s="12"/>
      <c r="EN1145" s="12"/>
      <c r="EO1145" s="12"/>
      <c r="EP1145" s="12"/>
      <c r="EQ1145" s="12"/>
      <c r="ER1145" s="12"/>
      <c r="ES1145" s="12"/>
      <c r="ET1145" s="12"/>
      <c r="EU1145" s="12"/>
      <c r="EV1145" s="12"/>
      <c r="EW1145" s="12"/>
      <c r="EX1145" s="12"/>
      <c r="EY1145" s="12"/>
      <c r="EZ1145" s="12"/>
      <c r="FA1145" s="12"/>
      <c r="FB1145" s="12"/>
      <c r="FC1145" s="12"/>
      <c r="FD1145" s="12"/>
      <c r="FE1145" s="12"/>
      <c r="FF1145" s="12"/>
      <c r="FG1145" s="12"/>
      <c r="FH1145" s="12"/>
      <c r="FI1145" s="12"/>
      <c r="FJ1145" s="12"/>
      <c r="FK1145" s="12"/>
      <c r="FL1145" s="12"/>
      <c r="FM1145" s="12"/>
      <c r="FN1145" s="12"/>
      <c r="FO1145" s="12"/>
      <c r="FP1145" s="12"/>
      <c r="FQ1145" s="12"/>
      <c r="FR1145" s="12"/>
      <c r="FS1145" s="12"/>
      <c r="FT1145" s="12"/>
      <c r="FU1145" s="12"/>
      <c r="FV1145" s="12"/>
      <c r="FW1145" s="12"/>
      <c r="FX1145" s="12"/>
      <c r="FY1145" s="12"/>
      <c r="FZ1145" s="12"/>
      <c r="GA1145" s="12"/>
      <c r="GB1145" s="12"/>
      <c r="GC1145" s="12"/>
      <c r="GD1145" s="12"/>
      <c r="GE1145" s="12"/>
      <c r="GF1145" s="12"/>
      <c r="GG1145" s="12"/>
      <c r="GH1145" s="12"/>
      <c r="GI1145" s="12"/>
      <c r="GJ1145" s="12"/>
      <c r="GK1145" s="12"/>
      <c r="GL1145" s="12"/>
      <c r="GM1145" s="12"/>
      <c r="GN1145" s="12"/>
      <c r="GO1145" s="12"/>
      <c r="GP1145" s="12"/>
      <c r="GQ1145" s="12"/>
      <c r="GR1145" s="12"/>
      <c r="GS1145" s="12"/>
      <c r="GT1145" s="12"/>
      <c r="GU1145" s="12"/>
      <c r="GV1145" s="12"/>
      <c r="GW1145" s="12"/>
      <c r="GX1145" s="12"/>
      <c r="GY1145" s="12"/>
      <c r="GZ1145" s="12"/>
      <c r="HA1145" s="12"/>
      <c r="HB1145" s="12"/>
      <c r="HC1145" s="12"/>
      <c r="HD1145" s="12"/>
      <c r="HE1145" s="12"/>
      <c r="HF1145" s="12"/>
      <c r="HG1145" s="12"/>
      <c r="HH1145" s="12"/>
      <c r="HI1145" s="12"/>
      <c r="HJ1145" s="12"/>
      <c r="HK1145" s="12"/>
      <c r="HL1145" s="12"/>
      <c r="HM1145" s="12"/>
      <c r="HN1145" s="12"/>
      <c r="HO1145" s="12"/>
      <c r="HP1145" s="12"/>
      <c r="HQ1145" s="12"/>
      <c r="HR1145" s="12"/>
      <c r="HS1145" s="12"/>
      <c r="HT1145" s="12"/>
      <c r="HU1145" s="12"/>
      <c r="HV1145" s="12"/>
      <c r="HW1145" s="12"/>
      <c r="HX1145" s="12"/>
      <c r="HY1145" s="12"/>
      <c r="HZ1145" s="12"/>
      <c r="IA1145" s="12"/>
      <c r="IB1145" s="12"/>
      <c r="IC1145" s="12"/>
      <c r="ID1145" s="12"/>
      <c r="IE1145" s="12"/>
      <c r="IF1145" s="12"/>
      <c r="IG1145" s="12"/>
      <c r="IH1145" s="12"/>
      <c r="II1145" s="12"/>
      <c r="IJ1145" s="12"/>
      <c r="IK1145" s="12"/>
      <c r="IL1145" s="12"/>
      <c r="IM1145" s="12"/>
      <c r="IN1145" s="12"/>
      <c r="IO1145" s="12"/>
      <c r="IP1145" s="12"/>
      <c r="IQ1145" s="12"/>
      <c r="IR1145" s="12"/>
      <c r="IS1145" s="12"/>
      <c r="IT1145" s="12"/>
      <c r="IU1145" s="12"/>
      <c r="IV1145" s="12"/>
      <c r="IW1145" s="12"/>
      <c r="IX1145" s="12"/>
      <c r="IY1145" s="12"/>
      <c r="IZ1145" s="12"/>
      <c r="JA1145" s="12"/>
      <c r="JB1145" s="12"/>
      <c r="JC1145" s="12"/>
      <c r="JD1145" s="12"/>
      <c r="JE1145" s="12"/>
      <c r="JF1145" s="12"/>
      <c r="JG1145" s="12"/>
      <c r="JH1145" s="12"/>
      <c r="JI1145" s="12"/>
      <c r="JJ1145" s="12"/>
      <c r="JK1145" s="12"/>
      <c r="JL1145" s="12"/>
      <c r="JM1145" s="12"/>
      <c r="JN1145" s="12"/>
      <c r="JO1145" s="12"/>
      <c r="JP1145" s="12"/>
      <c r="JR1145" s="12"/>
      <c r="JS1145" s="12"/>
      <c r="JT1145" s="12"/>
      <c r="JU1145" s="12"/>
      <c r="JV1145" s="12"/>
      <c r="JW1145" s="12"/>
      <c r="JX1145" s="12"/>
      <c r="JY1145" s="12"/>
      <c r="KX1145" s="12"/>
      <c r="KZ1145" s="12"/>
      <c r="LA1145" s="12"/>
      <c r="LB1145" s="12"/>
      <c r="LC1145" s="12"/>
      <c r="LN1145" s="12"/>
      <c r="LO1145" s="12"/>
      <c r="LP1145" s="12"/>
      <c r="LQ1145" s="12"/>
      <c r="MG1145" s="12"/>
      <c r="MH1145" s="12"/>
      <c r="MI1145" s="12"/>
      <c r="MJ1145" s="12"/>
    </row>
    <row r="1146" spans="1:359" s="8" customFormat="1" ht="22.5" customHeight="1">
      <c r="A1146" s="57">
        <v>2</v>
      </c>
      <c r="B1146" s="58"/>
      <c r="C1146" s="62">
        <v>5</v>
      </c>
      <c r="D1146" s="201">
        <f>SUM((S1146*A1146)+B1146+C1146)</f>
        <v>56.117999999999995</v>
      </c>
      <c r="E1146" s="225"/>
      <c r="F1146" s="59" t="s">
        <v>808</v>
      </c>
      <c r="G1146" s="59"/>
      <c r="H1146" s="26" t="s">
        <v>354</v>
      </c>
      <c r="I1146" s="26" t="s">
        <v>2711</v>
      </c>
      <c r="J1146" s="28" t="s">
        <v>943</v>
      </c>
      <c r="K1146" s="26" t="s">
        <v>2714</v>
      </c>
      <c r="L1146" s="66">
        <f>SUM(D1146)</f>
        <v>56.117999999999995</v>
      </c>
      <c r="M1146" s="66"/>
      <c r="N1146" s="1" t="s">
        <v>369</v>
      </c>
      <c r="O1146" s="316" t="s">
        <v>369</v>
      </c>
      <c r="P1146" s="317">
        <v>2</v>
      </c>
      <c r="Q1146" s="4" t="s">
        <v>369</v>
      </c>
      <c r="R1146" s="37">
        <v>20.95</v>
      </c>
      <c r="S1146" s="38">
        <f>SUM(R1146*1.22)</f>
        <v>25.558999999999997</v>
      </c>
      <c r="T1146" s="25">
        <v>0.08</v>
      </c>
      <c r="U1146" s="10" t="s">
        <v>1628</v>
      </c>
      <c r="V1146" s="10" t="s">
        <v>1629</v>
      </c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12"/>
      <c r="AV1146" s="12"/>
      <c r="AW1146" s="12"/>
      <c r="AX1146" s="12"/>
      <c r="AY1146" s="12"/>
      <c r="AZ1146" s="12"/>
      <c r="BA1146" s="12"/>
      <c r="BB1146" s="12"/>
      <c r="BC1146" s="12"/>
      <c r="BD1146" s="12"/>
      <c r="BE1146" s="12"/>
      <c r="BF1146" s="12"/>
      <c r="BG1146" s="12"/>
      <c r="BH1146" s="12"/>
      <c r="BI1146" s="12"/>
      <c r="BJ1146" s="12"/>
      <c r="BK1146" s="12"/>
      <c r="BL1146" s="12"/>
      <c r="BM1146" s="12"/>
      <c r="BN1146" s="12"/>
      <c r="BO1146" s="12"/>
      <c r="BP1146" s="12"/>
      <c r="BQ1146" s="12"/>
      <c r="BR1146" s="12"/>
      <c r="BS1146" s="12"/>
      <c r="BT1146" s="12"/>
      <c r="BU1146" s="12"/>
      <c r="BV1146" s="12"/>
      <c r="BW1146" s="12"/>
      <c r="BX1146" s="12"/>
      <c r="BY1146" s="12"/>
      <c r="BZ1146" s="12"/>
      <c r="CA1146" s="12"/>
      <c r="CB1146" s="12"/>
      <c r="CC1146" s="12"/>
      <c r="CD1146" s="12"/>
      <c r="CE1146" s="12"/>
      <c r="CF1146" s="12"/>
      <c r="CG1146" s="12"/>
      <c r="CH1146" s="12"/>
      <c r="CI1146" s="12"/>
      <c r="CJ1146" s="12"/>
      <c r="CK1146" s="12"/>
      <c r="CL1146" s="12"/>
      <c r="CM1146" s="12"/>
      <c r="CN1146" s="12"/>
      <c r="CO1146" s="12"/>
      <c r="CP1146" s="12"/>
      <c r="CQ1146" s="12"/>
      <c r="CR1146" s="12"/>
      <c r="CS1146" s="12"/>
      <c r="CT1146" s="12"/>
      <c r="CU1146" s="12"/>
      <c r="CV1146" s="12"/>
      <c r="CW1146" s="12"/>
      <c r="CX1146" s="12"/>
      <c r="CY1146" s="12"/>
      <c r="CZ1146" s="12"/>
      <c r="DA1146" s="12"/>
      <c r="DB1146" s="12"/>
      <c r="DC1146" s="12"/>
      <c r="DD1146" s="12"/>
      <c r="DE1146" s="12"/>
      <c r="DF1146" s="12"/>
      <c r="DG1146" s="12"/>
      <c r="DH1146" s="12"/>
      <c r="DI1146" s="12"/>
      <c r="DJ1146" s="12"/>
      <c r="DK1146" s="12"/>
      <c r="DL1146" s="12"/>
      <c r="DM1146" s="12"/>
      <c r="DN1146" s="12"/>
      <c r="DO1146" s="12"/>
      <c r="DP1146" s="12"/>
      <c r="DQ1146" s="12"/>
      <c r="DR1146" s="12"/>
      <c r="DS1146" s="12"/>
      <c r="DT1146" s="12"/>
      <c r="DU1146" s="12"/>
      <c r="DV1146" s="12"/>
      <c r="DW1146" s="12"/>
      <c r="DX1146" s="12"/>
      <c r="DY1146" s="12"/>
      <c r="DZ1146" s="12"/>
      <c r="EA1146" s="12"/>
      <c r="EB1146" s="12"/>
      <c r="EC1146" s="12"/>
      <c r="ED1146" s="12"/>
      <c r="EE1146" s="12"/>
      <c r="EF1146" s="12"/>
      <c r="EG1146" s="12"/>
      <c r="EH1146" s="12"/>
      <c r="EI1146" s="12"/>
      <c r="EJ1146" s="12"/>
      <c r="EK1146" s="12"/>
      <c r="EL1146" s="12"/>
      <c r="EM1146" s="12"/>
      <c r="EN1146" s="12"/>
      <c r="EO1146" s="12"/>
      <c r="EP1146" s="12"/>
      <c r="EQ1146" s="12"/>
      <c r="ER1146" s="12"/>
      <c r="ES1146" s="12"/>
      <c r="ET1146" s="12"/>
      <c r="EU1146" s="12"/>
      <c r="EV1146" s="12"/>
      <c r="EW1146" s="12"/>
      <c r="EX1146" s="12"/>
      <c r="EY1146" s="12"/>
      <c r="EZ1146" s="12"/>
      <c r="FA1146" s="12"/>
      <c r="FB1146" s="12"/>
      <c r="FC1146" s="12"/>
      <c r="FD1146" s="12"/>
      <c r="FE1146" s="12"/>
      <c r="FF1146" s="12"/>
      <c r="FG1146" s="12"/>
      <c r="FH1146" s="12"/>
      <c r="FI1146" s="12"/>
      <c r="FJ1146" s="12"/>
      <c r="FK1146" s="12"/>
      <c r="FL1146" s="12"/>
      <c r="FM1146" s="12"/>
      <c r="FN1146" s="12"/>
      <c r="FO1146" s="12"/>
      <c r="FP1146" s="12"/>
      <c r="FQ1146" s="12"/>
      <c r="FR1146" s="12"/>
      <c r="FS1146" s="12"/>
      <c r="FT1146" s="12"/>
      <c r="FU1146" s="12"/>
      <c r="FV1146" s="12"/>
      <c r="FW1146" s="12"/>
      <c r="FX1146" s="12"/>
      <c r="FY1146" s="12"/>
      <c r="FZ1146" s="12"/>
      <c r="GA1146" s="12"/>
      <c r="GB1146" s="12"/>
      <c r="GC1146" s="12"/>
      <c r="GD1146" s="12"/>
      <c r="GE1146" s="12"/>
      <c r="GF1146" s="12"/>
      <c r="GG1146" s="12"/>
      <c r="GH1146" s="12"/>
      <c r="GI1146" s="12"/>
      <c r="GJ1146" s="12"/>
      <c r="GK1146" s="12"/>
      <c r="GL1146" s="12"/>
      <c r="GM1146" s="12"/>
      <c r="GN1146" s="12"/>
      <c r="GO1146" s="12"/>
      <c r="GP1146" s="12"/>
      <c r="GQ1146" s="12"/>
      <c r="GR1146" s="12"/>
      <c r="GS1146" s="12"/>
      <c r="GT1146" s="12"/>
      <c r="GU1146" s="12"/>
      <c r="GV1146" s="12"/>
      <c r="GW1146" s="12"/>
      <c r="GX1146" s="12"/>
      <c r="GY1146" s="12"/>
      <c r="GZ1146" s="12"/>
      <c r="HA1146" s="12"/>
      <c r="HB1146" s="12"/>
      <c r="HC1146" s="12"/>
      <c r="HD1146" s="12"/>
      <c r="HE1146" s="12"/>
      <c r="HF1146" s="12"/>
      <c r="HG1146" s="12"/>
      <c r="HH1146" s="12"/>
      <c r="HI1146" s="12"/>
      <c r="HJ1146" s="12"/>
      <c r="HK1146" s="12"/>
      <c r="HL1146" s="12"/>
      <c r="HM1146" s="12"/>
      <c r="HN1146" s="12"/>
      <c r="HO1146" s="12"/>
      <c r="HT1146" s="12"/>
      <c r="HU1146" s="12"/>
      <c r="HW1146" s="12"/>
      <c r="HX1146" s="12"/>
      <c r="HZ1146" s="12"/>
      <c r="IA1146" s="12"/>
      <c r="IB1146" s="12"/>
      <c r="IC1146" s="12"/>
      <c r="ID1146" s="12"/>
      <c r="IG1146" s="12"/>
      <c r="II1146" s="12"/>
      <c r="IJ1146" s="12"/>
      <c r="IK1146" s="12"/>
      <c r="IO1146" s="12"/>
      <c r="IP1146" s="12"/>
      <c r="IQ1146" s="12"/>
      <c r="IR1146" s="12"/>
      <c r="JN1146" s="7"/>
      <c r="JO1146" s="12"/>
      <c r="JQ1146" s="12"/>
      <c r="JT1146" s="12"/>
      <c r="JU1146" s="12"/>
      <c r="JV1146" s="12"/>
      <c r="JW1146" s="12"/>
      <c r="JX1146" s="12"/>
      <c r="KS1146" s="12"/>
      <c r="KT1146" s="12"/>
      <c r="KX1146" s="12"/>
      <c r="KZ1146" s="12"/>
      <c r="LA1146" s="12"/>
      <c r="LB1146" s="12"/>
      <c r="LC1146" s="12"/>
      <c r="LN1146" s="12"/>
      <c r="LO1146" s="12"/>
      <c r="LP1146" s="12"/>
      <c r="LQ1146" s="12"/>
      <c r="MG1146" s="12"/>
      <c r="MH1146" s="12"/>
      <c r="MI1146" s="12"/>
      <c r="MJ1146" s="12"/>
      <c r="MQ1146" s="197"/>
      <c r="MS1146" s="197"/>
    </row>
    <row r="1147" spans="1:359" s="8" customFormat="1" ht="22.5" customHeight="1">
      <c r="A1147" s="57">
        <v>2</v>
      </c>
      <c r="B1147" s="58"/>
      <c r="C1147" s="62">
        <v>5</v>
      </c>
      <c r="D1147" s="201">
        <f>SUM((S1147*A1147)+B1147+C1147)</f>
        <v>63.315999999999995</v>
      </c>
      <c r="E1147" s="226"/>
      <c r="F1147" s="59" t="s">
        <v>808</v>
      </c>
      <c r="G1147" s="59"/>
      <c r="H1147" s="26" t="s">
        <v>354</v>
      </c>
      <c r="I1147" s="26" t="s">
        <v>2711</v>
      </c>
      <c r="J1147" s="28" t="s">
        <v>943</v>
      </c>
      <c r="K1147" s="26" t="s">
        <v>2713</v>
      </c>
      <c r="L1147" s="66">
        <f>SUM(D1147)</f>
        <v>63.315999999999995</v>
      </c>
      <c r="M1147" s="66"/>
      <c r="N1147" s="1" t="s">
        <v>369</v>
      </c>
      <c r="O1147" s="316" t="s">
        <v>369</v>
      </c>
      <c r="P1147" s="317">
        <v>2</v>
      </c>
      <c r="Q1147" s="4" t="s">
        <v>369</v>
      </c>
      <c r="R1147" s="37">
        <v>23.9</v>
      </c>
      <c r="S1147" s="38">
        <f>SUM(R1147*1.22)</f>
        <v>29.157999999999998</v>
      </c>
      <c r="T1147" s="25">
        <v>0.08</v>
      </c>
      <c r="U1147" s="10" t="s">
        <v>1628</v>
      </c>
      <c r="V1147" s="10" t="s">
        <v>1629</v>
      </c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  <c r="AR1147" s="12"/>
      <c r="AS1147" s="12"/>
      <c r="AT1147" s="12"/>
      <c r="AU1147" s="12"/>
      <c r="AV1147" s="12"/>
      <c r="AW1147" s="12"/>
      <c r="AX1147" s="12"/>
      <c r="AY1147" s="12"/>
      <c r="AZ1147" s="12"/>
      <c r="BA1147" s="12"/>
      <c r="BB1147" s="12"/>
      <c r="BC1147" s="12"/>
      <c r="BD1147" s="12"/>
      <c r="BE1147" s="12"/>
      <c r="BF1147" s="12"/>
      <c r="BG1147" s="12"/>
      <c r="BH1147" s="12"/>
      <c r="BI1147" s="12"/>
      <c r="BJ1147" s="12"/>
      <c r="BK1147" s="12"/>
      <c r="BL1147" s="12"/>
      <c r="BM1147" s="12"/>
      <c r="BN1147" s="12"/>
      <c r="BO1147" s="12"/>
      <c r="BP1147" s="12"/>
      <c r="BQ1147" s="12"/>
      <c r="BR1147" s="12"/>
      <c r="BS1147" s="12"/>
      <c r="BT1147" s="12"/>
      <c r="BU1147" s="12"/>
      <c r="BV1147" s="12"/>
      <c r="BW1147" s="12"/>
      <c r="BX1147" s="12"/>
      <c r="BY1147" s="12"/>
      <c r="BZ1147" s="12"/>
      <c r="CA1147" s="12"/>
      <c r="CB1147" s="12"/>
      <c r="CC1147" s="12"/>
      <c r="CD1147" s="12"/>
      <c r="CE1147" s="12"/>
      <c r="CF1147" s="12"/>
      <c r="CG1147" s="12"/>
      <c r="CH1147" s="12"/>
      <c r="CI1147" s="12"/>
      <c r="CJ1147" s="12"/>
      <c r="CK1147" s="12"/>
      <c r="CL1147" s="12"/>
      <c r="CM1147" s="12"/>
      <c r="CN1147" s="12"/>
      <c r="CO1147" s="12"/>
      <c r="CP1147" s="12"/>
      <c r="CQ1147" s="12"/>
      <c r="CR1147" s="12"/>
      <c r="CS1147" s="12"/>
      <c r="CT1147" s="12"/>
      <c r="CU1147" s="12"/>
      <c r="CV1147" s="12"/>
      <c r="CW1147" s="12"/>
      <c r="CX1147" s="12"/>
      <c r="CY1147" s="12"/>
      <c r="CZ1147" s="12"/>
      <c r="DA1147" s="12"/>
      <c r="DB1147" s="12"/>
      <c r="DC1147" s="12"/>
      <c r="DD1147" s="12"/>
      <c r="DE1147" s="12"/>
      <c r="DF1147" s="12"/>
      <c r="DG1147" s="12"/>
      <c r="DH1147" s="12"/>
      <c r="DI1147" s="12"/>
      <c r="DJ1147" s="12"/>
      <c r="DK1147" s="12"/>
      <c r="DL1147" s="12"/>
      <c r="DM1147" s="12"/>
      <c r="DN1147" s="12"/>
      <c r="DO1147" s="12"/>
      <c r="DP1147" s="12"/>
      <c r="DQ1147" s="12"/>
      <c r="DR1147" s="12"/>
      <c r="DS1147" s="12"/>
      <c r="DT1147" s="12"/>
      <c r="DU1147" s="12"/>
      <c r="DV1147" s="12"/>
      <c r="DW1147" s="12"/>
      <c r="DX1147" s="12"/>
      <c r="DY1147" s="12"/>
      <c r="DZ1147" s="12"/>
      <c r="EA1147" s="12"/>
      <c r="EB1147" s="12"/>
      <c r="EC1147" s="12"/>
      <c r="ED1147" s="12"/>
      <c r="EE1147" s="12"/>
      <c r="EF1147" s="12"/>
      <c r="EG1147" s="12"/>
      <c r="EH1147" s="12"/>
      <c r="EI1147" s="12"/>
      <c r="EJ1147" s="12"/>
      <c r="EK1147" s="12"/>
      <c r="EL1147" s="12"/>
      <c r="EM1147" s="12"/>
      <c r="EN1147" s="12"/>
      <c r="EO1147" s="12"/>
      <c r="EP1147" s="12"/>
      <c r="EQ1147" s="12"/>
      <c r="ER1147" s="12"/>
      <c r="ES1147" s="12"/>
      <c r="ET1147" s="12"/>
      <c r="EU1147" s="12"/>
      <c r="EV1147" s="12"/>
      <c r="EW1147" s="12"/>
      <c r="EX1147" s="12"/>
      <c r="EY1147" s="12"/>
      <c r="EZ1147" s="12"/>
      <c r="FA1147" s="12"/>
      <c r="FB1147" s="12"/>
      <c r="FC1147" s="12"/>
      <c r="FD1147" s="12"/>
      <c r="FE1147" s="12"/>
      <c r="FF1147" s="12"/>
      <c r="FG1147" s="12"/>
      <c r="FH1147" s="12"/>
      <c r="FI1147" s="12"/>
      <c r="FJ1147" s="12"/>
      <c r="FK1147" s="12"/>
      <c r="FL1147" s="12"/>
      <c r="FM1147" s="12"/>
      <c r="FN1147" s="12"/>
      <c r="FO1147" s="12"/>
      <c r="FP1147" s="12"/>
      <c r="FQ1147" s="12"/>
      <c r="FR1147" s="12"/>
      <c r="FS1147" s="12"/>
      <c r="FT1147" s="12"/>
      <c r="FU1147" s="12"/>
      <c r="FV1147" s="12"/>
      <c r="FW1147" s="12"/>
      <c r="FX1147" s="12"/>
      <c r="FY1147" s="12"/>
      <c r="FZ1147" s="12"/>
      <c r="GA1147" s="12"/>
      <c r="GB1147" s="12"/>
      <c r="GC1147" s="12"/>
      <c r="GD1147" s="12"/>
      <c r="GE1147" s="12"/>
      <c r="GF1147" s="12"/>
      <c r="GG1147" s="12"/>
      <c r="GH1147" s="12"/>
      <c r="GI1147" s="12"/>
      <c r="GJ1147" s="12"/>
      <c r="GK1147" s="12"/>
      <c r="GL1147" s="12"/>
      <c r="GM1147" s="12"/>
      <c r="GN1147" s="12"/>
      <c r="GO1147" s="12"/>
      <c r="GP1147" s="12"/>
      <c r="GQ1147" s="12"/>
      <c r="GR1147" s="12"/>
      <c r="GS1147" s="12"/>
      <c r="GT1147" s="12"/>
      <c r="GU1147" s="12"/>
      <c r="GV1147" s="12"/>
      <c r="GW1147" s="12"/>
      <c r="GX1147" s="12"/>
      <c r="GY1147" s="12"/>
      <c r="GZ1147" s="12"/>
      <c r="HA1147" s="12"/>
      <c r="HB1147" s="12"/>
      <c r="HC1147" s="12"/>
      <c r="HD1147" s="12"/>
      <c r="HE1147" s="12"/>
      <c r="HF1147" s="12"/>
      <c r="HG1147" s="12"/>
      <c r="HH1147" s="12"/>
      <c r="HI1147" s="12"/>
      <c r="HJ1147" s="12"/>
      <c r="HK1147" s="12"/>
      <c r="HL1147" s="12"/>
      <c r="HM1147" s="12"/>
      <c r="HN1147" s="12"/>
      <c r="HO1147" s="12"/>
      <c r="HT1147" s="12"/>
      <c r="HU1147" s="12"/>
      <c r="HW1147" s="12"/>
      <c r="HX1147" s="12"/>
      <c r="HZ1147" s="12"/>
      <c r="IA1147" s="12"/>
      <c r="IB1147" s="12"/>
      <c r="IC1147" s="12"/>
      <c r="ID1147" s="12"/>
      <c r="IG1147" s="12"/>
      <c r="II1147" s="12"/>
      <c r="IJ1147" s="12"/>
      <c r="IK1147" s="12"/>
      <c r="IO1147" s="12"/>
      <c r="IP1147" s="12"/>
      <c r="IQ1147" s="12"/>
      <c r="IR1147" s="12"/>
      <c r="JN1147" s="7"/>
      <c r="JO1147" s="12"/>
      <c r="JQ1147" s="12"/>
      <c r="JT1147" s="12"/>
      <c r="JU1147" s="12"/>
      <c r="JV1147" s="12"/>
      <c r="JW1147" s="12"/>
      <c r="JX1147" s="12"/>
      <c r="KS1147" s="12"/>
      <c r="KT1147" s="12"/>
      <c r="KX1147" s="12"/>
      <c r="KZ1147" s="12"/>
      <c r="LA1147" s="12"/>
      <c r="LB1147" s="12"/>
      <c r="LC1147" s="12"/>
      <c r="LN1147" s="12"/>
      <c r="LO1147" s="12"/>
      <c r="LP1147" s="12"/>
      <c r="LQ1147" s="12"/>
      <c r="MG1147" s="12"/>
      <c r="MH1147" s="12"/>
      <c r="MI1147" s="12"/>
      <c r="MJ1147" s="12"/>
      <c r="MQ1147" s="197"/>
      <c r="MS1147" s="197"/>
    </row>
    <row r="1148" spans="1:359" s="8" customFormat="1" ht="22.5" customHeight="1">
      <c r="A1148" s="57">
        <v>2</v>
      </c>
      <c r="B1148" s="58"/>
      <c r="C1148" s="62">
        <v>5</v>
      </c>
      <c r="D1148" s="201">
        <f>SUM((S1148*A1148)+B1148+C1148)</f>
        <v>60.997999999999998</v>
      </c>
      <c r="E1148" s="226"/>
      <c r="F1148" s="59" t="s">
        <v>808</v>
      </c>
      <c r="G1148" s="59"/>
      <c r="H1148" s="26" t="s">
        <v>354</v>
      </c>
      <c r="I1148" s="26" t="s">
        <v>2711</v>
      </c>
      <c r="J1148" s="28" t="s">
        <v>943</v>
      </c>
      <c r="K1148" s="26" t="s">
        <v>2712</v>
      </c>
      <c r="L1148" s="66">
        <f>SUM(D1148)</f>
        <v>60.997999999999998</v>
      </c>
      <c r="M1148" s="66"/>
      <c r="N1148" s="1" t="s">
        <v>369</v>
      </c>
      <c r="O1148" s="316" t="s">
        <v>369</v>
      </c>
      <c r="P1148" s="317">
        <v>2</v>
      </c>
      <c r="Q1148" s="4" t="s">
        <v>369</v>
      </c>
      <c r="R1148" s="37">
        <v>22.95</v>
      </c>
      <c r="S1148" s="38">
        <f>SUM(R1148*1.22)</f>
        <v>27.998999999999999</v>
      </c>
      <c r="T1148" s="25">
        <v>0.08</v>
      </c>
      <c r="U1148" s="10" t="s">
        <v>1628</v>
      </c>
      <c r="V1148" s="10" t="s">
        <v>1629</v>
      </c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  <c r="AR1148" s="12"/>
      <c r="AS1148" s="12"/>
      <c r="AT1148" s="12"/>
      <c r="AU1148" s="12"/>
      <c r="AV1148" s="12"/>
      <c r="AW1148" s="12"/>
      <c r="AX1148" s="12"/>
      <c r="AY1148" s="12"/>
      <c r="AZ1148" s="12"/>
      <c r="BA1148" s="12"/>
      <c r="BB1148" s="12"/>
      <c r="BC1148" s="12"/>
      <c r="BD1148" s="12"/>
      <c r="BE1148" s="12"/>
      <c r="BF1148" s="12"/>
      <c r="BG1148" s="12"/>
      <c r="BH1148" s="12"/>
      <c r="BI1148" s="12"/>
      <c r="BJ1148" s="12"/>
      <c r="BK1148" s="12"/>
      <c r="BL1148" s="12"/>
      <c r="BM1148" s="12"/>
      <c r="BN1148" s="12"/>
      <c r="BO1148" s="12"/>
      <c r="BP1148" s="12"/>
      <c r="BQ1148" s="12"/>
      <c r="BR1148" s="12"/>
      <c r="BS1148" s="12"/>
      <c r="BT1148" s="12"/>
      <c r="BU1148" s="12"/>
      <c r="BV1148" s="12"/>
      <c r="BW1148" s="12"/>
      <c r="BX1148" s="12"/>
      <c r="BY1148" s="12"/>
      <c r="BZ1148" s="12"/>
      <c r="CA1148" s="12"/>
      <c r="CB1148" s="12"/>
      <c r="CC1148" s="12"/>
      <c r="CD1148" s="12"/>
      <c r="CE1148" s="12"/>
      <c r="CF1148" s="12"/>
      <c r="CG1148" s="12"/>
      <c r="CH1148" s="12"/>
      <c r="CI1148" s="12"/>
      <c r="CJ1148" s="12"/>
      <c r="CK1148" s="12"/>
      <c r="CL1148" s="12"/>
      <c r="CM1148" s="12"/>
      <c r="CN1148" s="12"/>
      <c r="CO1148" s="12"/>
      <c r="CP1148" s="12"/>
      <c r="CQ1148" s="12"/>
      <c r="CR1148" s="12"/>
      <c r="CS1148" s="12"/>
      <c r="CT1148" s="12"/>
      <c r="CU1148" s="12"/>
      <c r="CV1148" s="12"/>
      <c r="CW1148" s="12"/>
      <c r="CX1148" s="12"/>
      <c r="CY1148" s="12"/>
      <c r="CZ1148" s="12"/>
      <c r="DA1148" s="12"/>
      <c r="DB1148" s="12"/>
      <c r="DC1148" s="12"/>
      <c r="DD1148" s="12"/>
      <c r="DE1148" s="12"/>
      <c r="DF1148" s="12"/>
      <c r="DG1148" s="12"/>
      <c r="DH1148" s="12"/>
      <c r="DI1148" s="12"/>
      <c r="DJ1148" s="12"/>
      <c r="DK1148" s="12"/>
      <c r="DL1148" s="12"/>
      <c r="DM1148" s="12"/>
      <c r="DN1148" s="12"/>
      <c r="DO1148" s="12"/>
      <c r="DP1148" s="12"/>
      <c r="DQ1148" s="12"/>
      <c r="DR1148" s="12"/>
      <c r="DS1148" s="12"/>
      <c r="DT1148" s="12"/>
      <c r="DU1148" s="12"/>
      <c r="DV1148" s="12"/>
      <c r="DW1148" s="12"/>
      <c r="DX1148" s="12"/>
      <c r="DY1148" s="12"/>
      <c r="DZ1148" s="12"/>
      <c r="EA1148" s="12"/>
      <c r="EB1148" s="12"/>
      <c r="EC1148" s="12"/>
      <c r="ED1148" s="12"/>
      <c r="EE1148" s="12"/>
      <c r="EF1148" s="12"/>
      <c r="EG1148" s="12"/>
      <c r="EH1148" s="12"/>
      <c r="EI1148" s="12"/>
      <c r="EJ1148" s="12"/>
      <c r="EK1148" s="12"/>
      <c r="EL1148" s="12"/>
      <c r="EM1148" s="12"/>
      <c r="EN1148" s="12"/>
      <c r="EO1148" s="12"/>
      <c r="EP1148" s="12"/>
      <c r="EQ1148" s="12"/>
      <c r="ER1148" s="12"/>
      <c r="ES1148" s="12"/>
      <c r="ET1148" s="12"/>
      <c r="EU1148" s="12"/>
      <c r="EV1148" s="12"/>
      <c r="EW1148" s="12"/>
      <c r="EX1148" s="12"/>
      <c r="EY1148" s="12"/>
      <c r="EZ1148" s="12"/>
      <c r="FA1148" s="12"/>
      <c r="FB1148" s="12"/>
      <c r="FC1148" s="12"/>
      <c r="FD1148" s="12"/>
      <c r="FE1148" s="12"/>
      <c r="FF1148" s="12"/>
      <c r="FG1148" s="12"/>
      <c r="FH1148" s="12"/>
      <c r="FI1148" s="12"/>
      <c r="FJ1148" s="12"/>
      <c r="FK1148" s="12"/>
      <c r="FL1148" s="12"/>
      <c r="FM1148" s="12"/>
      <c r="FN1148" s="12"/>
      <c r="FO1148" s="12"/>
      <c r="FP1148" s="12"/>
      <c r="FQ1148" s="12"/>
      <c r="FR1148" s="12"/>
      <c r="FS1148" s="12"/>
      <c r="FT1148" s="12"/>
      <c r="FU1148" s="12"/>
      <c r="FV1148" s="12"/>
      <c r="FW1148" s="12"/>
      <c r="FX1148" s="12"/>
      <c r="FY1148" s="12"/>
      <c r="FZ1148" s="12"/>
      <c r="GA1148" s="12"/>
      <c r="GB1148" s="12"/>
      <c r="GC1148" s="12"/>
      <c r="GD1148" s="12"/>
      <c r="GE1148" s="12"/>
      <c r="GF1148" s="12"/>
      <c r="GG1148" s="12"/>
      <c r="GH1148" s="12"/>
      <c r="GI1148" s="12"/>
      <c r="GJ1148" s="12"/>
      <c r="GK1148" s="12"/>
      <c r="GL1148" s="12"/>
      <c r="GM1148" s="12"/>
      <c r="GN1148" s="12"/>
      <c r="GO1148" s="12"/>
      <c r="GP1148" s="12"/>
      <c r="GQ1148" s="12"/>
      <c r="GR1148" s="12"/>
      <c r="GS1148" s="12"/>
      <c r="GT1148" s="12"/>
      <c r="GU1148" s="12"/>
      <c r="GV1148" s="12"/>
      <c r="GW1148" s="12"/>
      <c r="GX1148" s="12"/>
      <c r="GY1148" s="12"/>
      <c r="GZ1148" s="12"/>
      <c r="HA1148" s="12"/>
      <c r="HB1148" s="12"/>
      <c r="HC1148" s="12"/>
      <c r="HD1148" s="12"/>
      <c r="HE1148" s="12"/>
      <c r="HF1148" s="12"/>
      <c r="HG1148" s="12"/>
      <c r="HH1148" s="12"/>
      <c r="HI1148" s="12"/>
      <c r="HJ1148" s="12"/>
      <c r="HK1148" s="12"/>
      <c r="HL1148" s="12"/>
      <c r="HM1148" s="12"/>
      <c r="HN1148" s="12"/>
      <c r="HO1148" s="12"/>
      <c r="HT1148" s="12"/>
      <c r="HU1148" s="12"/>
      <c r="HW1148" s="12"/>
      <c r="HX1148" s="12"/>
      <c r="HZ1148" s="12"/>
      <c r="IA1148" s="12"/>
      <c r="IB1148" s="12"/>
      <c r="IC1148" s="12"/>
      <c r="ID1148" s="12"/>
      <c r="IG1148" s="12"/>
      <c r="II1148" s="12"/>
      <c r="IJ1148" s="12"/>
      <c r="IK1148" s="12"/>
      <c r="IO1148" s="12"/>
      <c r="IP1148" s="12"/>
      <c r="IQ1148" s="12"/>
      <c r="IR1148" s="12"/>
      <c r="JN1148" s="7"/>
      <c r="JO1148" s="12"/>
      <c r="JQ1148" s="12"/>
      <c r="JT1148" s="12"/>
      <c r="JU1148" s="12"/>
      <c r="JV1148" s="12"/>
      <c r="JW1148" s="12"/>
      <c r="JX1148" s="12"/>
      <c r="KS1148" s="12"/>
      <c r="KT1148" s="12"/>
      <c r="KX1148" s="12"/>
      <c r="KZ1148" s="12"/>
      <c r="LA1148" s="12"/>
      <c r="LB1148" s="12"/>
      <c r="LC1148" s="12"/>
      <c r="LN1148" s="12"/>
      <c r="LO1148" s="12"/>
      <c r="LP1148" s="12"/>
      <c r="LQ1148" s="12"/>
      <c r="MG1148" s="12"/>
      <c r="MH1148" s="12"/>
      <c r="MI1148" s="12"/>
      <c r="MJ1148" s="12"/>
      <c r="MQ1148" s="197"/>
      <c r="MS1148" s="197"/>
    </row>
    <row r="1149" spans="1:359" s="8" customFormat="1" ht="22.5" customHeight="1">
      <c r="A1149" s="57">
        <v>1.9</v>
      </c>
      <c r="B1149" s="58"/>
      <c r="C1149" s="62"/>
      <c r="D1149" s="201">
        <f>SUM((S1149*A1149)+B1149+C1149)</f>
        <v>84.606999999999999</v>
      </c>
      <c r="E1149" s="226"/>
      <c r="F1149" s="59" t="s">
        <v>809</v>
      </c>
      <c r="G1149" s="59"/>
      <c r="H1149" s="26" t="s">
        <v>354</v>
      </c>
      <c r="I1149" s="26" t="s">
        <v>262</v>
      </c>
      <c r="J1149" s="11" t="s">
        <v>943</v>
      </c>
      <c r="K1149" s="26" t="s">
        <v>263</v>
      </c>
      <c r="L1149" s="66">
        <f t="shared" si="358"/>
        <v>84.606999999999999</v>
      </c>
      <c r="M1149" s="66"/>
      <c r="N1149" s="1" t="s">
        <v>369</v>
      </c>
      <c r="O1149" s="316" t="s">
        <v>369</v>
      </c>
      <c r="P1149" s="317">
        <v>1</v>
      </c>
      <c r="Q1149" s="4" t="s">
        <v>369</v>
      </c>
      <c r="R1149" s="37">
        <v>36.5</v>
      </c>
      <c r="S1149" s="38">
        <f t="shared" si="359"/>
        <v>44.53</v>
      </c>
      <c r="T1149" s="20"/>
      <c r="U1149" s="10" t="s">
        <v>629</v>
      </c>
      <c r="V1149" s="9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2"/>
      <c r="AV1149" s="12"/>
      <c r="AW1149" s="12"/>
      <c r="AX1149" s="12"/>
      <c r="AY1149" s="12"/>
      <c r="AZ1149" s="12"/>
      <c r="BA1149" s="12"/>
      <c r="BB1149" s="12"/>
      <c r="BC1149" s="12"/>
      <c r="BD1149" s="12"/>
      <c r="BE1149" s="12"/>
      <c r="BF1149" s="12"/>
      <c r="BG1149" s="12"/>
      <c r="BH1149" s="12"/>
      <c r="BI1149" s="12"/>
      <c r="BJ1149" s="12"/>
      <c r="BK1149" s="12"/>
      <c r="BL1149" s="12"/>
      <c r="BM1149" s="12"/>
      <c r="BN1149" s="12"/>
      <c r="BO1149" s="12"/>
      <c r="BP1149" s="12"/>
      <c r="BQ1149" s="12"/>
      <c r="BR1149" s="12"/>
      <c r="BS1149" s="12"/>
      <c r="BT1149" s="12"/>
      <c r="BU1149" s="12"/>
      <c r="BV1149" s="12"/>
      <c r="BW1149" s="12"/>
      <c r="BX1149" s="12"/>
      <c r="BY1149" s="12"/>
      <c r="BZ1149" s="12"/>
      <c r="CA1149" s="12"/>
      <c r="CB1149" s="12"/>
      <c r="CC1149" s="12"/>
      <c r="CD1149" s="12"/>
      <c r="CE1149" s="12"/>
      <c r="CF1149" s="12"/>
      <c r="CG1149" s="12"/>
      <c r="CH1149" s="12"/>
      <c r="CI1149" s="12"/>
      <c r="CJ1149" s="12"/>
      <c r="CK1149" s="12"/>
      <c r="CL1149" s="12"/>
      <c r="CM1149" s="12"/>
      <c r="CN1149" s="12"/>
      <c r="CO1149" s="12"/>
      <c r="CP1149" s="12"/>
      <c r="CQ1149" s="12"/>
      <c r="CR1149" s="12"/>
      <c r="CS1149" s="12"/>
      <c r="CT1149" s="12"/>
      <c r="CU1149" s="12"/>
      <c r="CV1149" s="12"/>
      <c r="CW1149" s="12"/>
      <c r="CX1149" s="12"/>
      <c r="CY1149" s="12"/>
      <c r="CZ1149" s="12"/>
      <c r="DA1149" s="12"/>
      <c r="DB1149" s="12"/>
      <c r="DC1149" s="12"/>
      <c r="DD1149" s="12"/>
      <c r="DE1149" s="12"/>
      <c r="DF1149" s="12"/>
      <c r="DG1149" s="12"/>
      <c r="DH1149" s="12"/>
      <c r="DI1149" s="12"/>
      <c r="DJ1149" s="12"/>
      <c r="DK1149" s="12"/>
      <c r="DL1149" s="12"/>
      <c r="DM1149" s="12"/>
      <c r="DN1149" s="12"/>
      <c r="DO1149" s="12"/>
      <c r="DP1149" s="12"/>
      <c r="DQ1149" s="12"/>
      <c r="DR1149" s="12"/>
      <c r="DS1149" s="12"/>
      <c r="DT1149" s="12"/>
      <c r="DU1149" s="12"/>
      <c r="DV1149" s="12"/>
      <c r="DW1149" s="12"/>
      <c r="DX1149" s="12"/>
      <c r="DY1149" s="12"/>
      <c r="DZ1149" s="12"/>
      <c r="EA1149" s="12"/>
      <c r="EB1149" s="12"/>
      <c r="EC1149" s="12"/>
      <c r="ED1149" s="12"/>
      <c r="EE1149" s="12"/>
      <c r="EF1149" s="12"/>
      <c r="EG1149" s="12"/>
      <c r="EH1149" s="12"/>
      <c r="EI1149" s="12"/>
      <c r="EJ1149" s="12"/>
      <c r="EK1149" s="12"/>
      <c r="EL1149" s="12"/>
      <c r="EM1149" s="12"/>
      <c r="EN1149" s="12"/>
      <c r="EO1149" s="12"/>
      <c r="EP1149" s="12"/>
      <c r="EQ1149" s="12"/>
      <c r="ER1149" s="12"/>
      <c r="ES1149" s="12"/>
      <c r="ET1149" s="12"/>
      <c r="EU1149" s="12"/>
      <c r="EV1149" s="12"/>
      <c r="EW1149" s="12"/>
      <c r="EX1149" s="12"/>
      <c r="EY1149" s="12"/>
      <c r="EZ1149" s="12"/>
      <c r="FA1149" s="12"/>
      <c r="FB1149" s="12"/>
      <c r="FC1149" s="12"/>
      <c r="FD1149" s="12"/>
      <c r="FE1149" s="12"/>
      <c r="FF1149" s="12"/>
      <c r="FG1149" s="12"/>
      <c r="FH1149" s="12"/>
      <c r="FI1149" s="12"/>
      <c r="FJ1149" s="12"/>
      <c r="FK1149" s="12"/>
      <c r="FL1149" s="12"/>
      <c r="FM1149" s="12"/>
      <c r="FN1149" s="12"/>
      <c r="FO1149" s="12"/>
      <c r="FP1149" s="12"/>
      <c r="FQ1149" s="12"/>
      <c r="FR1149" s="12"/>
      <c r="FS1149" s="12"/>
      <c r="FT1149" s="12"/>
      <c r="FU1149" s="12"/>
      <c r="FV1149" s="12"/>
      <c r="FW1149" s="12"/>
      <c r="FX1149" s="12"/>
      <c r="FY1149" s="12"/>
      <c r="FZ1149" s="12"/>
      <c r="GA1149" s="12"/>
      <c r="GB1149" s="12"/>
      <c r="GC1149" s="12"/>
      <c r="GD1149" s="12"/>
      <c r="GE1149" s="12"/>
      <c r="GF1149" s="12"/>
      <c r="GG1149" s="12"/>
      <c r="GH1149" s="12"/>
      <c r="GI1149" s="12"/>
      <c r="GJ1149" s="12"/>
      <c r="GK1149" s="12"/>
      <c r="GL1149" s="12"/>
      <c r="GM1149" s="12"/>
      <c r="GN1149" s="12"/>
      <c r="GO1149" s="12"/>
      <c r="GP1149" s="12"/>
      <c r="GQ1149" s="12"/>
      <c r="GR1149" s="12"/>
      <c r="GS1149" s="12"/>
      <c r="GT1149" s="12"/>
      <c r="GU1149" s="12"/>
      <c r="GV1149" s="12"/>
      <c r="GW1149" s="12"/>
      <c r="GX1149" s="12"/>
      <c r="GY1149" s="12"/>
      <c r="GZ1149" s="12"/>
      <c r="HA1149" s="12"/>
      <c r="HB1149" s="12"/>
      <c r="HC1149" s="12"/>
      <c r="HD1149" s="12"/>
      <c r="HE1149" s="12"/>
      <c r="HF1149" s="12"/>
      <c r="HG1149" s="12"/>
      <c r="HH1149" s="12"/>
      <c r="HI1149" s="12"/>
      <c r="HJ1149" s="12"/>
      <c r="HK1149" s="12"/>
      <c r="HL1149" s="12"/>
      <c r="HM1149" s="12"/>
      <c r="HN1149" s="12"/>
      <c r="HO1149" s="12"/>
      <c r="HZ1149" s="12"/>
      <c r="IA1149" s="12"/>
      <c r="IJ1149" s="12"/>
      <c r="IK1149" s="12"/>
      <c r="IR1149" s="12"/>
      <c r="JL1149" s="12"/>
      <c r="JN1149" s="12"/>
      <c r="JT1149" s="12"/>
      <c r="JU1149" s="12"/>
      <c r="JV1149" s="12"/>
      <c r="JW1149" s="12"/>
      <c r="JX1149" s="12"/>
      <c r="KX1149" s="12"/>
      <c r="KZ1149" s="12"/>
      <c r="LA1149" s="12"/>
      <c r="LB1149" s="12"/>
      <c r="LC1149" s="12"/>
      <c r="LN1149" s="12"/>
      <c r="LO1149" s="12"/>
      <c r="LP1149" s="12"/>
      <c r="LQ1149" s="12"/>
      <c r="MG1149" s="12"/>
      <c r="MH1149" s="12"/>
      <c r="MI1149" s="12"/>
      <c r="MJ1149" s="12"/>
    </row>
    <row r="1150" spans="1:359" ht="22.5" customHeight="1">
      <c r="A1150" s="57">
        <v>1.8</v>
      </c>
      <c r="B1150" s="58"/>
      <c r="C1150" s="62">
        <v>3</v>
      </c>
      <c r="D1150" s="201">
        <f>SUM((R1150*A1150)+B1150+C1150)+((2020-2014)*3)</f>
        <v>98.4</v>
      </c>
      <c r="E1150" s="226"/>
      <c r="F1150" s="198" t="s">
        <v>810</v>
      </c>
      <c r="G1150" s="90" t="s">
        <v>1499</v>
      </c>
      <c r="H1150" s="83" t="s">
        <v>354</v>
      </c>
      <c r="I1150" s="83" t="s">
        <v>264</v>
      </c>
      <c r="J1150" s="86" t="s">
        <v>943</v>
      </c>
      <c r="K1150" s="83" t="s">
        <v>265</v>
      </c>
      <c r="L1150" s="66">
        <f t="shared" si="358"/>
        <v>98.4</v>
      </c>
      <c r="M1150" s="66"/>
      <c r="N1150" s="1" t="s">
        <v>369</v>
      </c>
      <c r="O1150" s="316" t="s">
        <v>369</v>
      </c>
      <c r="P1150" s="317">
        <v>2</v>
      </c>
      <c r="Q1150" s="4" t="s">
        <v>369</v>
      </c>
      <c r="R1150" s="37">
        <v>43</v>
      </c>
      <c r="S1150" s="38">
        <f t="shared" si="359"/>
        <v>52.46</v>
      </c>
      <c r="T1150" s="19"/>
      <c r="U1150" s="10" t="s">
        <v>629</v>
      </c>
      <c r="V1150" s="9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T1150" s="8"/>
      <c r="HU1150" s="8"/>
      <c r="HW1150" s="8"/>
      <c r="HX1150" s="8"/>
      <c r="HY1150" s="8"/>
      <c r="IE1150" s="8"/>
      <c r="IF1150" s="8"/>
      <c r="IH1150" s="8"/>
      <c r="II1150" s="8"/>
      <c r="IJ1150" s="8"/>
      <c r="IK1150" s="8"/>
      <c r="IR1150" s="8"/>
      <c r="JL1150" s="8"/>
      <c r="JN1150" s="8"/>
      <c r="JO1150" s="8"/>
      <c r="JQ1150" s="8"/>
      <c r="JY1150" s="8"/>
      <c r="JZ1150" s="8"/>
      <c r="KA1150" s="8"/>
      <c r="KB1150" s="8"/>
      <c r="KC1150" s="8"/>
      <c r="KD1150" s="8"/>
      <c r="KG1150" s="8"/>
      <c r="KH1150" s="8"/>
      <c r="KI1150" s="8"/>
      <c r="KJ1150" s="8"/>
      <c r="KK1150" s="8"/>
      <c r="KL1150" s="8"/>
      <c r="KU1150" s="8"/>
      <c r="KV1150" s="8"/>
      <c r="KW1150" s="8"/>
      <c r="KY1150" s="8"/>
      <c r="LD1150" s="8"/>
      <c r="LE1150" s="8"/>
      <c r="LF1150" s="8"/>
      <c r="LG1150" s="8"/>
      <c r="LH1150" s="8"/>
      <c r="LI1150" s="8"/>
      <c r="LJ1150" s="8"/>
      <c r="LK1150" s="8"/>
      <c r="LL1150" s="8"/>
      <c r="LM1150" s="8"/>
      <c r="LN1150" s="8"/>
      <c r="LO1150" s="8"/>
      <c r="LP1150" s="8"/>
      <c r="LQ1150" s="8"/>
      <c r="LR1150" s="8"/>
      <c r="LS1150" s="8"/>
      <c r="LT1150" s="8"/>
      <c r="LU1150" s="8"/>
      <c r="LV1150" s="8"/>
      <c r="LW1150" s="8"/>
      <c r="LX1150" s="8"/>
      <c r="LY1150" s="8"/>
      <c r="LZ1150" s="8"/>
      <c r="MA1150" s="8"/>
      <c r="MB1150" s="8"/>
      <c r="MC1150" s="8"/>
      <c r="MD1150" s="8"/>
      <c r="ME1150" s="8"/>
      <c r="MF1150" s="8"/>
      <c r="MG1150" s="8"/>
      <c r="MQ1150" s="8"/>
      <c r="MR1150" s="8"/>
      <c r="MS1150" s="8"/>
      <c r="MU1150" s="8"/>
    </row>
    <row r="1151" spans="1:359" s="8" customFormat="1" ht="22.5" customHeight="1">
      <c r="A1151" s="57">
        <v>2.1</v>
      </c>
      <c r="B1151" s="58"/>
      <c r="C1151" s="62"/>
      <c r="D1151" s="201">
        <f t="shared" ref="D1151" si="360">SUM((S1151*A1151)+B1151+C1151)</f>
        <v>49.959000000000003</v>
      </c>
      <c r="E1151" s="226"/>
      <c r="F1151" s="59" t="s">
        <v>807</v>
      </c>
      <c r="G1151" s="59"/>
      <c r="H1151" s="26" t="s">
        <v>354</v>
      </c>
      <c r="I1151" s="26" t="s">
        <v>2768</v>
      </c>
      <c r="J1151" s="11" t="s">
        <v>943</v>
      </c>
      <c r="K1151" s="26" t="s">
        <v>2769</v>
      </c>
      <c r="L1151" s="66">
        <f t="shared" si="358"/>
        <v>49.959000000000003</v>
      </c>
      <c r="M1151" s="66"/>
      <c r="N1151" s="1" t="s">
        <v>369</v>
      </c>
      <c r="O1151" s="316" t="s">
        <v>369</v>
      </c>
      <c r="P1151" s="317">
        <v>6</v>
      </c>
      <c r="Q1151" s="317" t="s">
        <v>369</v>
      </c>
      <c r="R1151" s="37">
        <v>19.5</v>
      </c>
      <c r="S1151" s="38">
        <f t="shared" ref="S1151" si="361">SUM(R1151*1.22)</f>
        <v>23.79</v>
      </c>
      <c r="T1151" s="20"/>
      <c r="U1151" s="10" t="s">
        <v>2567</v>
      </c>
      <c r="V1151" s="9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  <c r="AR1151" s="12"/>
      <c r="AS1151" s="12"/>
      <c r="AT1151" s="12"/>
      <c r="AU1151" s="12"/>
      <c r="AV1151" s="12"/>
      <c r="AW1151" s="12"/>
      <c r="AX1151" s="12"/>
      <c r="AY1151" s="12"/>
      <c r="AZ1151" s="12"/>
      <c r="BA1151" s="12"/>
      <c r="BB1151" s="12"/>
      <c r="BC1151" s="12"/>
      <c r="BD1151" s="12"/>
      <c r="BE1151" s="12"/>
      <c r="BF1151" s="12"/>
      <c r="BG1151" s="12"/>
      <c r="BH1151" s="12"/>
      <c r="BI1151" s="12"/>
      <c r="BJ1151" s="12"/>
      <c r="BK1151" s="12"/>
      <c r="BL1151" s="12"/>
      <c r="BM1151" s="12"/>
      <c r="BN1151" s="12"/>
      <c r="BO1151" s="12"/>
      <c r="BP1151" s="12"/>
      <c r="BQ1151" s="12"/>
      <c r="BR1151" s="12"/>
      <c r="BS1151" s="12"/>
      <c r="BT1151" s="12"/>
      <c r="BU1151" s="12"/>
      <c r="BV1151" s="12"/>
      <c r="BW1151" s="12"/>
      <c r="BX1151" s="12"/>
      <c r="BY1151" s="12"/>
      <c r="BZ1151" s="12"/>
      <c r="CA1151" s="12"/>
      <c r="CB1151" s="12"/>
      <c r="CC1151" s="12"/>
      <c r="CD1151" s="12"/>
      <c r="CE1151" s="12"/>
      <c r="CF1151" s="12"/>
      <c r="CG1151" s="12"/>
      <c r="CH1151" s="12"/>
      <c r="CI1151" s="12"/>
      <c r="CJ1151" s="12"/>
      <c r="CK1151" s="12"/>
      <c r="CL1151" s="12"/>
      <c r="CM1151" s="12"/>
      <c r="CN1151" s="12"/>
      <c r="CO1151" s="12"/>
      <c r="CP1151" s="12"/>
      <c r="CQ1151" s="12"/>
      <c r="CR1151" s="12"/>
      <c r="CS1151" s="12"/>
      <c r="CT1151" s="12"/>
      <c r="CU1151" s="12"/>
      <c r="CV1151" s="12"/>
      <c r="CW1151" s="12"/>
      <c r="CX1151" s="12"/>
      <c r="CY1151" s="12"/>
      <c r="CZ1151" s="12"/>
      <c r="DA1151" s="12"/>
      <c r="DB1151" s="12"/>
      <c r="DC1151" s="12"/>
      <c r="DD1151" s="12"/>
      <c r="DE1151" s="12"/>
      <c r="DF1151" s="12"/>
      <c r="DG1151" s="12"/>
      <c r="DH1151" s="12"/>
      <c r="DI1151" s="12"/>
      <c r="DJ1151" s="12"/>
      <c r="DK1151" s="12"/>
      <c r="DL1151" s="12"/>
      <c r="DM1151" s="12"/>
      <c r="DN1151" s="12"/>
      <c r="DO1151" s="12"/>
      <c r="DP1151" s="12"/>
      <c r="DQ1151" s="12"/>
      <c r="DR1151" s="12"/>
      <c r="DS1151" s="12"/>
      <c r="DT1151" s="12"/>
      <c r="DU1151" s="12"/>
      <c r="DV1151" s="12"/>
      <c r="DW1151" s="12"/>
      <c r="DX1151" s="12"/>
      <c r="DY1151" s="12"/>
      <c r="DZ1151" s="12"/>
      <c r="EA1151" s="12"/>
      <c r="EB1151" s="12"/>
      <c r="EC1151" s="12"/>
      <c r="ED1151" s="12"/>
      <c r="EE1151" s="12"/>
      <c r="EF1151" s="12"/>
      <c r="EG1151" s="12"/>
      <c r="EH1151" s="12"/>
      <c r="EI1151" s="12"/>
      <c r="EJ1151" s="12"/>
      <c r="EK1151" s="12"/>
      <c r="EL1151" s="12"/>
      <c r="EM1151" s="12"/>
      <c r="EN1151" s="12"/>
      <c r="EO1151" s="12"/>
      <c r="EP1151" s="12"/>
      <c r="EQ1151" s="12"/>
      <c r="ER1151" s="12"/>
      <c r="ES1151" s="12"/>
      <c r="ET1151" s="12"/>
      <c r="EU1151" s="12"/>
      <c r="EV1151" s="12"/>
      <c r="EW1151" s="12"/>
      <c r="EX1151" s="12"/>
      <c r="EY1151" s="12"/>
      <c r="EZ1151" s="12"/>
      <c r="FA1151" s="12"/>
      <c r="FB1151" s="12"/>
      <c r="FC1151" s="12"/>
      <c r="FD1151" s="12"/>
      <c r="FE1151" s="12"/>
      <c r="FF1151" s="12"/>
      <c r="FG1151" s="12"/>
      <c r="FH1151" s="12"/>
      <c r="FI1151" s="12"/>
      <c r="FJ1151" s="12"/>
      <c r="FK1151" s="12"/>
      <c r="FL1151" s="12"/>
      <c r="FM1151" s="12"/>
      <c r="FN1151" s="12"/>
      <c r="FO1151" s="12"/>
      <c r="FP1151" s="12"/>
      <c r="FQ1151" s="12"/>
      <c r="FR1151" s="12"/>
      <c r="FS1151" s="12"/>
      <c r="FT1151" s="12"/>
      <c r="FU1151" s="12"/>
      <c r="FV1151" s="12"/>
      <c r="FW1151" s="12"/>
      <c r="FX1151" s="12"/>
      <c r="FY1151" s="12"/>
      <c r="FZ1151" s="12"/>
      <c r="GA1151" s="12"/>
      <c r="GB1151" s="12"/>
      <c r="GC1151" s="12"/>
      <c r="GD1151" s="12"/>
      <c r="GE1151" s="12"/>
      <c r="GF1151" s="12"/>
      <c r="GG1151" s="12"/>
      <c r="GH1151" s="12"/>
      <c r="GI1151" s="12"/>
      <c r="GJ1151" s="12"/>
      <c r="GK1151" s="12"/>
      <c r="GL1151" s="12"/>
      <c r="GM1151" s="12"/>
      <c r="GN1151" s="12"/>
      <c r="GO1151" s="12"/>
      <c r="GP1151" s="12"/>
      <c r="GQ1151" s="12"/>
      <c r="GR1151" s="12"/>
      <c r="GS1151" s="12"/>
      <c r="GT1151" s="12"/>
      <c r="GU1151" s="12"/>
      <c r="GV1151" s="12"/>
      <c r="GW1151" s="12"/>
      <c r="GX1151" s="12"/>
      <c r="GY1151" s="12"/>
      <c r="GZ1151" s="12"/>
      <c r="HA1151" s="12"/>
      <c r="HB1151" s="12"/>
      <c r="HC1151" s="12"/>
      <c r="HD1151" s="12"/>
      <c r="HE1151" s="12"/>
      <c r="HF1151" s="12"/>
      <c r="HG1151" s="12"/>
      <c r="HH1151" s="12"/>
      <c r="HI1151" s="12"/>
      <c r="HJ1151" s="12"/>
      <c r="HK1151" s="12"/>
      <c r="HL1151" s="12"/>
      <c r="HM1151" s="12"/>
      <c r="HN1151" s="12"/>
      <c r="HO1151" s="12"/>
      <c r="HT1151" s="12"/>
      <c r="HU1151" s="12"/>
      <c r="HV1151" s="12"/>
      <c r="HW1151" s="12"/>
      <c r="HX1151" s="12"/>
      <c r="HY1151" s="12"/>
      <c r="IE1151" s="12"/>
      <c r="IF1151" s="12"/>
      <c r="IG1151" s="12"/>
      <c r="IH1151" s="12"/>
      <c r="IO1151" s="12"/>
      <c r="IP1151" s="12"/>
      <c r="IQ1151" s="12"/>
      <c r="IS1151" s="12"/>
      <c r="IT1151" s="12"/>
      <c r="IU1151" s="12"/>
      <c r="IV1151" s="12"/>
      <c r="IW1151" s="12"/>
      <c r="IX1151" s="12"/>
      <c r="IY1151" s="12"/>
      <c r="IZ1151" s="12"/>
      <c r="JA1151" s="12"/>
      <c r="JF1151" s="12"/>
      <c r="JG1151" s="12"/>
      <c r="JH1151" s="12"/>
      <c r="JI1151" s="12"/>
      <c r="JJ1151" s="12"/>
      <c r="JL1151" s="12"/>
      <c r="JZ1151" s="12"/>
      <c r="KA1151" s="12"/>
      <c r="KB1151" s="12"/>
      <c r="KC1151" s="12"/>
      <c r="KD1151" s="12"/>
      <c r="KG1151" s="12"/>
      <c r="KY1151" s="12"/>
      <c r="KZ1151" s="12"/>
      <c r="LA1151" s="12"/>
      <c r="LB1151" s="12"/>
      <c r="LC1151" s="12"/>
      <c r="LD1151" s="12"/>
      <c r="LE1151" s="12"/>
      <c r="LF1151" s="12"/>
      <c r="LG1151" s="12"/>
      <c r="LH1151" s="12"/>
      <c r="LI1151" s="12"/>
      <c r="LJ1151" s="12"/>
      <c r="LK1151" s="12"/>
      <c r="LL1151" s="12"/>
      <c r="LM1151" s="12"/>
      <c r="LN1151" s="12"/>
      <c r="LO1151" s="12"/>
      <c r="LP1151" s="12"/>
      <c r="LQ1151" s="12"/>
      <c r="LR1151" s="12"/>
      <c r="LS1151" s="12"/>
      <c r="LT1151" s="12"/>
      <c r="LU1151" s="12"/>
      <c r="LV1151" s="12"/>
      <c r="LW1151" s="12"/>
      <c r="LX1151" s="12"/>
      <c r="LY1151" s="12"/>
      <c r="LZ1151" s="12"/>
      <c r="MA1151" s="12"/>
      <c r="MB1151" s="12"/>
      <c r="MC1151" s="12"/>
      <c r="MD1151" s="12"/>
      <c r="ME1151" s="12"/>
      <c r="MF1151" s="12"/>
      <c r="MG1151" s="12"/>
      <c r="MH1151" s="12"/>
      <c r="MI1151" s="12"/>
      <c r="MJ1151" s="12"/>
      <c r="MK1151" s="12"/>
      <c r="ML1151" s="12"/>
      <c r="MM1151" s="12"/>
      <c r="MN1151" s="12"/>
      <c r="MO1151" s="12"/>
      <c r="MP1151" s="12"/>
      <c r="MQ1151" s="12"/>
      <c r="MR1151"/>
      <c r="MS1151" s="12"/>
    </row>
    <row r="1152" spans="1:359" s="8" customFormat="1" ht="22.5" customHeight="1">
      <c r="A1152" s="56"/>
      <c r="B1152" s="55"/>
      <c r="C1152" s="63"/>
      <c r="D1152" s="201"/>
      <c r="E1152" s="226"/>
      <c r="F1152" s="60"/>
      <c r="G1152" s="60"/>
      <c r="H1152" s="26"/>
      <c r="I1152" s="26"/>
      <c r="J1152" s="11"/>
      <c r="K1152" s="26"/>
      <c r="L1152" s="66"/>
      <c r="M1152" s="66"/>
      <c r="N1152" s="33"/>
      <c r="O1152" s="319"/>
      <c r="P1152" s="319"/>
      <c r="Q1152" s="34"/>
      <c r="R1152" s="31"/>
      <c r="S1152" s="39"/>
      <c r="T1152" s="21"/>
      <c r="U1152" s="10"/>
      <c r="V1152" s="9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  <c r="AT1152" s="12"/>
      <c r="AU1152" s="12"/>
      <c r="AV1152" s="12"/>
      <c r="AW1152" s="12"/>
      <c r="AX1152" s="12"/>
      <c r="AY1152" s="12"/>
      <c r="AZ1152" s="12"/>
      <c r="BA1152" s="12"/>
      <c r="BB1152" s="12"/>
      <c r="BC1152" s="12"/>
      <c r="BD1152" s="12"/>
      <c r="BE1152" s="12"/>
      <c r="BF1152" s="12"/>
      <c r="BG1152" s="12"/>
      <c r="BH1152" s="12"/>
      <c r="BI1152" s="12"/>
      <c r="BJ1152" s="12"/>
      <c r="BK1152" s="12"/>
      <c r="BL1152" s="12"/>
      <c r="BM1152" s="12"/>
      <c r="BN1152" s="12"/>
      <c r="BO1152" s="12"/>
      <c r="BP1152" s="12"/>
      <c r="BQ1152" s="12"/>
      <c r="BR1152" s="12"/>
      <c r="BS1152" s="12"/>
      <c r="BT1152" s="12"/>
      <c r="BU1152" s="12"/>
      <c r="BV1152" s="12"/>
      <c r="BW1152" s="12"/>
      <c r="BX1152" s="12"/>
      <c r="BY1152" s="12"/>
      <c r="BZ1152" s="12"/>
      <c r="CA1152" s="12"/>
      <c r="CB1152" s="12"/>
      <c r="CC1152" s="12"/>
      <c r="CD1152" s="12"/>
      <c r="CE1152" s="12"/>
      <c r="CF1152" s="12"/>
      <c r="CG1152" s="12"/>
      <c r="CH1152" s="12"/>
      <c r="CI1152" s="12"/>
      <c r="CJ1152" s="12"/>
      <c r="CK1152" s="12"/>
      <c r="CL1152" s="12"/>
      <c r="CM1152" s="12"/>
      <c r="CN1152" s="12"/>
      <c r="CO1152" s="12"/>
      <c r="CP1152" s="12"/>
      <c r="CQ1152" s="12"/>
      <c r="CR1152" s="12"/>
      <c r="CS1152" s="12"/>
      <c r="CT1152" s="12"/>
      <c r="CU1152" s="12"/>
      <c r="CV1152" s="12"/>
      <c r="CW1152" s="12"/>
      <c r="CX1152" s="12"/>
      <c r="CY1152" s="12"/>
      <c r="CZ1152" s="12"/>
      <c r="DA1152" s="12"/>
      <c r="DB1152" s="12"/>
      <c r="DC1152" s="12"/>
      <c r="DD1152" s="12"/>
      <c r="DE1152" s="12"/>
      <c r="DF1152" s="12"/>
      <c r="DG1152" s="12"/>
      <c r="DH1152" s="12"/>
      <c r="DI1152" s="12"/>
      <c r="DJ1152" s="12"/>
      <c r="DK1152" s="12"/>
      <c r="DL1152" s="12"/>
      <c r="DM1152" s="12"/>
      <c r="DN1152" s="12"/>
      <c r="DO1152" s="12"/>
      <c r="DP1152" s="12"/>
      <c r="DQ1152" s="12"/>
      <c r="DR1152" s="12"/>
      <c r="DS1152" s="12"/>
      <c r="DT1152" s="12"/>
      <c r="DU1152" s="12"/>
      <c r="DV1152" s="12"/>
      <c r="DW1152" s="12"/>
      <c r="DX1152" s="12"/>
      <c r="DY1152" s="12"/>
      <c r="DZ1152" s="12"/>
      <c r="EA1152" s="12"/>
      <c r="EB1152" s="12"/>
      <c r="EC1152" s="12"/>
      <c r="ED1152" s="12"/>
      <c r="EE1152" s="12"/>
      <c r="EF1152" s="12"/>
      <c r="EG1152" s="12"/>
      <c r="EH1152" s="12"/>
      <c r="EI1152" s="12"/>
      <c r="EJ1152" s="12"/>
      <c r="EK1152" s="12"/>
      <c r="EL1152" s="12"/>
      <c r="EM1152" s="12"/>
      <c r="EN1152" s="12"/>
      <c r="EO1152" s="12"/>
      <c r="EP1152" s="12"/>
      <c r="EQ1152" s="12"/>
      <c r="ER1152" s="12"/>
      <c r="ES1152" s="12"/>
      <c r="ET1152" s="12"/>
      <c r="EU1152" s="12"/>
      <c r="EV1152" s="12"/>
      <c r="EW1152" s="12"/>
      <c r="EX1152" s="12"/>
      <c r="EY1152" s="12"/>
      <c r="EZ1152" s="12"/>
      <c r="FA1152" s="12"/>
      <c r="FB1152" s="12"/>
      <c r="FC1152" s="12"/>
      <c r="FD1152" s="12"/>
      <c r="FE1152" s="12"/>
      <c r="FF1152" s="12"/>
      <c r="FG1152" s="12"/>
      <c r="FH1152" s="12"/>
      <c r="FI1152" s="12"/>
      <c r="FJ1152" s="12"/>
      <c r="FK1152" s="12"/>
      <c r="FL1152" s="12"/>
      <c r="FM1152" s="12"/>
      <c r="FN1152" s="12"/>
      <c r="FO1152" s="12"/>
      <c r="FP1152" s="12"/>
      <c r="FQ1152" s="12"/>
      <c r="FR1152" s="12"/>
      <c r="FS1152" s="12"/>
      <c r="FT1152" s="12"/>
      <c r="FU1152" s="12"/>
      <c r="FV1152" s="12"/>
      <c r="FW1152" s="12"/>
      <c r="FX1152" s="12"/>
      <c r="FY1152" s="12"/>
      <c r="FZ1152" s="12"/>
      <c r="GA1152" s="12"/>
      <c r="GB1152" s="12"/>
      <c r="GC1152" s="12"/>
      <c r="GD1152" s="12"/>
      <c r="GE1152" s="12"/>
      <c r="GF1152" s="12"/>
      <c r="GG1152" s="12"/>
      <c r="GH1152" s="12"/>
      <c r="GI1152" s="12"/>
      <c r="GJ1152" s="12"/>
      <c r="GK1152" s="12"/>
      <c r="GL1152" s="12"/>
      <c r="GM1152" s="12"/>
      <c r="GN1152" s="12"/>
      <c r="GO1152" s="12"/>
      <c r="GP1152" s="12"/>
      <c r="GQ1152" s="12"/>
      <c r="GR1152" s="12"/>
      <c r="GS1152" s="12"/>
      <c r="GT1152" s="12"/>
      <c r="GU1152" s="12"/>
      <c r="GV1152" s="12"/>
      <c r="GW1152" s="12"/>
      <c r="GX1152" s="12"/>
      <c r="GY1152" s="12"/>
      <c r="GZ1152" s="12"/>
      <c r="HA1152" s="12"/>
      <c r="HB1152" s="12"/>
      <c r="HC1152" s="12"/>
      <c r="HD1152" s="12"/>
      <c r="HE1152" s="12"/>
      <c r="HF1152" s="12"/>
      <c r="HG1152" s="12"/>
      <c r="HH1152" s="12"/>
      <c r="HI1152" s="12"/>
      <c r="HJ1152" s="12"/>
      <c r="HK1152" s="12"/>
      <c r="HL1152" s="12"/>
      <c r="HM1152" s="12"/>
      <c r="HN1152" s="12"/>
      <c r="HO1152" s="12"/>
      <c r="HR1152" s="12"/>
      <c r="HS1152" s="12"/>
      <c r="HT1152" s="12"/>
      <c r="HU1152" s="12"/>
      <c r="HV1152" s="12"/>
      <c r="HW1152" s="12"/>
      <c r="HX1152" s="12"/>
      <c r="IB1152" s="12"/>
      <c r="IC1152" s="12"/>
      <c r="ID1152" s="12"/>
      <c r="IE1152" s="12"/>
      <c r="IF1152" s="12"/>
      <c r="IH1152" s="12"/>
      <c r="II1152" s="12"/>
      <c r="IJ1152" s="12"/>
      <c r="IK1152" s="12"/>
      <c r="IR1152" s="12"/>
      <c r="JL1152" s="12"/>
      <c r="JM1152" s="12"/>
      <c r="JN1152" s="12"/>
      <c r="JO1152" s="12"/>
      <c r="KS1152" s="12"/>
      <c r="KT1152" s="12"/>
      <c r="KX1152" s="12"/>
      <c r="MR1152" s="12"/>
      <c r="MU1152" s="12"/>
    </row>
    <row r="1153" spans="1:359" s="8" customFormat="1" ht="22.5" customHeight="1">
      <c r="A1153" s="56"/>
      <c r="B1153" s="55"/>
      <c r="C1153" s="63"/>
      <c r="D1153" s="201"/>
      <c r="E1153" s="225"/>
      <c r="F1153" s="60"/>
      <c r="G1153" s="60"/>
      <c r="H1153" s="26"/>
      <c r="I1153" s="26"/>
      <c r="J1153" s="11"/>
      <c r="K1153" s="26"/>
      <c r="L1153" s="66"/>
      <c r="M1153" s="66"/>
      <c r="N1153" s="33"/>
      <c r="O1153" s="319"/>
      <c r="P1153" s="319"/>
      <c r="Q1153" s="34"/>
      <c r="R1153" s="31"/>
      <c r="S1153" s="39"/>
      <c r="T1153" s="21"/>
      <c r="U1153" s="10"/>
      <c r="V1153" s="9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12"/>
      <c r="AV1153" s="12"/>
      <c r="AW1153" s="12"/>
      <c r="AX1153" s="12"/>
      <c r="AY1153" s="12"/>
      <c r="AZ1153" s="12"/>
      <c r="BA1153" s="12"/>
      <c r="BB1153" s="12"/>
      <c r="BC1153" s="12"/>
      <c r="BD1153" s="12"/>
      <c r="BE1153" s="12"/>
      <c r="BF1153" s="12"/>
      <c r="BG1153" s="12"/>
      <c r="BH1153" s="12"/>
      <c r="BI1153" s="12"/>
      <c r="BJ1153" s="12"/>
      <c r="BK1153" s="12"/>
      <c r="BL1153" s="12"/>
      <c r="BM1153" s="12"/>
      <c r="BN1153" s="12"/>
      <c r="BO1153" s="12"/>
      <c r="BP1153" s="12"/>
      <c r="BQ1153" s="12"/>
      <c r="BR1153" s="12"/>
      <c r="BS1153" s="12"/>
      <c r="BT1153" s="12"/>
      <c r="BU1153" s="12"/>
      <c r="BV1153" s="12"/>
      <c r="BW1153" s="12"/>
      <c r="BX1153" s="12"/>
      <c r="BY1153" s="12"/>
      <c r="BZ1153" s="12"/>
      <c r="CA1153" s="12"/>
      <c r="CB1153" s="12"/>
      <c r="CC1153" s="12"/>
      <c r="CD1153" s="12"/>
      <c r="CE1153" s="12"/>
      <c r="CF1153" s="12"/>
      <c r="CG1153" s="12"/>
      <c r="CH1153" s="12"/>
      <c r="CI1153" s="12"/>
      <c r="CJ1153" s="12"/>
      <c r="CK1153" s="12"/>
      <c r="CL1153" s="12"/>
      <c r="CM1153" s="12"/>
      <c r="CN1153" s="12"/>
      <c r="CO1153" s="12"/>
      <c r="CP1153" s="12"/>
      <c r="CQ1153" s="12"/>
      <c r="CR1153" s="12"/>
      <c r="CS1153" s="12"/>
      <c r="CT1153" s="12"/>
      <c r="CU1153" s="12"/>
      <c r="CV1153" s="12"/>
      <c r="CW1153" s="12"/>
      <c r="CX1153" s="12"/>
      <c r="CY1153" s="12"/>
      <c r="CZ1153" s="12"/>
      <c r="DA1153" s="12"/>
      <c r="DB1153" s="12"/>
      <c r="DC1153" s="12"/>
      <c r="DD1153" s="12"/>
      <c r="DE1153" s="12"/>
      <c r="DF1153" s="12"/>
      <c r="DG1153" s="12"/>
      <c r="DH1153" s="12"/>
      <c r="DI1153" s="12"/>
      <c r="DJ1153" s="12"/>
      <c r="DK1153" s="12"/>
      <c r="DL1153" s="12"/>
      <c r="DM1153" s="12"/>
      <c r="DN1153" s="12"/>
      <c r="DO1153" s="12"/>
      <c r="DP1153" s="12"/>
      <c r="DQ1153" s="12"/>
      <c r="DR1153" s="12"/>
      <c r="DS1153" s="12"/>
      <c r="DT1153" s="12"/>
      <c r="DU1153" s="12"/>
      <c r="DV1153" s="12"/>
      <c r="DW1153" s="12"/>
      <c r="DX1153" s="12"/>
      <c r="DY1153" s="12"/>
      <c r="DZ1153" s="12"/>
      <c r="EA1153" s="12"/>
      <c r="EB1153" s="12"/>
      <c r="EC1153" s="12"/>
      <c r="ED1153" s="12"/>
      <c r="EE1153" s="12"/>
      <c r="EF1153" s="12"/>
      <c r="EG1153" s="12"/>
      <c r="EH1153" s="12"/>
      <c r="EI1153" s="12"/>
      <c r="EJ1153" s="12"/>
      <c r="EK1153" s="12"/>
      <c r="EL1153" s="12"/>
      <c r="EM1153" s="12"/>
      <c r="EN1153" s="12"/>
      <c r="EO1153" s="12"/>
      <c r="EP1153" s="12"/>
      <c r="EQ1153" s="12"/>
      <c r="ER1153" s="12"/>
      <c r="ES1153" s="12"/>
      <c r="ET1153" s="12"/>
      <c r="EU1153" s="12"/>
      <c r="EV1153" s="12"/>
      <c r="EW1153" s="12"/>
      <c r="EX1153" s="12"/>
      <c r="EY1153" s="12"/>
      <c r="EZ1153" s="12"/>
      <c r="FA1153" s="12"/>
      <c r="FB1153" s="12"/>
      <c r="FC1153" s="12"/>
      <c r="FD1153" s="12"/>
      <c r="FE1153" s="12"/>
      <c r="FF1153" s="12"/>
      <c r="FG1153" s="12"/>
      <c r="FH1153" s="12"/>
      <c r="FI1153" s="12"/>
      <c r="FJ1153" s="12"/>
      <c r="FK1153" s="12"/>
      <c r="FL1153" s="12"/>
      <c r="FM1153" s="12"/>
      <c r="FN1153" s="12"/>
      <c r="FO1153" s="12"/>
      <c r="FP1153" s="12"/>
      <c r="FQ1153" s="12"/>
      <c r="FR1153" s="12"/>
      <c r="FS1153" s="12"/>
      <c r="FT1153" s="12"/>
      <c r="FU1153" s="12"/>
      <c r="FV1153" s="12"/>
      <c r="FW1153" s="12"/>
      <c r="FX1153" s="12"/>
      <c r="FY1153" s="12"/>
      <c r="FZ1153" s="12"/>
      <c r="GA1153" s="12"/>
      <c r="GB1153" s="12"/>
      <c r="GC1153" s="12"/>
      <c r="GD1153" s="12"/>
      <c r="GE1153" s="12"/>
      <c r="GF1153" s="12"/>
      <c r="GG1153" s="12"/>
      <c r="GH1153" s="12"/>
      <c r="GI1153" s="12"/>
      <c r="GJ1153" s="12"/>
      <c r="GK1153" s="12"/>
      <c r="GL1153" s="12"/>
      <c r="GM1153" s="12"/>
      <c r="GN1153" s="12"/>
      <c r="GO1153" s="12"/>
      <c r="GP1153" s="12"/>
      <c r="GQ1153" s="12"/>
      <c r="GR1153" s="12"/>
      <c r="GS1153" s="12"/>
      <c r="GT1153" s="12"/>
      <c r="GU1153" s="12"/>
      <c r="GV1153" s="12"/>
      <c r="GW1153" s="12"/>
      <c r="GX1153" s="12"/>
      <c r="GY1153" s="12"/>
      <c r="GZ1153" s="12"/>
      <c r="HA1153" s="12"/>
      <c r="HB1153" s="12"/>
      <c r="HC1153" s="12"/>
      <c r="HD1153" s="12"/>
      <c r="HE1153" s="12"/>
      <c r="HF1153" s="12"/>
      <c r="HG1153" s="12"/>
      <c r="HH1153" s="12"/>
      <c r="HI1153" s="12"/>
      <c r="HJ1153" s="12"/>
      <c r="HK1153" s="12"/>
      <c r="HL1153" s="12"/>
      <c r="HM1153" s="12"/>
      <c r="HN1153" s="12"/>
      <c r="HO1153" s="12"/>
      <c r="HR1153" s="12"/>
      <c r="HS1153" s="12"/>
      <c r="HT1153" s="12"/>
      <c r="HU1153" s="12"/>
      <c r="HV1153" s="12"/>
      <c r="HW1153" s="12"/>
      <c r="HX1153" s="12"/>
      <c r="IB1153" s="12"/>
      <c r="IC1153" s="12"/>
      <c r="ID1153" s="12"/>
      <c r="IE1153" s="12"/>
      <c r="IF1153" s="12"/>
      <c r="IH1153" s="12"/>
      <c r="II1153" s="12"/>
      <c r="IJ1153" s="12"/>
      <c r="IK1153" s="12"/>
      <c r="IR1153" s="12"/>
      <c r="JL1153" s="12"/>
      <c r="JM1153" s="12"/>
      <c r="JN1153" s="12"/>
      <c r="JO1153" s="12"/>
      <c r="KS1153" s="12"/>
      <c r="KT1153" s="12"/>
      <c r="KX1153" s="12"/>
      <c r="MR1153" s="12"/>
    </row>
    <row r="1154" spans="1:359" s="8" customFormat="1" ht="22.5" customHeight="1">
      <c r="A1154" s="56"/>
      <c r="B1154" s="55"/>
      <c r="C1154" s="63"/>
      <c r="D1154" s="201"/>
      <c r="E1154" s="226"/>
      <c r="F1154" s="60"/>
      <c r="G1154" s="60"/>
      <c r="H1154" s="26"/>
      <c r="I1154" s="26"/>
      <c r="J1154" s="9"/>
      <c r="K1154" s="26"/>
      <c r="L1154" s="66"/>
      <c r="M1154" s="66"/>
      <c r="N1154" s="17"/>
      <c r="O1154" s="318"/>
      <c r="P1154" s="318"/>
      <c r="Q1154" s="13"/>
      <c r="R1154" s="31"/>
      <c r="S1154" s="31"/>
      <c r="T1154" s="21"/>
      <c r="U1154" s="10"/>
      <c r="V1154" s="9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2"/>
      <c r="AX1154" s="12"/>
      <c r="AY1154" s="12"/>
      <c r="AZ1154" s="12"/>
      <c r="BA1154" s="12"/>
      <c r="BB1154" s="12"/>
      <c r="BC1154" s="12"/>
      <c r="BD1154" s="12"/>
      <c r="BE1154" s="12"/>
      <c r="BF1154" s="12"/>
      <c r="BG1154" s="12"/>
      <c r="BH1154" s="12"/>
      <c r="BI1154" s="12"/>
      <c r="BJ1154" s="12"/>
      <c r="BK1154" s="12"/>
      <c r="BL1154" s="12"/>
      <c r="BM1154" s="12"/>
      <c r="BN1154" s="12"/>
      <c r="BO1154" s="12"/>
      <c r="BP1154" s="12"/>
      <c r="BQ1154" s="12"/>
      <c r="BR1154" s="12"/>
      <c r="BS1154" s="12"/>
      <c r="BT1154" s="12"/>
      <c r="BU1154" s="12"/>
      <c r="BV1154" s="12"/>
      <c r="BW1154" s="12"/>
      <c r="BX1154" s="12"/>
      <c r="BY1154" s="12"/>
      <c r="BZ1154" s="12"/>
      <c r="CA1154" s="12"/>
      <c r="CB1154" s="12"/>
      <c r="CC1154" s="12"/>
      <c r="CD1154" s="12"/>
      <c r="CE1154" s="12"/>
      <c r="CF1154" s="12"/>
      <c r="CG1154" s="12"/>
      <c r="CH1154" s="12"/>
      <c r="CI1154" s="12"/>
      <c r="CJ1154" s="12"/>
      <c r="CK1154" s="12"/>
      <c r="CL1154" s="12"/>
      <c r="CM1154" s="12"/>
      <c r="CN1154" s="12"/>
      <c r="CO1154" s="12"/>
      <c r="CP1154" s="12"/>
      <c r="CQ1154" s="12"/>
      <c r="CR1154" s="12"/>
      <c r="CS1154" s="12"/>
      <c r="CT1154" s="12"/>
      <c r="CU1154" s="12"/>
      <c r="CV1154" s="12"/>
      <c r="CW1154" s="12"/>
      <c r="CX1154" s="12"/>
      <c r="CY1154" s="12"/>
      <c r="CZ1154" s="12"/>
      <c r="DA1154" s="12"/>
      <c r="DB1154" s="12"/>
      <c r="DC1154" s="12"/>
      <c r="DD1154" s="12"/>
      <c r="DE1154" s="12"/>
      <c r="DF1154" s="12"/>
      <c r="DG1154" s="12"/>
      <c r="DH1154" s="12"/>
      <c r="DI1154" s="12"/>
      <c r="DJ1154" s="12"/>
      <c r="DK1154" s="12"/>
      <c r="DL1154" s="12"/>
      <c r="DM1154" s="12"/>
      <c r="DN1154" s="12"/>
      <c r="DO1154" s="12"/>
      <c r="DP1154" s="12"/>
      <c r="DQ1154" s="12"/>
      <c r="DR1154" s="12"/>
      <c r="DS1154" s="12"/>
      <c r="DT1154" s="12"/>
      <c r="DU1154" s="12"/>
      <c r="DV1154" s="12"/>
      <c r="DW1154" s="12"/>
      <c r="DX1154" s="12"/>
      <c r="DY1154" s="12"/>
      <c r="DZ1154" s="12"/>
      <c r="EA1154" s="12"/>
      <c r="EB1154" s="12"/>
      <c r="EC1154" s="12"/>
      <c r="ED1154" s="12"/>
      <c r="EE1154" s="12"/>
      <c r="EF1154" s="12"/>
      <c r="EG1154" s="12"/>
      <c r="EH1154" s="12"/>
      <c r="EI1154" s="12"/>
      <c r="EJ1154" s="12"/>
      <c r="EK1154" s="12"/>
      <c r="EL1154" s="12"/>
      <c r="EM1154" s="12"/>
      <c r="EN1154" s="12"/>
      <c r="EO1154" s="12"/>
      <c r="EP1154" s="12"/>
      <c r="EQ1154" s="12"/>
      <c r="ER1154" s="12"/>
      <c r="ES1154" s="12"/>
      <c r="ET1154" s="12"/>
      <c r="EU1154" s="12"/>
      <c r="EV1154" s="12"/>
      <c r="EW1154" s="12"/>
      <c r="EX1154" s="12"/>
      <c r="EY1154" s="12"/>
      <c r="EZ1154" s="12"/>
      <c r="FA1154" s="12"/>
      <c r="FB1154" s="12"/>
      <c r="FC1154" s="12"/>
      <c r="FD1154" s="12"/>
      <c r="FE1154" s="12"/>
      <c r="FF1154" s="12"/>
      <c r="FG1154" s="12"/>
      <c r="FH1154" s="12"/>
      <c r="FI1154" s="12"/>
      <c r="FJ1154" s="12"/>
      <c r="FK1154" s="12"/>
      <c r="FL1154" s="12"/>
      <c r="FM1154" s="12"/>
      <c r="FN1154" s="12"/>
      <c r="FO1154" s="12"/>
      <c r="FP1154" s="12"/>
      <c r="FQ1154" s="12"/>
      <c r="FR1154" s="12"/>
      <c r="FS1154" s="12"/>
      <c r="FT1154" s="12"/>
      <c r="FU1154" s="12"/>
      <c r="FV1154" s="12"/>
      <c r="FW1154" s="12"/>
      <c r="FX1154" s="12"/>
      <c r="FY1154" s="12"/>
      <c r="FZ1154" s="12"/>
      <c r="GA1154" s="12"/>
      <c r="GB1154" s="12"/>
      <c r="GC1154" s="12"/>
      <c r="GD1154" s="12"/>
      <c r="GE1154" s="12"/>
      <c r="GF1154" s="12"/>
      <c r="GG1154" s="12"/>
      <c r="GH1154" s="12"/>
      <c r="GI1154" s="12"/>
      <c r="GJ1154" s="12"/>
      <c r="GK1154" s="12"/>
      <c r="GL1154" s="12"/>
      <c r="GM1154" s="12"/>
      <c r="GN1154" s="12"/>
      <c r="GO1154" s="12"/>
      <c r="GP1154" s="12"/>
      <c r="GQ1154" s="12"/>
      <c r="GR1154" s="12"/>
      <c r="GS1154" s="12"/>
      <c r="GT1154" s="12"/>
      <c r="GU1154" s="12"/>
      <c r="GV1154" s="12"/>
      <c r="GW1154" s="12"/>
      <c r="GX1154" s="12"/>
      <c r="GY1154" s="12"/>
      <c r="GZ1154" s="12"/>
      <c r="HA1154" s="12"/>
      <c r="HB1154" s="12"/>
      <c r="HC1154" s="12"/>
      <c r="HD1154" s="12"/>
      <c r="HE1154" s="12"/>
      <c r="HF1154" s="12"/>
      <c r="HG1154" s="12"/>
      <c r="HH1154" s="12"/>
      <c r="HI1154" s="12"/>
      <c r="HJ1154" s="12"/>
      <c r="HK1154" s="12"/>
      <c r="HL1154" s="12"/>
      <c r="HM1154" s="12"/>
      <c r="HN1154" s="12"/>
      <c r="HO1154" s="12"/>
      <c r="HP1154" s="12"/>
      <c r="HQ1154" s="12"/>
      <c r="HR1154" s="12"/>
      <c r="HS1154" s="12"/>
      <c r="HT1154" s="12"/>
      <c r="HU1154" s="12"/>
      <c r="HW1154" s="12"/>
      <c r="HX1154" s="12"/>
      <c r="JM1154" s="12"/>
      <c r="JN1154" s="12"/>
      <c r="JO1154" s="12"/>
      <c r="KG1154" s="12"/>
      <c r="MR1154" s="12"/>
    </row>
    <row r="1155" spans="1:359" s="8" customFormat="1" ht="22.5" customHeight="1">
      <c r="A1155" s="56"/>
      <c r="B1155" s="55"/>
      <c r="C1155" s="63"/>
      <c r="D1155" s="201"/>
      <c r="E1155" s="226"/>
      <c r="F1155" s="60"/>
      <c r="G1155" s="60"/>
      <c r="H1155" s="26"/>
      <c r="I1155" s="26"/>
      <c r="J1155" s="9"/>
      <c r="K1155" s="26"/>
      <c r="L1155" s="66"/>
      <c r="M1155" s="66"/>
      <c r="N1155" s="17"/>
      <c r="O1155" s="318"/>
      <c r="P1155" s="318"/>
      <c r="Q1155" s="13"/>
      <c r="R1155" s="31"/>
      <c r="S1155" s="31"/>
      <c r="T1155" s="21"/>
      <c r="U1155" s="10"/>
      <c r="V1155" s="9"/>
      <c r="HT1155" s="12"/>
      <c r="HU1155" s="12"/>
      <c r="HW1155" s="12"/>
      <c r="HX1155" s="12"/>
      <c r="IG1155" s="7"/>
      <c r="IO1155" s="7"/>
      <c r="IP1155" s="7"/>
      <c r="IQ1155" s="7"/>
      <c r="JB1155" s="7"/>
      <c r="JC1155" s="7"/>
      <c r="JD1155" s="7"/>
      <c r="JE1155" s="7"/>
      <c r="JK1155" s="7"/>
      <c r="JP1155" s="7"/>
      <c r="JR1155" s="7"/>
      <c r="JS1155" s="7"/>
      <c r="JY1155" s="7"/>
      <c r="KE1155" s="7"/>
      <c r="KF1155" s="7"/>
      <c r="KG1155" s="12"/>
      <c r="KM1155" s="7"/>
      <c r="KN1155" s="7"/>
      <c r="KO1155" s="7"/>
      <c r="KP1155" s="7"/>
      <c r="KQ1155" s="7"/>
      <c r="KR1155" s="7"/>
      <c r="MR1155" s="12"/>
    </row>
    <row r="1156" spans="1:359" s="8" customFormat="1" ht="22.5" customHeight="1">
      <c r="A1156" s="57">
        <v>1.8</v>
      </c>
      <c r="B1156" s="58"/>
      <c r="C1156" s="62"/>
      <c r="D1156" s="201">
        <f t="shared" ref="D1156:D1162" si="362">SUM((S1156*A1156)+B1156+C1156)</f>
        <v>98.82</v>
      </c>
      <c r="E1156" s="225"/>
      <c r="F1156" s="59" t="s">
        <v>810</v>
      </c>
      <c r="G1156" s="59"/>
      <c r="H1156" s="26" t="s">
        <v>353</v>
      </c>
      <c r="I1156" s="26" t="s">
        <v>48</v>
      </c>
      <c r="J1156" s="11" t="s">
        <v>943</v>
      </c>
      <c r="K1156" s="26" t="s">
        <v>267</v>
      </c>
      <c r="L1156" s="66">
        <f t="shared" ref="L1156:L1162" si="363">SUM(D1156)</f>
        <v>98.82</v>
      </c>
      <c r="M1156" s="66"/>
      <c r="N1156" s="1" t="s">
        <v>369</v>
      </c>
      <c r="O1156" s="316" t="s">
        <v>369</v>
      </c>
      <c r="P1156" s="317">
        <v>2</v>
      </c>
      <c r="Q1156" s="4" t="s">
        <v>369</v>
      </c>
      <c r="R1156" s="37">
        <v>45</v>
      </c>
      <c r="S1156" s="38">
        <f t="shared" ref="S1156:S1162" si="364">SUM(R1156*1.22)</f>
        <v>54.9</v>
      </c>
      <c r="T1156" s="20"/>
      <c r="U1156" s="10" t="s">
        <v>517</v>
      </c>
      <c r="V1156" s="9"/>
      <c r="HZ1156" s="12"/>
      <c r="IA1156" s="12"/>
      <c r="IB1156" s="12"/>
      <c r="IC1156" s="12"/>
      <c r="ID1156" s="12"/>
      <c r="IE1156" s="12"/>
      <c r="IF1156" s="12"/>
      <c r="IH1156" s="12"/>
      <c r="IJ1156" s="12"/>
      <c r="IK1156" s="12"/>
      <c r="IR1156" s="12"/>
      <c r="JB1156" s="12"/>
      <c r="JC1156" s="12"/>
      <c r="JD1156" s="12"/>
      <c r="JE1156" s="12"/>
      <c r="JF1156" s="12"/>
      <c r="JG1156" s="12"/>
      <c r="JH1156" s="12"/>
      <c r="JI1156" s="12"/>
      <c r="JJ1156" s="12"/>
      <c r="JK1156" s="12"/>
      <c r="JL1156" s="12"/>
      <c r="JM1156" s="12"/>
      <c r="JN1156" s="12"/>
      <c r="JP1156" s="12"/>
      <c r="JQ1156" s="12"/>
      <c r="JR1156" s="12"/>
      <c r="JS1156" s="12"/>
      <c r="JY1156" s="12"/>
      <c r="JZ1156" s="12"/>
      <c r="KA1156" s="12"/>
      <c r="KE1156" s="12"/>
      <c r="KF1156" s="12"/>
      <c r="KM1156" s="12"/>
      <c r="KN1156" s="12"/>
      <c r="KO1156" s="12"/>
      <c r="KP1156" s="12"/>
      <c r="KQ1156" s="12"/>
      <c r="KR1156" s="12"/>
      <c r="KS1156" s="12"/>
      <c r="KT1156" s="12"/>
      <c r="KX1156" s="12"/>
      <c r="KY1156" s="12"/>
      <c r="KZ1156" s="12"/>
      <c r="LA1156" s="12"/>
      <c r="LB1156" s="12"/>
      <c r="LC1156" s="12"/>
      <c r="MH1156" s="12"/>
      <c r="MI1156" s="12"/>
      <c r="MJ1156" s="12"/>
      <c r="MK1156" s="12"/>
      <c r="ML1156" s="12"/>
      <c r="MM1156" s="12"/>
      <c r="MN1156" s="12"/>
      <c r="MO1156" s="12"/>
      <c r="MP1156" s="12"/>
    </row>
    <row r="1157" spans="1:359" s="8" customFormat="1" ht="22.5" customHeight="1">
      <c r="A1157" s="57">
        <v>2</v>
      </c>
      <c r="B1157" s="58"/>
      <c r="C1157" s="62"/>
      <c r="D1157" s="201">
        <f t="shared" si="362"/>
        <v>50.019999999999996</v>
      </c>
      <c r="E1157" s="226"/>
      <c r="F1157" s="59" t="s">
        <v>808</v>
      </c>
      <c r="G1157" s="59"/>
      <c r="H1157" s="26" t="s">
        <v>353</v>
      </c>
      <c r="I1157" s="26" t="s">
        <v>258</v>
      </c>
      <c r="J1157" s="11" t="s">
        <v>943</v>
      </c>
      <c r="K1157" s="26" t="s">
        <v>266</v>
      </c>
      <c r="L1157" s="66">
        <f t="shared" si="363"/>
        <v>50.019999999999996</v>
      </c>
      <c r="M1157" s="66"/>
      <c r="N1157" s="1" t="s">
        <v>369</v>
      </c>
      <c r="O1157" s="316" t="s">
        <v>369</v>
      </c>
      <c r="P1157" s="317">
        <v>1</v>
      </c>
      <c r="Q1157" s="4" t="s">
        <v>369</v>
      </c>
      <c r="R1157" s="37">
        <v>20.5</v>
      </c>
      <c r="S1157" s="38">
        <f t="shared" si="364"/>
        <v>25.009999999999998</v>
      </c>
      <c r="T1157" s="20"/>
      <c r="U1157" s="10" t="s">
        <v>517</v>
      </c>
      <c r="V1157" s="9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/>
      <c r="AS1157" s="12"/>
      <c r="AT1157" s="12"/>
      <c r="AU1157" s="12"/>
      <c r="AV1157" s="12"/>
      <c r="AW1157" s="12"/>
      <c r="AX1157" s="12"/>
      <c r="AY1157" s="12"/>
      <c r="AZ1157" s="12"/>
      <c r="BA1157" s="12"/>
      <c r="BB1157" s="12"/>
      <c r="BC1157" s="12"/>
      <c r="BD1157" s="12"/>
      <c r="BE1157" s="12"/>
      <c r="BF1157" s="12"/>
      <c r="BG1157" s="12"/>
      <c r="BH1157" s="12"/>
      <c r="BI1157" s="12"/>
      <c r="BJ1157" s="12"/>
      <c r="BK1157" s="12"/>
      <c r="BL1157" s="12"/>
      <c r="BM1157" s="12"/>
      <c r="BN1157" s="12"/>
      <c r="BO1157" s="12"/>
      <c r="BP1157" s="12"/>
      <c r="BQ1157" s="12"/>
      <c r="BR1157" s="12"/>
      <c r="BS1157" s="12"/>
      <c r="BT1157" s="12"/>
      <c r="BU1157" s="12"/>
      <c r="BV1157" s="12"/>
      <c r="BW1157" s="12"/>
      <c r="BX1157" s="12"/>
      <c r="BY1157" s="12"/>
      <c r="BZ1157" s="12"/>
      <c r="CA1157" s="12"/>
      <c r="CB1157" s="12"/>
      <c r="CC1157" s="12"/>
      <c r="CD1157" s="12"/>
      <c r="CE1157" s="12"/>
      <c r="CF1157" s="12"/>
      <c r="CG1157" s="12"/>
      <c r="CH1157" s="12"/>
      <c r="CI1157" s="12"/>
      <c r="CJ1157" s="12"/>
      <c r="CK1157" s="12"/>
      <c r="CL1157" s="12"/>
      <c r="CM1157" s="12"/>
      <c r="CN1157" s="12"/>
      <c r="CO1157" s="12"/>
      <c r="CP1157" s="12"/>
      <c r="CQ1157" s="12"/>
      <c r="CR1157" s="12"/>
      <c r="CS1157" s="12"/>
      <c r="CT1157" s="12"/>
      <c r="CU1157" s="12"/>
      <c r="CV1157" s="12"/>
      <c r="CW1157" s="12"/>
      <c r="CX1157" s="12"/>
      <c r="CY1157" s="12"/>
      <c r="CZ1157" s="12"/>
      <c r="DA1157" s="12"/>
      <c r="DB1157" s="12"/>
      <c r="DC1157" s="12"/>
      <c r="DD1157" s="12"/>
      <c r="DE1157" s="12"/>
      <c r="DF1157" s="12"/>
      <c r="DG1157" s="12"/>
      <c r="DH1157" s="12"/>
      <c r="DI1157" s="12"/>
      <c r="DJ1157" s="12"/>
      <c r="DK1157" s="12"/>
      <c r="DL1157" s="12"/>
      <c r="DM1157" s="12"/>
      <c r="DN1157" s="12"/>
      <c r="DO1157" s="12"/>
      <c r="DP1157" s="12"/>
      <c r="DQ1157" s="12"/>
      <c r="DR1157" s="12"/>
      <c r="DS1157" s="12"/>
      <c r="DT1157" s="12"/>
      <c r="DU1157" s="12"/>
      <c r="DV1157" s="12"/>
      <c r="DW1157" s="12"/>
      <c r="DX1157" s="12"/>
      <c r="DY1157" s="12"/>
      <c r="DZ1157" s="12"/>
      <c r="EA1157" s="12"/>
      <c r="EB1157" s="12"/>
      <c r="EC1157" s="12"/>
      <c r="ED1157" s="12"/>
      <c r="EE1157" s="12"/>
      <c r="EF1157" s="12"/>
      <c r="EG1157" s="12"/>
      <c r="EH1157" s="12"/>
      <c r="EI1157" s="12"/>
      <c r="EJ1157" s="12"/>
      <c r="EK1157" s="12"/>
      <c r="EL1157" s="12"/>
      <c r="EM1157" s="12"/>
      <c r="EN1157" s="12"/>
      <c r="EO1157" s="12"/>
      <c r="EP1157" s="12"/>
      <c r="EQ1157" s="12"/>
      <c r="ER1157" s="12"/>
      <c r="ES1157" s="12"/>
      <c r="ET1157" s="12"/>
      <c r="EU1157" s="12"/>
      <c r="EV1157" s="12"/>
      <c r="EW1157" s="12"/>
      <c r="EX1157" s="12"/>
      <c r="EY1157" s="12"/>
      <c r="EZ1157" s="12"/>
      <c r="FA1157" s="12"/>
      <c r="FB1157" s="12"/>
      <c r="FC1157" s="12"/>
      <c r="FD1157" s="12"/>
      <c r="FE1157" s="12"/>
      <c r="FF1157" s="12"/>
      <c r="FG1157" s="12"/>
      <c r="FH1157" s="12"/>
      <c r="FI1157" s="12"/>
      <c r="FJ1157" s="12"/>
      <c r="FK1157" s="12"/>
      <c r="FL1157" s="12"/>
      <c r="FM1157" s="12"/>
      <c r="FN1157" s="12"/>
      <c r="FO1157" s="12"/>
      <c r="FP1157" s="12"/>
      <c r="FQ1157" s="12"/>
      <c r="FR1157" s="12"/>
      <c r="FS1157" s="12"/>
      <c r="FT1157" s="12"/>
      <c r="FU1157" s="12"/>
      <c r="FV1157" s="12"/>
      <c r="FW1157" s="12"/>
      <c r="FX1157" s="12"/>
      <c r="FY1157" s="12"/>
      <c r="FZ1157" s="12"/>
      <c r="GA1157" s="12"/>
      <c r="GB1157" s="12"/>
      <c r="GC1157" s="12"/>
      <c r="GD1157" s="12"/>
      <c r="GE1157" s="12"/>
      <c r="GF1157" s="12"/>
      <c r="GG1157" s="12"/>
      <c r="GH1157" s="12"/>
      <c r="GI1157" s="12"/>
      <c r="GJ1157" s="12"/>
      <c r="GK1157" s="12"/>
      <c r="GL1157" s="12"/>
      <c r="GM1157" s="12"/>
      <c r="GN1157" s="12"/>
      <c r="GO1157" s="12"/>
      <c r="GP1157" s="12"/>
      <c r="GQ1157" s="12"/>
      <c r="GR1157" s="12"/>
      <c r="GS1157" s="12"/>
      <c r="GT1157" s="12"/>
      <c r="GU1157" s="12"/>
      <c r="GV1157" s="12"/>
      <c r="GW1157" s="12"/>
      <c r="GX1157" s="12"/>
      <c r="GY1157" s="12"/>
      <c r="GZ1157" s="12"/>
      <c r="HA1157" s="12"/>
      <c r="HB1157" s="12"/>
      <c r="HC1157" s="12"/>
      <c r="HD1157" s="12"/>
      <c r="HE1157" s="12"/>
      <c r="HF1157" s="12"/>
      <c r="HG1157" s="12"/>
      <c r="HH1157" s="12"/>
      <c r="HI1157" s="12"/>
      <c r="HJ1157" s="12"/>
      <c r="HK1157" s="12"/>
      <c r="HL1157" s="12"/>
      <c r="HM1157" s="12"/>
      <c r="HN1157" s="12"/>
      <c r="HO1157" s="12"/>
      <c r="HY1157" s="12"/>
      <c r="HZ1157" s="12"/>
      <c r="IA1157" s="12"/>
      <c r="IB1157" s="12"/>
      <c r="IC1157" s="12"/>
      <c r="ID1157" s="12"/>
      <c r="IE1157" s="12"/>
      <c r="IF1157" s="12"/>
      <c r="IG1157" s="12"/>
      <c r="IH1157" s="12"/>
      <c r="II1157" s="12"/>
      <c r="IJ1157" s="12"/>
      <c r="IK1157" s="12"/>
      <c r="IO1157" s="12"/>
      <c r="IP1157" s="12"/>
      <c r="IQ1157" s="12"/>
      <c r="IR1157" s="12"/>
      <c r="IS1157" s="12"/>
      <c r="IT1157" s="12"/>
      <c r="IU1157" s="12"/>
      <c r="IV1157" s="12"/>
      <c r="IW1157" s="12"/>
      <c r="IX1157" s="12"/>
      <c r="IY1157" s="12"/>
      <c r="IZ1157" s="12"/>
      <c r="JA1157" s="12"/>
      <c r="JB1157" s="12"/>
      <c r="JC1157" s="12"/>
      <c r="JD1157" s="12"/>
      <c r="JE1157" s="12"/>
      <c r="JF1157" s="12"/>
      <c r="JG1157" s="12"/>
      <c r="JH1157" s="12"/>
      <c r="JI1157" s="12"/>
      <c r="JJ1157" s="12"/>
      <c r="JK1157" s="12"/>
      <c r="JL1157" s="12"/>
      <c r="JN1157" s="12"/>
      <c r="JP1157" s="12"/>
      <c r="JR1157" s="12"/>
      <c r="JS1157" s="12"/>
      <c r="JT1157" s="12"/>
      <c r="JU1157" s="12"/>
      <c r="JV1157" s="12"/>
      <c r="JW1157" s="12"/>
      <c r="JX1157" s="12"/>
      <c r="JY1157" s="12"/>
      <c r="KE1157" s="12"/>
      <c r="KF1157" s="12"/>
      <c r="KH1157" s="12"/>
      <c r="KI1157" s="12"/>
      <c r="KJ1157" s="12"/>
      <c r="KK1157" s="12"/>
      <c r="KL1157" s="12"/>
      <c r="KM1157" s="12"/>
      <c r="KN1157" s="12"/>
      <c r="KO1157" s="12"/>
      <c r="KP1157" s="12"/>
      <c r="KQ1157" s="12"/>
      <c r="KR1157" s="12"/>
      <c r="KS1157" s="12"/>
      <c r="KT1157" s="12"/>
      <c r="KU1157" s="12"/>
      <c r="KV1157" s="12"/>
      <c r="KW1157" s="12"/>
      <c r="KZ1157" s="12"/>
      <c r="LA1157" s="12"/>
      <c r="LB1157" s="12"/>
      <c r="LC1157" s="12"/>
      <c r="LN1157" s="12"/>
      <c r="LO1157" s="12"/>
      <c r="LP1157" s="12"/>
      <c r="LQ1157" s="12"/>
      <c r="MG1157" s="12"/>
      <c r="MH1157" s="12"/>
      <c r="MI1157" s="12"/>
      <c r="MJ1157" s="12"/>
    </row>
    <row r="1158" spans="1:359" s="8" customFormat="1" ht="22.5" customHeight="1">
      <c r="A1158" s="57">
        <v>2</v>
      </c>
      <c r="B1158" s="58"/>
      <c r="C1158" s="62"/>
      <c r="D1158" s="201">
        <f t="shared" si="362"/>
        <v>69.295999999999992</v>
      </c>
      <c r="E1158" s="226"/>
      <c r="F1158" s="59" t="s">
        <v>808</v>
      </c>
      <c r="G1158" s="59"/>
      <c r="H1158" s="43" t="s">
        <v>353</v>
      </c>
      <c r="I1158" s="43" t="s">
        <v>723</v>
      </c>
      <c r="J1158" s="44" t="s">
        <v>943</v>
      </c>
      <c r="K1158" s="43" t="s">
        <v>1389</v>
      </c>
      <c r="L1158" s="66">
        <f t="shared" si="363"/>
        <v>69.295999999999992</v>
      </c>
      <c r="M1158" s="66"/>
      <c r="N1158" s="1" t="s">
        <v>369</v>
      </c>
      <c r="O1158" s="316" t="s">
        <v>369</v>
      </c>
      <c r="P1158" s="317">
        <v>5</v>
      </c>
      <c r="Q1158" s="4" t="s">
        <v>369</v>
      </c>
      <c r="R1158" s="37">
        <v>28.4</v>
      </c>
      <c r="S1158" s="38">
        <f t="shared" si="364"/>
        <v>34.647999999999996</v>
      </c>
      <c r="T1158" s="19"/>
      <c r="U1158" s="10" t="s">
        <v>518</v>
      </c>
      <c r="V1158" s="9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12"/>
      <c r="AV1158" s="12"/>
      <c r="AW1158" s="12"/>
      <c r="AX1158" s="12"/>
      <c r="AY1158" s="12"/>
      <c r="AZ1158" s="12"/>
      <c r="BA1158" s="12"/>
      <c r="BB1158" s="12"/>
      <c r="BC1158" s="12"/>
      <c r="BD1158" s="12"/>
      <c r="BE1158" s="12"/>
      <c r="BF1158" s="12"/>
      <c r="BG1158" s="12"/>
      <c r="BH1158" s="12"/>
      <c r="BI1158" s="12"/>
      <c r="BJ1158" s="12"/>
      <c r="BK1158" s="12"/>
      <c r="BL1158" s="12"/>
      <c r="BM1158" s="12"/>
      <c r="BN1158" s="12"/>
      <c r="BO1158" s="12"/>
      <c r="BP1158" s="12"/>
      <c r="BQ1158" s="12"/>
      <c r="BR1158" s="12"/>
      <c r="BS1158" s="12"/>
      <c r="BT1158" s="12"/>
      <c r="BU1158" s="12"/>
      <c r="BV1158" s="12"/>
      <c r="BW1158" s="12"/>
      <c r="BX1158" s="12"/>
      <c r="BY1158" s="12"/>
      <c r="BZ1158" s="12"/>
      <c r="CA1158" s="12"/>
      <c r="CB1158" s="12"/>
      <c r="CC1158" s="12"/>
      <c r="CD1158" s="12"/>
      <c r="CE1158" s="12"/>
      <c r="CF1158" s="12"/>
      <c r="CG1158" s="12"/>
      <c r="CH1158" s="12"/>
      <c r="CI1158" s="12"/>
      <c r="CJ1158" s="12"/>
      <c r="CK1158" s="12"/>
      <c r="CL1158" s="12"/>
      <c r="CM1158" s="12"/>
      <c r="CN1158" s="12"/>
      <c r="CO1158" s="12"/>
      <c r="CP1158" s="12"/>
      <c r="CQ1158" s="12"/>
      <c r="CR1158" s="12"/>
      <c r="CS1158" s="12"/>
      <c r="CT1158" s="12"/>
      <c r="CU1158" s="12"/>
      <c r="CV1158" s="12"/>
      <c r="CW1158" s="12"/>
      <c r="CX1158" s="12"/>
      <c r="CY1158" s="12"/>
      <c r="CZ1158" s="12"/>
      <c r="DA1158" s="12"/>
      <c r="DB1158" s="12"/>
      <c r="DC1158" s="12"/>
      <c r="DD1158" s="12"/>
      <c r="DE1158" s="12"/>
      <c r="DF1158" s="12"/>
      <c r="DG1158" s="12"/>
      <c r="DH1158" s="12"/>
      <c r="DI1158" s="12"/>
      <c r="DJ1158" s="12"/>
      <c r="DK1158" s="12"/>
      <c r="DL1158" s="12"/>
      <c r="DM1158" s="12"/>
      <c r="DN1158" s="12"/>
      <c r="DO1158" s="12"/>
      <c r="DP1158" s="12"/>
      <c r="DQ1158" s="12"/>
      <c r="DR1158" s="12"/>
      <c r="DS1158" s="12"/>
      <c r="DT1158" s="12"/>
      <c r="DU1158" s="12"/>
      <c r="DV1158" s="12"/>
      <c r="DW1158" s="12"/>
      <c r="DX1158" s="12"/>
      <c r="DY1158" s="12"/>
      <c r="DZ1158" s="12"/>
      <c r="EA1158" s="12"/>
      <c r="EB1158" s="12"/>
      <c r="EC1158" s="12"/>
      <c r="ED1158" s="12"/>
      <c r="EE1158" s="12"/>
      <c r="EF1158" s="12"/>
      <c r="EG1158" s="12"/>
      <c r="EH1158" s="12"/>
      <c r="EI1158" s="12"/>
      <c r="EJ1158" s="12"/>
      <c r="EK1158" s="12"/>
      <c r="EL1158" s="12"/>
      <c r="EM1158" s="12"/>
      <c r="EN1158" s="12"/>
      <c r="EO1158" s="12"/>
      <c r="EP1158" s="12"/>
      <c r="EQ1158" s="12"/>
      <c r="ER1158" s="12"/>
      <c r="ES1158" s="12"/>
      <c r="ET1158" s="12"/>
      <c r="EU1158" s="12"/>
      <c r="EV1158" s="12"/>
      <c r="EW1158" s="12"/>
      <c r="EX1158" s="12"/>
      <c r="EY1158" s="12"/>
      <c r="EZ1158" s="12"/>
      <c r="FA1158" s="12"/>
      <c r="FB1158" s="12"/>
      <c r="FC1158" s="12"/>
      <c r="FD1158" s="12"/>
      <c r="FE1158" s="12"/>
      <c r="FF1158" s="12"/>
      <c r="FG1158" s="12"/>
      <c r="FH1158" s="12"/>
      <c r="FI1158" s="12"/>
      <c r="FJ1158" s="12"/>
      <c r="FK1158" s="12"/>
      <c r="FL1158" s="12"/>
      <c r="FM1158" s="12"/>
      <c r="FN1158" s="12"/>
      <c r="FO1158" s="12"/>
      <c r="FP1158" s="12"/>
      <c r="FQ1158" s="12"/>
      <c r="FR1158" s="12"/>
      <c r="FS1158" s="12"/>
      <c r="FT1158" s="12"/>
      <c r="FU1158" s="12"/>
      <c r="FV1158" s="12"/>
      <c r="FW1158" s="12"/>
      <c r="FX1158" s="12"/>
      <c r="FY1158" s="12"/>
      <c r="FZ1158" s="12"/>
      <c r="GA1158" s="12"/>
      <c r="GB1158" s="12"/>
      <c r="GC1158" s="12"/>
      <c r="GD1158" s="12"/>
      <c r="GE1158" s="12"/>
      <c r="GF1158" s="12"/>
      <c r="GG1158" s="12"/>
      <c r="GH1158" s="12"/>
      <c r="GI1158" s="12"/>
      <c r="GJ1158" s="12"/>
      <c r="GK1158" s="12"/>
      <c r="GL1158" s="12"/>
      <c r="GM1158" s="12"/>
      <c r="GN1158" s="12"/>
      <c r="GO1158" s="12"/>
      <c r="GP1158" s="12"/>
      <c r="GQ1158" s="12"/>
      <c r="GR1158" s="12"/>
      <c r="GS1158" s="12"/>
      <c r="GT1158" s="12"/>
      <c r="GU1158" s="12"/>
      <c r="GV1158" s="12"/>
      <c r="GW1158" s="12"/>
      <c r="GX1158" s="12"/>
      <c r="GY1158" s="12"/>
      <c r="GZ1158" s="12"/>
      <c r="HA1158" s="12"/>
      <c r="HB1158" s="12"/>
      <c r="HC1158" s="12"/>
      <c r="HD1158" s="12"/>
      <c r="HE1158" s="12"/>
      <c r="HF1158" s="12"/>
      <c r="HG1158" s="12"/>
      <c r="HH1158" s="12"/>
      <c r="HI1158" s="12"/>
      <c r="HJ1158" s="12"/>
      <c r="HK1158" s="12"/>
      <c r="HL1158" s="12"/>
      <c r="HM1158" s="12"/>
      <c r="HN1158" s="12"/>
      <c r="HO1158" s="12"/>
      <c r="HT1158" s="12"/>
      <c r="HU1158" s="12"/>
      <c r="HW1158" s="12"/>
      <c r="HX1158" s="12"/>
      <c r="HZ1158" s="12"/>
      <c r="IA1158" s="12"/>
      <c r="IB1158" s="12"/>
      <c r="IC1158" s="12"/>
      <c r="ID1158" s="12"/>
      <c r="IJ1158" s="12"/>
      <c r="IK1158" s="12"/>
      <c r="IL1158" s="12"/>
      <c r="IM1158" s="12"/>
      <c r="IN1158" s="12"/>
      <c r="JT1158" s="12"/>
      <c r="JU1158" s="12"/>
      <c r="JV1158" s="12"/>
      <c r="JW1158" s="12"/>
      <c r="JX1158" s="12"/>
      <c r="KS1158" s="12"/>
      <c r="KT1158" s="12"/>
      <c r="KX1158" s="12"/>
      <c r="KZ1158" s="12"/>
      <c r="LA1158" s="12"/>
      <c r="LB1158" s="12"/>
      <c r="LC1158" s="12"/>
      <c r="MK1158" s="12"/>
      <c r="ML1158" s="12"/>
      <c r="MM1158" s="12"/>
      <c r="MN1158" s="12"/>
      <c r="MO1158" s="12"/>
      <c r="MP1158" s="12"/>
      <c r="MQ1158"/>
      <c r="MS1158"/>
    </row>
    <row r="1159" spans="1:359" s="8" customFormat="1" ht="22.5" customHeight="1">
      <c r="A1159" s="57">
        <v>2</v>
      </c>
      <c r="B1159" s="58"/>
      <c r="C1159" s="62"/>
      <c r="D1159" s="201">
        <f t="shared" si="362"/>
        <v>56.12</v>
      </c>
      <c r="E1159" s="226"/>
      <c r="F1159" s="59" t="s">
        <v>808</v>
      </c>
      <c r="G1159" s="59"/>
      <c r="H1159" s="26" t="s">
        <v>353</v>
      </c>
      <c r="I1159" s="26" t="s">
        <v>708</v>
      </c>
      <c r="J1159" s="28" t="s">
        <v>943</v>
      </c>
      <c r="K1159" s="26" t="s">
        <v>1343</v>
      </c>
      <c r="L1159" s="66">
        <f t="shared" si="363"/>
        <v>56.12</v>
      </c>
      <c r="M1159" s="66"/>
      <c r="N1159" s="1" t="s">
        <v>369</v>
      </c>
      <c r="O1159" s="316" t="s">
        <v>369</v>
      </c>
      <c r="P1159" s="317">
        <v>2</v>
      </c>
      <c r="Q1159" s="4" t="s">
        <v>369</v>
      </c>
      <c r="R1159" s="37">
        <v>23</v>
      </c>
      <c r="S1159" s="38">
        <f t="shared" si="364"/>
        <v>28.06</v>
      </c>
      <c r="T1159" s="20"/>
      <c r="U1159" s="10" t="s">
        <v>1239</v>
      </c>
      <c r="V1159" s="9"/>
      <c r="HY1159" s="12"/>
      <c r="HZ1159" s="12"/>
      <c r="IA1159" s="12"/>
      <c r="II1159" s="12"/>
      <c r="IJ1159" s="12"/>
      <c r="IK1159" s="12"/>
      <c r="IR1159" s="12"/>
      <c r="IS1159" s="12"/>
      <c r="IT1159" s="12"/>
      <c r="IU1159" s="12"/>
      <c r="IV1159" s="12"/>
      <c r="IW1159" s="12"/>
      <c r="IX1159" s="12"/>
      <c r="IY1159" s="12"/>
      <c r="IZ1159" s="12"/>
      <c r="JA1159" s="12"/>
      <c r="JL1159" s="12"/>
      <c r="JN1159" s="12"/>
      <c r="JT1159" s="12"/>
      <c r="JU1159" s="12"/>
      <c r="JV1159" s="12"/>
      <c r="JW1159" s="12"/>
      <c r="JX1159" s="12"/>
      <c r="KS1159" s="12"/>
      <c r="KT1159" s="12"/>
      <c r="KX1159" s="12"/>
      <c r="KY1159" s="12"/>
      <c r="KZ1159" s="12"/>
      <c r="LA1159" s="12"/>
      <c r="LB1159" s="12"/>
      <c r="LC1159" s="12"/>
      <c r="LN1159" s="12"/>
      <c r="LO1159" s="12"/>
      <c r="LP1159" s="12"/>
      <c r="LQ1159" s="12"/>
      <c r="MG1159" s="12"/>
      <c r="MH1159" s="12"/>
      <c r="MI1159" s="12"/>
      <c r="MJ1159" s="12"/>
      <c r="MK1159" s="12"/>
      <c r="ML1159" s="12"/>
      <c r="MM1159" s="12"/>
      <c r="MN1159" s="12"/>
      <c r="MO1159" s="12"/>
      <c r="MP1159" s="12"/>
      <c r="MQ1159" s="197"/>
      <c r="MS1159" s="197"/>
    </row>
    <row r="1160" spans="1:359" s="8" customFormat="1" ht="22.5" customHeight="1">
      <c r="A1160" s="57">
        <v>2.1</v>
      </c>
      <c r="B1160" s="58"/>
      <c r="C1160" s="62"/>
      <c r="D1160" s="201">
        <f t="shared" si="362"/>
        <v>43.297800000000002</v>
      </c>
      <c r="E1160" s="226"/>
      <c r="F1160" s="59" t="s">
        <v>807</v>
      </c>
      <c r="G1160" s="59"/>
      <c r="H1160" s="26" t="s">
        <v>353</v>
      </c>
      <c r="I1160" s="26" t="s">
        <v>1633</v>
      </c>
      <c r="J1160" s="28" t="s">
        <v>943</v>
      </c>
      <c r="K1160" s="26" t="s">
        <v>1392</v>
      </c>
      <c r="L1160" s="66">
        <f t="shared" si="363"/>
        <v>43.297800000000002</v>
      </c>
      <c r="M1160" s="66"/>
      <c r="N1160" s="1" t="s">
        <v>369</v>
      </c>
      <c r="O1160" s="316" t="s">
        <v>369</v>
      </c>
      <c r="P1160" s="317">
        <v>1</v>
      </c>
      <c r="Q1160" s="4" t="s">
        <v>369</v>
      </c>
      <c r="R1160" s="37">
        <v>16.899999999999999</v>
      </c>
      <c r="S1160" s="38">
        <f t="shared" si="364"/>
        <v>20.617999999999999</v>
      </c>
      <c r="T1160" s="19"/>
      <c r="U1160" s="10" t="s">
        <v>1628</v>
      </c>
      <c r="V1160" s="10" t="s">
        <v>1629</v>
      </c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12"/>
      <c r="AV1160" s="12"/>
      <c r="AW1160" s="12"/>
      <c r="AX1160" s="12"/>
      <c r="AY1160" s="12"/>
      <c r="AZ1160" s="12"/>
      <c r="BA1160" s="12"/>
      <c r="BB1160" s="12"/>
      <c r="BC1160" s="12"/>
      <c r="BD1160" s="12"/>
      <c r="BE1160" s="12"/>
      <c r="BF1160" s="12"/>
      <c r="BG1160" s="12"/>
      <c r="BH1160" s="12"/>
      <c r="BI1160" s="12"/>
      <c r="BJ1160" s="12"/>
      <c r="BK1160" s="12"/>
      <c r="BL1160" s="12"/>
      <c r="BM1160" s="12"/>
      <c r="BN1160" s="12"/>
      <c r="BO1160" s="12"/>
      <c r="BP1160" s="12"/>
      <c r="BQ1160" s="12"/>
      <c r="BR1160" s="12"/>
      <c r="BS1160" s="12"/>
      <c r="BT1160" s="12"/>
      <c r="BU1160" s="12"/>
      <c r="BV1160" s="12"/>
      <c r="BW1160" s="12"/>
      <c r="BX1160" s="12"/>
      <c r="BY1160" s="12"/>
      <c r="BZ1160" s="12"/>
      <c r="CA1160" s="12"/>
      <c r="CB1160" s="12"/>
      <c r="CC1160" s="12"/>
      <c r="CD1160" s="12"/>
      <c r="CE1160" s="12"/>
      <c r="CF1160" s="12"/>
      <c r="CG1160" s="12"/>
      <c r="CH1160" s="12"/>
      <c r="CI1160" s="12"/>
      <c r="CJ1160" s="12"/>
      <c r="CK1160" s="12"/>
      <c r="CL1160" s="12"/>
      <c r="CM1160" s="12"/>
      <c r="CN1160" s="12"/>
      <c r="CO1160" s="12"/>
      <c r="CP1160" s="12"/>
      <c r="CQ1160" s="12"/>
      <c r="CR1160" s="12"/>
      <c r="CS1160" s="12"/>
      <c r="CT1160" s="12"/>
      <c r="CU1160" s="12"/>
      <c r="CV1160" s="12"/>
      <c r="CW1160" s="12"/>
      <c r="CX1160" s="12"/>
      <c r="CY1160" s="12"/>
      <c r="CZ1160" s="12"/>
      <c r="DA1160" s="12"/>
      <c r="DB1160" s="12"/>
      <c r="DC1160" s="12"/>
      <c r="DD1160" s="12"/>
      <c r="DE1160" s="12"/>
      <c r="DF1160" s="12"/>
      <c r="DG1160" s="12"/>
      <c r="DH1160" s="12"/>
      <c r="DI1160" s="12"/>
      <c r="DJ1160" s="12"/>
      <c r="DK1160" s="12"/>
      <c r="DL1160" s="12"/>
      <c r="DM1160" s="12"/>
      <c r="DN1160" s="12"/>
      <c r="DO1160" s="12"/>
      <c r="DP1160" s="12"/>
      <c r="DQ1160" s="12"/>
      <c r="DR1160" s="12"/>
      <c r="DS1160" s="12"/>
      <c r="DT1160" s="12"/>
      <c r="DU1160" s="12"/>
      <c r="DV1160" s="12"/>
      <c r="DW1160" s="12"/>
      <c r="DX1160" s="12"/>
      <c r="DY1160" s="12"/>
      <c r="DZ1160" s="12"/>
      <c r="EA1160" s="12"/>
      <c r="EB1160" s="12"/>
      <c r="EC1160" s="12"/>
      <c r="ED1160" s="12"/>
      <c r="EE1160" s="12"/>
      <c r="EF1160" s="12"/>
      <c r="EG1160" s="12"/>
      <c r="EH1160" s="12"/>
      <c r="EI1160" s="12"/>
      <c r="EJ1160" s="12"/>
      <c r="EK1160" s="12"/>
      <c r="EL1160" s="12"/>
      <c r="EM1160" s="12"/>
      <c r="EN1160" s="12"/>
      <c r="EO1160" s="12"/>
      <c r="EP1160" s="12"/>
      <c r="EQ1160" s="12"/>
      <c r="ER1160" s="12"/>
      <c r="ES1160" s="12"/>
      <c r="ET1160" s="12"/>
      <c r="EU1160" s="12"/>
      <c r="EV1160" s="12"/>
      <c r="EW1160" s="12"/>
      <c r="EX1160" s="12"/>
      <c r="EY1160" s="12"/>
      <c r="EZ1160" s="12"/>
      <c r="FA1160" s="12"/>
      <c r="FB1160" s="12"/>
      <c r="FC1160" s="12"/>
      <c r="FD1160" s="12"/>
      <c r="FE1160" s="12"/>
      <c r="FF1160" s="12"/>
      <c r="FG1160" s="12"/>
      <c r="FH1160" s="12"/>
      <c r="FI1160" s="12"/>
      <c r="FJ1160" s="12"/>
      <c r="FK1160" s="12"/>
      <c r="FL1160" s="12"/>
      <c r="FM1160" s="12"/>
      <c r="FN1160" s="12"/>
      <c r="FO1160" s="12"/>
      <c r="FP1160" s="12"/>
      <c r="FQ1160" s="12"/>
      <c r="FR1160" s="12"/>
      <c r="FS1160" s="12"/>
      <c r="FT1160" s="12"/>
      <c r="FU1160" s="12"/>
      <c r="FV1160" s="12"/>
      <c r="FW1160" s="12"/>
      <c r="FX1160" s="12"/>
      <c r="FY1160" s="12"/>
      <c r="FZ1160" s="12"/>
      <c r="GA1160" s="12"/>
      <c r="GB1160" s="12"/>
      <c r="GC1160" s="12"/>
      <c r="GD1160" s="12"/>
      <c r="GE1160" s="12"/>
      <c r="GF1160" s="12"/>
      <c r="GG1160" s="12"/>
      <c r="GH1160" s="12"/>
      <c r="GI1160" s="12"/>
      <c r="GJ1160" s="12"/>
      <c r="GK1160" s="12"/>
      <c r="GL1160" s="12"/>
      <c r="GM1160" s="12"/>
      <c r="GN1160" s="12"/>
      <c r="GO1160" s="12"/>
      <c r="GP1160" s="12"/>
      <c r="GQ1160" s="12"/>
      <c r="GR1160" s="12"/>
      <c r="GS1160" s="12"/>
      <c r="GT1160" s="12"/>
      <c r="GU1160" s="12"/>
      <c r="GV1160" s="12"/>
      <c r="GW1160" s="12"/>
      <c r="GX1160" s="12"/>
      <c r="GY1160" s="12"/>
      <c r="GZ1160" s="12"/>
      <c r="HA1160" s="12"/>
      <c r="HB1160" s="12"/>
      <c r="HC1160" s="12"/>
      <c r="HD1160" s="12"/>
      <c r="HE1160" s="12"/>
      <c r="HF1160" s="12"/>
      <c r="HG1160" s="12"/>
      <c r="HH1160" s="12"/>
      <c r="HI1160" s="12"/>
      <c r="HJ1160" s="12"/>
      <c r="HK1160" s="12"/>
      <c r="HL1160" s="12"/>
      <c r="HM1160" s="12"/>
      <c r="HN1160" s="12"/>
      <c r="HO1160" s="12"/>
      <c r="HT1160" s="12"/>
      <c r="HU1160" s="12"/>
      <c r="HW1160" s="12"/>
      <c r="HX1160" s="12"/>
      <c r="HZ1160" s="12"/>
      <c r="IA1160" s="12"/>
      <c r="IB1160" s="12"/>
      <c r="IC1160" s="12"/>
      <c r="ID1160" s="12"/>
      <c r="IG1160" s="12"/>
      <c r="II1160" s="12"/>
      <c r="IJ1160" s="12"/>
      <c r="IK1160" s="12"/>
      <c r="IO1160" s="12"/>
      <c r="IP1160" s="12"/>
      <c r="IQ1160" s="12"/>
      <c r="IR1160" s="12"/>
      <c r="JN1160" s="7"/>
      <c r="JO1160" s="12"/>
      <c r="JQ1160" s="12"/>
      <c r="JT1160" s="12"/>
      <c r="JU1160" s="12"/>
      <c r="JV1160" s="12"/>
      <c r="JW1160" s="12"/>
      <c r="JX1160" s="12"/>
      <c r="KS1160" s="12"/>
      <c r="KT1160" s="12"/>
      <c r="KX1160" s="12"/>
      <c r="KZ1160" s="12"/>
      <c r="LA1160" s="12"/>
      <c r="LB1160" s="12"/>
      <c r="LC1160" s="12"/>
      <c r="LN1160" s="12"/>
      <c r="LO1160" s="12"/>
      <c r="LP1160" s="12"/>
      <c r="LQ1160" s="12"/>
      <c r="MG1160" s="12"/>
      <c r="MH1160" s="12"/>
      <c r="MI1160" s="12"/>
      <c r="MJ1160" s="12"/>
      <c r="MQ1160" s="197"/>
      <c r="MS1160" s="197"/>
    </row>
    <row r="1161" spans="1:359" s="8" customFormat="1" ht="22.5" customHeight="1">
      <c r="A1161" s="57">
        <v>1</v>
      </c>
      <c r="B1161" s="58">
        <v>25</v>
      </c>
      <c r="C1161" s="62">
        <v>3</v>
      </c>
      <c r="D1161" s="201">
        <f t="shared" si="362"/>
        <v>54.998599999999996</v>
      </c>
      <c r="E1161" s="226"/>
      <c r="F1161" s="59" t="s">
        <v>832</v>
      </c>
      <c r="G1161" s="59"/>
      <c r="H1161" s="26" t="s">
        <v>353</v>
      </c>
      <c r="I1161" s="26" t="s">
        <v>712</v>
      </c>
      <c r="J1161" s="28" t="s">
        <v>943</v>
      </c>
      <c r="K1161" s="26" t="s">
        <v>1392</v>
      </c>
      <c r="L1161" s="66">
        <f t="shared" si="363"/>
        <v>54.998599999999996</v>
      </c>
      <c r="M1161" s="66"/>
      <c r="N1161" s="1" t="s">
        <v>369</v>
      </c>
      <c r="O1161" s="316" t="s">
        <v>369</v>
      </c>
      <c r="P1161" s="317">
        <v>1</v>
      </c>
      <c r="Q1161" s="4" t="s">
        <v>369</v>
      </c>
      <c r="R1161" s="37">
        <v>22.13</v>
      </c>
      <c r="S1161" s="38">
        <f t="shared" si="364"/>
        <v>26.9986</v>
      </c>
      <c r="T1161" s="20"/>
      <c r="U1161" s="10" t="s">
        <v>484</v>
      </c>
      <c r="V1161" s="9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  <c r="AR1161" s="12"/>
      <c r="AS1161" s="12"/>
      <c r="AT1161" s="12"/>
      <c r="AU1161" s="12"/>
      <c r="AV1161" s="12"/>
      <c r="AW1161" s="12"/>
      <c r="AX1161" s="12"/>
      <c r="AY1161" s="12"/>
      <c r="AZ1161" s="12"/>
      <c r="BA1161" s="12"/>
      <c r="BB1161" s="12"/>
      <c r="BC1161" s="12"/>
      <c r="BD1161" s="12"/>
      <c r="BE1161" s="12"/>
      <c r="BF1161" s="12"/>
      <c r="BG1161" s="12"/>
      <c r="BH1161" s="12"/>
      <c r="BI1161" s="12"/>
      <c r="BJ1161" s="12"/>
      <c r="BK1161" s="12"/>
      <c r="BL1161" s="12"/>
      <c r="BM1161" s="12"/>
      <c r="BN1161" s="12"/>
      <c r="BO1161" s="12"/>
      <c r="BP1161" s="12"/>
      <c r="BQ1161" s="12"/>
      <c r="BR1161" s="12"/>
      <c r="BS1161" s="12"/>
      <c r="BT1161" s="12"/>
      <c r="BU1161" s="12"/>
      <c r="BV1161" s="12"/>
      <c r="BW1161" s="12"/>
      <c r="BX1161" s="12"/>
      <c r="BY1161" s="12"/>
      <c r="BZ1161" s="12"/>
      <c r="CA1161" s="12"/>
      <c r="CB1161" s="12"/>
      <c r="CC1161" s="12"/>
      <c r="CD1161" s="12"/>
      <c r="CE1161" s="12"/>
      <c r="CF1161" s="12"/>
      <c r="CG1161" s="12"/>
      <c r="CH1161" s="12"/>
      <c r="CI1161" s="12"/>
      <c r="CJ1161" s="12"/>
      <c r="CK1161" s="12"/>
      <c r="CL1161" s="12"/>
      <c r="CM1161" s="12"/>
      <c r="CN1161" s="12"/>
      <c r="CO1161" s="12"/>
      <c r="CP1161" s="12"/>
      <c r="CQ1161" s="12"/>
      <c r="CR1161" s="12"/>
      <c r="CS1161" s="12"/>
      <c r="CT1161" s="12"/>
      <c r="CU1161" s="12"/>
      <c r="CV1161" s="12"/>
      <c r="CW1161" s="12"/>
      <c r="CX1161" s="12"/>
      <c r="CY1161" s="12"/>
      <c r="CZ1161" s="12"/>
      <c r="DA1161" s="12"/>
      <c r="DB1161" s="12"/>
      <c r="DC1161" s="12"/>
      <c r="DD1161" s="12"/>
      <c r="DE1161" s="12"/>
      <c r="DF1161" s="12"/>
      <c r="DG1161" s="12"/>
      <c r="DH1161" s="12"/>
      <c r="DI1161" s="12"/>
      <c r="DJ1161" s="12"/>
      <c r="DK1161" s="12"/>
      <c r="DL1161" s="12"/>
      <c r="DM1161" s="12"/>
      <c r="DN1161" s="12"/>
      <c r="DO1161" s="12"/>
      <c r="DP1161" s="12"/>
      <c r="DQ1161" s="12"/>
      <c r="DR1161" s="12"/>
      <c r="DS1161" s="12"/>
      <c r="DT1161" s="12"/>
      <c r="DU1161" s="12"/>
      <c r="DV1161" s="12"/>
      <c r="DW1161" s="12"/>
      <c r="DX1161" s="12"/>
      <c r="DY1161" s="12"/>
      <c r="DZ1161" s="12"/>
      <c r="EA1161" s="12"/>
      <c r="EB1161" s="12"/>
      <c r="EC1161" s="12"/>
      <c r="ED1161" s="12"/>
      <c r="EE1161" s="12"/>
      <c r="EF1161" s="12"/>
      <c r="EG1161" s="12"/>
      <c r="EH1161" s="12"/>
      <c r="EI1161" s="12"/>
      <c r="EJ1161" s="12"/>
      <c r="EK1161" s="12"/>
      <c r="EL1161" s="12"/>
      <c r="EM1161" s="12"/>
      <c r="EN1161" s="12"/>
      <c r="EO1161" s="12"/>
      <c r="EP1161" s="12"/>
      <c r="EQ1161" s="12"/>
      <c r="ER1161" s="12"/>
      <c r="ES1161" s="12"/>
      <c r="ET1161" s="12"/>
      <c r="EU1161" s="12"/>
      <c r="EV1161" s="12"/>
      <c r="EW1161" s="12"/>
      <c r="EX1161" s="12"/>
      <c r="EY1161" s="12"/>
      <c r="EZ1161" s="12"/>
      <c r="FA1161" s="12"/>
      <c r="FB1161" s="12"/>
      <c r="FC1161" s="12"/>
      <c r="FD1161" s="12"/>
      <c r="FE1161" s="12"/>
      <c r="FF1161" s="12"/>
      <c r="FG1161" s="12"/>
      <c r="FH1161" s="12"/>
      <c r="FI1161" s="12"/>
      <c r="FJ1161" s="12"/>
      <c r="FK1161" s="12"/>
      <c r="FL1161" s="12"/>
      <c r="FM1161" s="12"/>
      <c r="FN1161" s="12"/>
      <c r="FO1161" s="12"/>
      <c r="FP1161" s="12"/>
      <c r="FQ1161" s="12"/>
      <c r="FR1161" s="12"/>
      <c r="FS1161" s="12"/>
      <c r="FT1161" s="12"/>
      <c r="FU1161" s="12"/>
      <c r="FV1161" s="12"/>
      <c r="FW1161" s="12"/>
      <c r="FX1161" s="12"/>
      <c r="FY1161" s="12"/>
      <c r="FZ1161" s="12"/>
      <c r="GA1161" s="12"/>
      <c r="GB1161" s="12"/>
      <c r="GC1161" s="12"/>
      <c r="GD1161" s="12"/>
      <c r="GE1161" s="12"/>
      <c r="GF1161" s="12"/>
      <c r="GG1161" s="12"/>
      <c r="GH1161" s="12"/>
      <c r="GI1161" s="12"/>
      <c r="GJ1161" s="12"/>
      <c r="GK1161" s="12"/>
      <c r="GL1161" s="12"/>
      <c r="GM1161" s="12"/>
      <c r="GN1161" s="12"/>
      <c r="GO1161" s="12"/>
      <c r="GP1161" s="12"/>
      <c r="GQ1161" s="12"/>
      <c r="GR1161" s="12"/>
      <c r="GS1161" s="12"/>
      <c r="GT1161" s="12"/>
      <c r="GU1161" s="12"/>
      <c r="GV1161" s="12"/>
      <c r="GW1161" s="12"/>
      <c r="GX1161" s="12"/>
      <c r="GY1161" s="12"/>
      <c r="GZ1161" s="12"/>
      <c r="HA1161" s="12"/>
      <c r="HB1161" s="12"/>
      <c r="HC1161" s="12"/>
      <c r="HD1161" s="12"/>
      <c r="HE1161" s="12"/>
      <c r="HF1161" s="12"/>
      <c r="HG1161" s="12"/>
      <c r="HH1161" s="12"/>
      <c r="HI1161" s="12"/>
      <c r="HJ1161" s="12"/>
      <c r="HK1161" s="12"/>
      <c r="HL1161" s="12"/>
      <c r="HM1161" s="12"/>
      <c r="HN1161" s="12"/>
      <c r="HO1161" s="12"/>
      <c r="HT1161" s="12"/>
      <c r="HU1161" s="12"/>
      <c r="HW1161" s="12"/>
      <c r="HX1161" s="12"/>
      <c r="HY1161" s="12"/>
      <c r="II1161" s="12"/>
      <c r="IR1161" s="12"/>
      <c r="JL1161" s="12"/>
      <c r="JT1161" s="12"/>
      <c r="JU1161" s="12"/>
      <c r="JV1161" s="12"/>
      <c r="JW1161" s="12"/>
      <c r="JX1161" s="12"/>
      <c r="KS1161" s="12"/>
      <c r="KT1161" s="12"/>
      <c r="KX1161" s="12"/>
      <c r="KY1161" s="12"/>
      <c r="KZ1161" s="12"/>
      <c r="LA1161" s="12"/>
      <c r="LB1161" s="12"/>
      <c r="LC1161" s="12"/>
      <c r="LN1161" s="12"/>
      <c r="LO1161" s="12"/>
      <c r="LP1161" s="12"/>
      <c r="LQ1161" s="12"/>
      <c r="MG1161" s="12"/>
      <c r="MH1161" s="12"/>
      <c r="MI1161" s="12"/>
      <c r="MJ1161" s="12"/>
      <c r="MQ1161" s="197"/>
      <c r="MR1161" s="12"/>
      <c r="MS1161" s="197"/>
    </row>
    <row r="1162" spans="1:359" s="8" customFormat="1" ht="22.5" customHeight="1">
      <c r="A1162" s="57">
        <v>1</v>
      </c>
      <c r="B1162" s="58">
        <v>25</v>
      </c>
      <c r="C1162" s="62"/>
      <c r="D1162" s="201">
        <f t="shared" si="362"/>
        <v>53.999399999999994</v>
      </c>
      <c r="E1162" s="225"/>
      <c r="F1162" s="59" t="s">
        <v>832</v>
      </c>
      <c r="G1162" s="59"/>
      <c r="H1162" s="26" t="s">
        <v>353</v>
      </c>
      <c r="I1162" s="26" t="s">
        <v>712</v>
      </c>
      <c r="J1162" s="28" t="s">
        <v>943</v>
      </c>
      <c r="K1162" s="26" t="s">
        <v>713</v>
      </c>
      <c r="L1162" s="66">
        <f t="shared" si="363"/>
        <v>53.999399999999994</v>
      </c>
      <c r="M1162" s="66"/>
      <c r="N1162" s="1" t="s">
        <v>369</v>
      </c>
      <c r="O1162" s="316" t="s">
        <v>369</v>
      </c>
      <c r="P1162" s="317" t="s">
        <v>369</v>
      </c>
      <c r="Q1162" s="4">
        <v>1</v>
      </c>
      <c r="R1162" s="37">
        <v>23.77</v>
      </c>
      <c r="S1162" s="38">
        <f t="shared" si="364"/>
        <v>28.999399999999998</v>
      </c>
      <c r="T1162" s="20"/>
      <c r="U1162" s="10" t="s">
        <v>709</v>
      </c>
      <c r="V1162" s="9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  <c r="AW1162" s="12"/>
      <c r="AX1162" s="12"/>
      <c r="AY1162" s="12"/>
      <c r="AZ1162" s="12"/>
      <c r="BA1162" s="12"/>
      <c r="BB1162" s="12"/>
      <c r="BC1162" s="12"/>
      <c r="BD1162" s="12"/>
      <c r="BE1162" s="12"/>
      <c r="BF1162" s="12"/>
      <c r="BG1162" s="12"/>
      <c r="BH1162" s="12"/>
      <c r="BI1162" s="12"/>
      <c r="BJ1162" s="12"/>
      <c r="BK1162" s="12"/>
      <c r="BL1162" s="12"/>
      <c r="BM1162" s="12"/>
      <c r="BN1162" s="12"/>
      <c r="BO1162" s="12"/>
      <c r="BP1162" s="12"/>
      <c r="BQ1162" s="12"/>
      <c r="BR1162" s="12"/>
      <c r="BS1162" s="12"/>
      <c r="BT1162" s="12"/>
      <c r="BU1162" s="12"/>
      <c r="BV1162" s="12"/>
      <c r="BW1162" s="12"/>
      <c r="BX1162" s="12"/>
      <c r="BY1162" s="12"/>
      <c r="BZ1162" s="12"/>
      <c r="CA1162" s="12"/>
      <c r="CB1162" s="12"/>
      <c r="CC1162" s="12"/>
      <c r="CD1162" s="12"/>
      <c r="CE1162" s="12"/>
      <c r="CF1162" s="12"/>
      <c r="CG1162" s="12"/>
      <c r="CH1162" s="12"/>
      <c r="CI1162" s="12"/>
      <c r="CJ1162" s="12"/>
      <c r="CK1162" s="12"/>
      <c r="CL1162" s="12"/>
      <c r="CM1162" s="12"/>
      <c r="CN1162" s="12"/>
      <c r="CO1162" s="12"/>
      <c r="CP1162" s="12"/>
      <c r="CQ1162" s="12"/>
      <c r="CR1162" s="12"/>
      <c r="CS1162" s="12"/>
      <c r="CT1162" s="12"/>
      <c r="CU1162" s="12"/>
      <c r="CV1162" s="12"/>
      <c r="CW1162" s="12"/>
      <c r="CX1162" s="12"/>
      <c r="CY1162" s="12"/>
      <c r="CZ1162" s="12"/>
      <c r="DA1162" s="12"/>
      <c r="DB1162" s="12"/>
      <c r="DC1162" s="12"/>
      <c r="DD1162" s="12"/>
      <c r="DE1162" s="12"/>
      <c r="DF1162" s="12"/>
      <c r="DG1162" s="12"/>
      <c r="DH1162" s="12"/>
      <c r="DI1162" s="12"/>
      <c r="DJ1162" s="12"/>
      <c r="DK1162" s="12"/>
      <c r="DL1162" s="12"/>
      <c r="DM1162" s="12"/>
      <c r="DN1162" s="12"/>
      <c r="DO1162" s="12"/>
      <c r="DP1162" s="12"/>
      <c r="DQ1162" s="12"/>
      <c r="DR1162" s="12"/>
      <c r="DS1162" s="12"/>
      <c r="DT1162" s="12"/>
      <c r="DU1162" s="12"/>
      <c r="DV1162" s="12"/>
      <c r="DW1162" s="12"/>
      <c r="DX1162" s="12"/>
      <c r="DY1162" s="12"/>
      <c r="DZ1162" s="12"/>
      <c r="EA1162" s="12"/>
      <c r="EB1162" s="12"/>
      <c r="EC1162" s="12"/>
      <c r="ED1162" s="12"/>
      <c r="EE1162" s="12"/>
      <c r="EF1162" s="12"/>
      <c r="EG1162" s="12"/>
      <c r="EH1162" s="12"/>
      <c r="EI1162" s="12"/>
      <c r="EJ1162" s="12"/>
      <c r="EK1162" s="12"/>
      <c r="EL1162" s="12"/>
      <c r="EM1162" s="12"/>
      <c r="EN1162" s="12"/>
      <c r="EO1162" s="12"/>
      <c r="EP1162" s="12"/>
      <c r="EQ1162" s="12"/>
      <c r="ER1162" s="12"/>
      <c r="ES1162" s="12"/>
      <c r="ET1162" s="12"/>
      <c r="EU1162" s="12"/>
      <c r="EV1162" s="12"/>
      <c r="EW1162" s="12"/>
      <c r="EX1162" s="12"/>
      <c r="EY1162" s="12"/>
      <c r="EZ1162" s="12"/>
      <c r="FA1162" s="12"/>
      <c r="FB1162" s="12"/>
      <c r="FC1162" s="12"/>
      <c r="FD1162" s="12"/>
      <c r="FE1162" s="12"/>
      <c r="FF1162" s="12"/>
      <c r="FG1162" s="12"/>
      <c r="FH1162" s="12"/>
      <c r="FI1162" s="12"/>
      <c r="FJ1162" s="12"/>
      <c r="FK1162" s="12"/>
      <c r="FL1162" s="12"/>
      <c r="FM1162" s="12"/>
      <c r="FN1162" s="12"/>
      <c r="FO1162" s="12"/>
      <c r="FP1162" s="12"/>
      <c r="FQ1162" s="12"/>
      <c r="FR1162" s="12"/>
      <c r="FS1162" s="12"/>
      <c r="FT1162" s="12"/>
      <c r="FU1162" s="12"/>
      <c r="FV1162" s="12"/>
      <c r="FW1162" s="12"/>
      <c r="FX1162" s="12"/>
      <c r="FY1162" s="12"/>
      <c r="FZ1162" s="12"/>
      <c r="GA1162" s="12"/>
      <c r="GB1162" s="12"/>
      <c r="GC1162" s="12"/>
      <c r="GD1162" s="12"/>
      <c r="GE1162" s="12"/>
      <c r="GF1162" s="12"/>
      <c r="GG1162" s="12"/>
      <c r="GH1162" s="12"/>
      <c r="GI1162" s="12"/>
      <c r="GJ1162" s="12"/>
      <c r="GK1162" s="12"/>
      <c r="GL1162" s="12"/>
      <c r="GM1162" s="12"/>
      <c r="GN1162" s="12"/>
      <c r="GO1162" s="12"/>
      <c r="GP1162" s="12"/>
      <c r="GQ1162" s="12"/>
      <c r="GR1162" s="12"/>
      <c r="GS1162" s="12"/>
      <c r="GT1162" s="12"/>
      <c r="GU1162" s="12"/>
      <c r="GV1162" s="12"/>
      <c r="GW1162" s="12"/>
      <c r="GX1162" s="12"/>
      <c r="GY1162" s="12"/>
      <c r="GZ1162" s="12"/>
      <c r="HA1162" s="12"/>
      <c r="HB1162" s="12"/>
      <c r="HC1162" s="12"/>
      <c r="HD1162" s="12"/>
      <c r="HE1162" s="12"/>
      <c r="HF1162" s="12"/>
      <c r="HG1162" s="12"/>
      <c r="HH1162" s="12"/>
      <c r="HI1162" s="12"/>
      <c r="HJ1162" s="12"/>
      <c r="HK1162" s="12"/>
      <c r="HL1162" s="12"/>
      <c r="HM1162" s="12"/>
      <c r="HN1162" s="12"/>
      <c r="HO1162" s="12"/>
      <c r="HR1162" s="12"/>
      <c r="HS1162" s="12"/>
      <c r="HT1162" s="12"/>
      <c r="HU1162" s="12"/>
      <c r="HV1162" s="12"/>
      <c r="HW1162" s="12"/>
      <c r="HX1162" s="12"/>
      <c r="HY1162" s="12"/>
      <c r="HZ1162" s="12"/>
      <c r="IA1162" s="12"/>
      <c r="IB1162" s="12"/>
      <c r="IC1162" s="12"/>
      <c r="ID1162" s="12"/>
      <c r="IE1162" s="12"/>
      <c r="IF1162" s="12"/>
      <c r="II1162" s="12"/>
      <c r="IJ1162" s="12"/>
      <c r="IK1162" s="12"/>
      <c r="IR1162" s="12"/>
      <c r="IS1162" s="12"/>
      <c r="IT1162" s="12"/>
      <c r="IU1162" s="12"/>
      <c r="IV1162" s="12"/>
      <c r="IW1162" s="12"/>
      <c r="IX1162" s="12"/>
      <c r="IY1162" s="12"/>
      <c r="IZ1162" s="12"/>
      <c r="JA1162" s="12"/>
      <c r="JL1162" s="12"/>
      <c r="JN1162" s="12"/>
      <c r="JO1162" s="12"/>
      <c r="JT1162" s="12"/>
      <c r="JU1162" s="12"/>
      <c r="JV1162" s="12"/>
      <c r="JW1162" s="12"/>
      <c r="JX1162" s="12"/>
      <c r="KG1162" s="12"/>
      <c r="KX1162" s="12"/>
      <c r="LN1162" s="12"/>
      <c r="LO1162" s="12"/>
      <c r="LP1162" s="12"/>
      <c r="LQ1162" s="12"/>
      <c r="MG1162" s="12"/>
      <c r="MH1162" s="12"/>
      <c r="MI1162" s="12"/>
      <c r="MJ1162" s="12"/>
      <c r="MK1162" s="12"/>
      <c r="ML1162" s="12"/>
      <c r="MM1162" s="12"/>
      <c r="MN1162" s="12"/>
      <c r="MO1162" s="12"/>
      <c r="MP1162" s="12"/>
      <c r="MQ1162"/>
      <c r="MS1162"/>
      <c r="MU1162" s="12"/>
    </row>
    <row r="1163" spans="1:359" s="8" customFormat="1" ht="22.5" customHeight="1">
      <c r="A1163" s="56"/>
      <c r="B1163" s="55"/>
      <c r="C1163" s="63"/>
      <c r="D1163" s="201"/>
      <c r="E1163" s="226"/>
      <c r="F1163" s="60"/>
      <c r="G1163" s="60"/>
      <c r="H1163" s="26"/>
      <c r="I1163" s="26"/>
      <c r="J1163" s="9"/>
      <c r="K1163" s="26"/>
      <c r="L1163" s="66"/>
      <c r="M1163" s="66"/>
      <c r="N1163" s="17"/>
      <c r="O1163" s="318"/>
      <c r="P1163" s="318"/>
      <c r="Q1163" s="13"/>
      <c r="R1163" s="31"/>
      <c r="S1163" s="31"/>
      <c r="T1163" s="21"/>
      <c r="U1163" s="10"/>
      <c r="V1163" s="9"/>
      <c r="HT1163" s="12"/>
      <c r="HU1163" s="12"/>
      <c r="HW1163" s="12"/>
      <c r="HX1163" s="12"/>
      <c r="KG1163" s="12"/>
      <c r="KS1163" s="7"/>
      <c r="KT1163" s="7"/>
      <c r="MQ1163"/>
      <c r="MR1163" s="12"/>
      <c r="MS1163"/>
      <c r="MU1163" s="12"/>
    </row>
    <row r="1164" spans="1:359" ht="22.5" customHeight="1">
      <c r="A1164" s="56"/>
      <c r="B1164" s="55"/>
      <c r="C1164" s="63"/>
      <c r="D1164" s="201"/>
      <c r="E1164" s="226"/>
      <c r="F1164" s="60"/>
      <c r="G1164" s="60"/>
      <c r="H1164" s="26"/>
      <c r="I1164" s="26"/>
      <c r="J1164" s="9"/>
      <c r="K1164" s="26"/>
      <c r="L1164" s="66"/>
      <c r="M1164" s="66"/>
      <c r="N1164" s="17"/>
      <c r="O1164" s="318"/>
      <c r="P1164" s="318"/>
      <c r="Q1164" s="13"/>
      <c r="R1164" s="31"/>
      <c r="S1164" s="31"/>
      <c r="T1164" s="21"/>
      <c r="U1164" s="10"/>
      <c r="V1164" s="9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  <c r="IG1164" s="8"/>
      <c r="IH1164" s="8"/>
      <c r="II1164" s="8"/>
      <c r="IJ1164" s="8"/>
      <c r="IK1164" s="8"/>
      <c r="IL1164" s="8"/>
      <c r="IM1164" s="8"/>
      <c r="IN1164" s="8"/>
      <c r="IO1164" s="8"/>
      <c r="IP1164" s="8"/>
      <c r="IQ1164" s="8"/>
      <c r="IR1164" s="8"/>
      <c r="IS1164" s="8"/>
      <c r="IT1164" s="8"/>
      <c r="IU1164" s="8"/>
      <c r="IV1164" s="8"/>
      <c r="IW1164" s="8"/>
      <c r="IX1164" s="8"/>
      <c r="IY1164" s="8"/>
      <c r="IZ1164" s="8"/>
      <c r="JA1164" s="8"/>
      <c r="JB1164" s="8"/>
      <c r="JC1164" s="8"/>
      <c r="JD1164" s="8"/>
      <c r="JE1164" s="8"/>
      <c r="JF1164" s="8"/>
      <c r="JG1164" s="8"/>
      <c r="JH1164" s="8"/>
      <c r="JI1164" s="8"/>
      <c r="JJ1164" s="8"/>
      <c r="JK1164" s="8"/>
      <c r="JL1164" s="8"/>
      <c r="JM1164" s="8"/>
      <c r="JN1164" s="8"/>
      <c r="JO1164" s="8"/>
      <c r="JP1164" s="8"/>
      <c r="JQ1164" s="8"/>
      <c r="JR1164" s="8"/>
      <c r="JS1164" s="8"/>
      <c r="JT1164" s="8"/>
      <c r="JU1164" s="8"/>
      <c r="JV1164" s="8"/>
      <c r="JW1164" s="8"/>
      <c r="JX1164" s="8"/>
      <c r="JY1164" s="8"/>
      <c r="JZ1164" s="8"/>
      <c r="KA1164" s="8"/>
      <c r="KB1164" s="8"/>
      <c r="KC1164" s="8"/>
      <c r="KD1164" s="8"/>
      <c r="KE1164" s="8"/>
      <c r="KF1164" s="8"/>
      <c r="KH1164" s="8"/>
      <c r="KI1164" s="8"/>
      <c r="KJ1164" s="8"/>
      <c r="KK1164" s="8"/>
      <c r="KL1164" s="8"/>
      <c r="KM1164" s="8"/>
      <c r="KN1164" s="8"/>
      <c r="KO1164" s="8"/>
      <c r="KP1164" s="8"/>
      <c r="KQ1164" s="8"/>
      <c r="KR1164" s="8"/>
      <c r="KS1164" s="8"/>
      <c r="KT1164" s="8"/>
      <c r="KU1164" s="8"/>
      <c r="KV1164" s="8"/>
      <c r="KW1164" s="8"/>
      <c r="KY1164" s="8"/>
      <c r="KZ1164" s="8"/>
      <c r="LA1164" s="8"/>
      <c r="LB1164" s="8"/>
      <c r="LC1164" s="8"/>
      <c r="LD1164" s="8"/>
      <c r="LE1164" s="8"/>
      <c r="LF1164" s="8"/>
      <c r="LG1164" s="8"/>
      <c r="LH1164" s="8"/>
      <c r="LI1164" s="8"/>
      <c r="LJ1164" s="8"/>
      <c r="LK1164" s="8"/>
      <c r="LL1164" s="8"/>
      <c r="LM1164" s="8"/>
      <c r="LN1164" s="8"/>
      <c r="LO1164" s="8"/>
      <c r="LP1164" s="8"/>
      <c r="LQ1164" s="8"/>
      <c r="LR1164" s="8"/>
      <c r="LS1164" s="8"/>
      <c r="LT1164" s="8"/>
      <c r="LU1164" s="8"/>
      <c r="LV1164" s="8"/>
      <c r="LW1164" s="8"/>
      <c r="LX1164" s="8"/>
      <c r="LY1164" s="8"/>
      <c r="LZ1164" s="8"/>
      <c r="MA1164" s="8"/>
      <c r="MB1164" s="8"/>
      <c r="MC1164" s="8"/>
      <c r="MD1164" s="8"/>
      <c r="ME1164" s="8"/>
      <c r="MF1164" s="8"/>
      <c r="MG1164" s="8"/>
      <c r="MH1164" s="8"/>
      <c r="MI1164" s="8"/>
      <c r="MJ1164" s="8"/>
      <c r="MK1164" s="8"/>
      <c r="ML1164" s="8"/>
      <c r="MM1164" s="8"/>
      <c r="MN1164" s="8"/>
      <c r="MO1164" s="8"/>
      <c r="MP1164" s="8"/>
      <c r="MQ1164"/>
      <c r="MR1164" s="8"/>
      <c r="MS1164"/>
      <c r="MU1164" s="8"/>
    </row>
    <row r="1165" spans="1:359" s="8" customFormat="1" ht="22.5" customHeight="1">
      <c r="A1165" s="56"/>
      <c r="B1165" s="55"/>
      <c r="C1165" s="63"/>
      <c r="D1165" s="201"/>
      <c r="E1165" s="226"/>
      <c r="F1165" s="60"/>
      <c r="G1165" s="60"/>
      <c r="H1165" s="26"/>
      <c r="I1165" s="26"/>
      <c r="J1165" s="9"/>
      <c r="K1165" s="26"/>
      <c r="L1165" s="66"/>
      <c r="M1165" s="66"/>
      <c r="N1165" s="17"/>
      <c r="O1165" s="318"/>
      <c r="P1165" s="318"/>
      <c r="Q1165" s="13"/>
      <c r="R1165" s="31"/>
      <c r="S1165" s="31"/>
      <c r="T1165" s="21"/>
      <c r="U1165" s="10"/>
      <c r="V1165" s="9"/>
      <c r="HT1165" s="12"/>
      <c r="HU1165" s="12"/>
      <c r="HW1165" s="12"/>
      <c r="HX1165" s="12"/>
      <c r="KG1165" s="12"/>
      <c r="KS1165" s="12"/>
      <c r="KT1165" s="12"/>
      <c r="KX1165" s="12"/>
      <c r="MQ1165" s="12"/>
      <c r="MR1165" s="12"/>
      <c r="MS1165" s="12"/>
      <c r="MU1165" s="12"/>
    </row>
    <row r="1166" spans="1:359" s="8" customFormat="1" ht="22.5" customHeight="1">
      <c r="A1166" s="56"/>
      <c r="B1166" s="55"/>
      <c r="C1166" s="63"/>
      <c r="D1166" s="201"/>
      <c r="E1166" s="225"/>
      <c r="F1166" s="60"/>
      <c r="G1166" s="60"/>
      <c r="H1166" s="26"/>
      <c r="I1166" s="26"/>
      <c r="J1166" s="9"/>
      <c r="K1166" s="26"/>
      <c r="L1166" s="66"/>
      <c r="M1166" s="66"/>
      <c r="N1166" s="17"/>
      <c r="O1166" s="318"/>
      <c r="P1166" s="318"/>
      <c r="Q1166" s="13"/>
      <c r="R1166" s="31"/>
      <c r="S1166" s="31"/>
      <c r="T1166" s="21"/>
      <c r="U1166" s="10"/>
      <c r="V1166" s="9"/>
      <c r="HT1166" s="12"/>
      <c r="HU1166" s="12"/>
      <c r="HW1166" s="12"/>
      <c r="HX1166" s="12"/>
      <c r="JQ1166" s="12"/>
      <c r="KG1166" s="12"/>
      <c r="KX1166" s="12"/>
      <c r="MQ1166" s="197"/>
      <c r="MR1166" s="12"/>
      <c r="MS1166" s="197"/>
    </row>
    <row r="1167" spans="1:359" s="8" customFormat="1" ht="22.5" customHeight="1">
      <c r="A1167" s="57">
        <v>2.2000000000000002</v>
      </c>
      <c r="B1167" s="58"/>
      <c r="C1167" s="62">
        <v>5</v>
      </c>
      <c r="D1167" s="201">
        <f>SUM((S1167*A1167)+B1167+C1167)</f>
        <v>35.5976</v>
      </c>
      <c r="E1167" s="226"/>
      <c r="F1167" s="59" t="s">
        <v>806</v>
      </c>
      <c r="G1167" s="59"/>
      <c r="H1167" s="26" t="s">
        <v>355</v>
      </c>
      <c r="I1167" s="26" t="s">
        <v>723</v>
      </c>
      <c r="J1167" s="28" t="s">
        <v>944</v>
      </c>
      <c r="K1167" s="26" t="s">
        <v>1000</v>
      </c>
      <c r="L1167" s="66">
        <f>SUM(D1167)</f>
        <v>35.5976</v>
      </c>
      <c r="M1167" s="66"/>
      <c r="N1167" s="1" t="s">
        <v>369</v>
      </c>
      <c r="O1167" s="316" t="s">
        <v>369</v>
      </c>
      <c r="P1167" s="317">
        <v>1</v>
      </c>
      <c r="Q1167" s="4" t="s">
        <v>369</v>
      </c>
      <c r="R1167" s="37">
        <v>11.4</v>
      </c>
      <c r="S1167" s="38">
        <f>SUM(R1167*1.22)</f>
        <v>13.907999999999999</v>
      </c>
      <c r="T1167" s="19"/>
      <c r="U1167" s="10" t="s">
        <v>518</v>
      </c>
      <c r="V1167" s="9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2"/>
      <c r="AV1167" s="12"/>
      <c r="AW1167" s="12"/>
      <c r="AX1167" s="12"/>
      <c r="AY1167" s="12"/>
      <c r="AZ1167" s="12"/>
      <c r="BA1167" s="12"/>
      <c r="BB1167" s="12"/>
      <c r="BC1167" s="12"/>
      <c r="BD1167" s="12"/>
      <c r="BE1167" s="12"/>
      <c r="BF1167" s="12"/>
      <c r="BG1167" s="12"/>
      <c r="BH1167" s="12"/>
      <c r="BI1167" s="12"/>
      <c r="BJ1167" s="12"/>
      <c r="BK1167" s="12"/>
      <c r="BL1167" s="12"/>
      <c r="BM1167" s="12"/>
      <c r="BN1167" s="12"/>
      <c r="BO1167" s="12"/>
      <c r="BP1167" s="12"/>
      <c r="BQ1167" s="12"/>
      <c r="BR1167" s="12"/>
      <c r="BS1167" s="12"/>
      <c r="BT1167" s="12"/>
      <c r="BU1167" s="12"/>
      <c r="BV1167" s="12"/>
      <c r="BW1167" s="12"/>
      <c r="BX1167" s="12"/>
      <c r="BY1167" s="12"/>
      <c r="BZ1167" s="12"/>
      <c r="CA1167" s="12"/>
      <c r="CB1167" s="12"/>
      <c r="CC1167" s="12"/>
      <c r="CD1167" s="12"/>
      <c r="CE1167" s="12"/>
      <c r="CF1167" s="12"/>
      <c r="CG1167" s="12"/>
      <c r="CH1167" s="12"/>
      <c r="CI1167" s="12"/>
      <c r="CJ1167" s="12"/>
      <c r="CK1167" s="12"/>
      <c r="CL1167" s="12"/>
      <c r="CM1167" s="12"/>
      <c r="CN1167" s="12"/>
      <c r="CO1167" s="12"/>
      <c r="CP1167" s="12"/>
      <c r="CQ1167" s="12"/>
      <c r="CR1167" s="12"/>
      <c r="CS1167" s="12"/>
      <c r="CT1167" s="12"/>
      <c r="CU1167" s="12"/>
      <c r="CV1167" s="12"/>
      <c r="CW1167" s="12"/>
      <c r="CX1167" s="12"/>
      <c r="CY1167" s="12"/>
      <c r="CZ1167" s="12"/>
      <c r="DA1167" s="12"/>
      <c r="DB1167" s="12"/>
      <c r="DC1167" s="12"/>
      <c r="DD1167" s="12"/>
      <c r="DE1167" s="12"/>
      <c r="DF1167" s="12"/>
      <c r="DG1167" s="12"/>
      <c r="DH1167" s="12"/>
      <c r="DI1167" s="12"/>
      <c r="DJ1167" s="12"/>
      <c r="DK1167" s="12"/>
      <c r="DL1167" s="12"/>
      <c r="DM1167" s="12"/>
      <c r="DN1167" s="12"/>
      <c r="DO1167" s="12"/>
      <c r="DP1167" s="12"/>
      <c r="DQ1167" s="12"/>
      <c r="DR1167" s="12"/>
      <c r="DS1167" s="12"/>
      <c r="DT1167" s="12"/>
      <c r="DU1167" s="12"/>
      <c r="DV1167" s="12"/>
      <c r="DW1167" s="12"/>
      <c r="DX1167" s="12"/>
      <c r="DY1167" s="12"/>
      <c r="DZ1167" s="12"/>
      <c r="EA1167" s="12"/>
      <c r="EB1167" s="12"/>
      <c r="EC1167" s="12"/>
      <c r="ED1167" s="12"/>
      <c r="EE1167" s="12"/>
      <c r="EF1167" s="12"/>
      <c r="EG1167" s="12"/>
      <c r="EH1167" s="12"/>
      <c r="EI1167" s="12"/>
      <c r="EJ1167" s="12"/>
      <c r="EK1167" s="12"/>
      <c r="EL1167" s="12"/>
      <c r="EM1167" s="12"/>
      <c r="EN1167" s="12"/>
      <c r="EO1167" s="12"/>
      <c r="EP1167" s="12"/>
      <c r="EQ1167" s="12"/>
      <c r="ER1167" s="12"/>
      <c r="ES1167" s="12"/>
      <c r="ET1167" s="12"/>
      <c r="EU1167" s="12"/>
      <c r="EV1167" s="12"/>
      <c r="EW1167" s="12"/>
      <c r="EX1167" s="12"/>
      <c r="EY1167" s="12"/>
      <c r="EZ1167" s="12"/>
      <c r="FA1167" s="12"/>
      <c r="FB1167" s="12"/>
      <c r="FC1167" s="12"/>
      <c r="FD1167" s="12"/>
      <c r="FE1167" s="12"/>
      <c r="FF1167" s="12"/>
      <c r="FG1167" s="12"/>
      <c r="FH1167" s="12"/>
      <c r="FI1167" s="12"/>
      <c r="FJ1167" s="12"/>
      <c r="FK1167" s="12"/>
      <c r="FL1167" s="12"/>
      <c r="FM1167" s="12"/>
      <c r="FN1167" s="12"/>
      <c r="FO1167" s="12"/>
      <c r="FP1167" s="12"/>
      <c r="FQ1167" s="12"/>
      <c r="FR1167" s="12"/>
      <c r="FS1167" s="12"/>
      <c r="FT1167" s="12"/>
      <c r="FU1167" s="12"/>
      <c r="FV1167" s="12"/>
      <c r="FW1167" s="12"/>
      <c r="FX1167" s="12"/>
      <c r="FY1167" s="12"/>
      <c r="FZ1167" s="12"/>
      <c r="GA1167" s="12"/>
      <c r="GB1167" s="12"/>
      <c r="GC1167" s="12"/>
      <c r="GD1167" s="12"/>
      <c r="GE1167" s="12"/>
      <c r="GF1167" s="12"/>
      <c r="GG1167" s="12"/>
      <c r="GH1167" s="12"/>
      <c r="GI1167" s="12"/>
      <c r="GJ1167" s="12"/>
      <c r="GK1167" s="12"/>
      <c r="GL1167" s="12"/>
      <c r="GM1167" s="12"/>
      <c r="GN1167" s="12"/>
      <c r="GO1167" s="12"/>
      <c r="GP1167" s="12"/>
      <c r="GQ1167" s="12"/>
      <c r="GR1167" s="12"/>
      <c r="GS1167" s="12"/>
      <c r="GT1167" s="12"/>
      <c r="GU1167" s="12"/>
      <c r="GV1167" s="12"/>
      <c r="GW1167" s="12"/>
      <c r="GX1167" s="12"/>
      <c r="GY1167" s="12"/>
      <c r="GZ1167" s="12"/>
      <c r="HA1167" s="12"/>
      <c r="HB1167" s="12"/>
      <c r="HC1167" s="12"/>
      <c r="HD1167" s="12"/>
      <c r="HE1167" s="12"/>
      <c r="HF1167" s="12"/>
      <c r="HG1167" s="12"/>
      <c r="HH1167" s="12"/>
      <c r="HI1167" s="12"/>
      <c r="HJ1167" s="12"/>
      <c r="HK1167" s="12"/>
      <c r="HL1167" s="12"/>
      <c r="HM1167" s="12"/>
      <c r="HN1167" s="12"/>
      <c r="HO1167" s="12"/>
      <c r="HT1167" s="12"/>
      <c r="HU1167" s="12"/>
      <c r="HW1167" s="12"/>
      <c r="HX1167" s="12"/>
      <c r="HZ1167" s="12"/>
      <c r="IA1167" s="12"/>
      <c r="IB1167" s="12"/>
      <c r="IC1167" s="12"/>
      <c r="ID1167" s="12"/>
      <c r="IJ1167" s="12"/>
      <c r="IK1167" s="12"/>
      <c r="IL1167" s="12"/>
      <c r="IM1167" s="12"/>
      <c r="IN1167" s="12"/>
      <c r="JN1167" s="12"/>
      <c r="JT1167" s="12"/>
      <c r="JU1167" s="12"/>
      <c r="JV1167" s="12"/>
      <c r="JW1167" s="12"/>
      <c r="JX1167" s="12"/>
      <c r="KS1167" s="12"/>
      <c r="KT1167" s="12"/>
      <c r="KY1167" s="12"/>
      <c r="KZ1167" s="12"/>
      <c r="LA1167" s="12"/>
      <c r="LB1167" s="12"/>
      <c r="LC1167" s="12"/>
      <c r="LN1167" s="12"/>
      <c r="LO1167" s="12"/>
      <c r="LP1167" s="12"/>
      <c r="LQ1167" s="12"/>
      <c r="MG1167" s="12"/>
      <c r="MQ1167" s="197"/>
      <c r="MS1167" s="197"/>
    </row>
    <row r="1168" spans="1:359" s="8" customFormat="1" ht="22.5" customHeight="1">
      <c r="A1168" s="57">
        <v>2</v>
      </c>
      <c r="B1168" s="58"/>
      <c r="C1168" s="62"/>
      <c r="D1168" s="201">
        <f>SUM((S1168*A1168)+B1168+C1168)</f>
        <v>56.12</v>
      </c>
      <c r="E1168" s="226"/>
      <c r="F1168" s="59" t="s">
        <v>808</v>
      </c>
      <c r="G1168" s="59"/>
      <c r="H1168" s="26" t="s">
        <v>355</v>
      </c>
      <c r="I1168" s="26" t="s">
        <v>723</v>
      </c>
      <c r="J1168" s="28" t="s">
        <v>944</v>
      </c>
      <c r="K1168" s="26" t="s">
        <v>724</v>
      </c>
      <c r="L1168" s="66">
        <f>SUM(D1168)</f>
        <v>56.12</v>
      </c>
      <c r="M1168" s="66"/>
      <c r="N1168" s="1" t="s">
        <v>369</v>
      </c>
      <c r="O1168" s="316" t="s">
        <v>369</v>
      </c>
      <c r="P1168" s="317">
        <v>5</v>
      </c>
      <c r="Q1168" s="4" t="s">
        <v>369</v>
      </c>
      <c r="R1168" s="37">
        <v>23</v>
      </c>
      <c r="S1168" s="38">
        <f>SUM(R1168*1.22)</f>
        <v>28.06</v>
      </c>
      <c r="T1168" s="20"/>
      <c r="U1168" s="10" t="s">
        <v>518</v>
      </c>
      <c r="V1168" s="9"/>
      <c r="HP1168" s="12"/>
      <c r="HQ1168" s="12"/>
      <c r="HR1168" s="12"/>
      <c r="HS1168" s="12"/>
      <c r="HT1168" s="12"/>
      <c r="HU1168" s="12"/>
      <c r="HV1168" s="12"/>
      <c r="HW1168" s="12"/>
      <c r="HX1168" s="12"/>
      <c r="II1168" s="12"/>
      <c r="IS1168" s="12"/>
      <c r="IT1168" s="12"/>
      <c r="IU1168" s="12"/>
      <c r="IV1168" s="12"/>
      <c r="IW1168" s="12"/>
      <c r="IX1168" s="12"/>
      <c r="IY1168" s="12"/>
      <c r="IZ1168" s="12"/>
      <c r="JA1168" s="12"/>
      <c r="JF1168" s="12"/>
      <c r="JG1168" s="12"/>
      <c r="JH1168" s="12"/>
      <c r="JI1168" s="12"/>
      <c r="JJ1168" s="12"/>
      <c r="JL1168" s="12"/>
      <c r="JN1168" s="12"/>
      <c r="JT1168" s="12"/>
      <c r="JU1168" s="12"/>
      <c r="JV1168" s="12"/>
      <c r="JW1168" s="12"/>
      <c r="JX1168" s="12"/>
      <c r="KS1168" s="12"/>
      <c r="KT1168" s="12"/>
      <c r="KZ1168" s="12"/>
      <c r="LA1168" s="12"/>
      <c r="LB1168" s="12"/>
      <c r="LC1168" s="12"/>
      <c r="LD1168" s="12"/>
      <c r="LE1168" s="12"/>
      <c r="LF1168" s="12"/>
      <c r="LG1168" s="12"/>
      <c r="LH1168" s="12"/>
      <c r="LI1168" s="12"/>
      <c r="LJ1168" s="12"/>
      <c r="LK1168" s="12"/>
      <c r="LL1168" s="12"/>
      <c r="LM1168" s="12"/>
      <c r="LR1168" s="12"/>
      <c r="LS1168" s="12"/>
      <c r="LT1168" s="12"/>
      <c r="LU1168" s="12"/>
      <c r="LV1168" s="12"/>
      <c r="LW1168" s="12"/>
      <c r="LX1168" s="12"/>
      <c r="LY1168" s="12"/>
      <c r="LZ1168" s="12"/>
      <c r="MA1168" s="12"/>
      <c r="MB1168" s="12"/>
      <c r="MC1168" s="12"/>
      <c r="MD1168" s="12"/>
      <c r="ME1168" s="12"/>
      <c r="MF1168" s="12"/>
      <c r="MH1168" s="12"/>
      <c r="MI1168" s="12"/>
      <c r="MJ1168" s="12"/>
      <c r="MQ1168" s="197"/>
      <c r="MS1168" s="197"/>
    </row>
    <row r="1169" spans="1:359" s="8" customFormat="1" ht="22.5" customHeight="1">
      <c r="A1169" s="57">
        <v>1</v>
      </c>
      <c r="B1169" s="58">
        <v>15</v>
      </c>
      <c r="C1169" s="62"/>
      <c r="D1169" s="201">
        <f>SUM((S1169*A1169)+B1169+C1169)</f>
        <v>23.54</v>
      </c>
      <c r="E1169" s="226"/>
      <c r="F1169" s="59" t="s">
        <v>805</v>
      </c>
      <c r="G1169" s="59"/>
      <c r="H1169" s="26" t="s">
        <v>355</v>
      </c>
      <c r="I1169" s="26" t="s">
        <v>2768</v>
      </c>
      <c r="J1169" s="28" t="s">
        <v>944</v>
      </c>
      <c r="K1169" s="26" t="s">
        <v>2771</v>
      </c>
      <c r="L1169" s="66">
        <f t="shared" ref="L1169" si="365">SUM(D1169)</f>
        <v>23.54</v>
      </c>
      <c r="M1169" s="66"/>
      <c r="N1169" s="1" t="s">
        <v>369</v>
      </c>
      <c r="O1169" s="316" t="s">
        <v>369</v>
      </c>
      <c r="P1169" s="317">
        <v>6</v>
      </c>
      <c r="Q1169" s="317" t="s">
        <v>369</v>
      </c>
      <c r="R1169" s="37">
        <v>7</v>
      </c>
      <c r="S1169" s="38">
        <f t="shared" ref="S1169" si="366">SUM(R1169*1.22)</f>
        <v>8.5399999999999991</v>
      </c>
      <c r="T1169" s="20"/>
      <c r="U1169" s="10" t="s">
        <v>2567</v>
      </c>
      <c r="V1169" s="9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12"/>
      <c r="AV1169" s="12"/>
      <c r="AW1169" s="12"/>
      <c r="AX1169" s="12"/>
      <c r="AY1169" s="12"/>
      <c r="AZ1169" s="12"/>
      <c r="BA1169" s="12"/>
      <c r="BB1169" s="12"/>
      <c r="BC1169" s="12"/>
      <c r="BD1169" s="12"/>
      <c r="BE1169" s="12"/>
      <c r="BF1169" s="12"/>
      <c r="BG1169" s="12"/>
      <c r="BH1169" s="12"/>
      <c r="BI1169" s="12"/>
      <c r="BJ1169" s="12"/>
      <c r="BK1169" s="12"/>
      <c r="BL1169" s="12"/>
      <c r="BM1169" s="12"/>
      <c r="BN1169" s="12"/>
      <c r="BO1169" s="12"/>
      <c r="BP1169" s="12"/>
      <c r="BQ1169" s="12"/>
      <c r="BR1169" s="12"/>
      <c r="BS1169" s="12"/>
      <c r="BT1169" s="12"/>
      <c r="BU1169" s="12"/>
      <c r="BV1169" s="12"/>
      <c r="BW1169" s="12"/>
      <c r="BX1169" s="12"/>
      <c r="BY1169" s="12"/>
      <c r="BZ1169" s="12"/>
      <c r="CA1169" s="12"/>
      <c r="CB1169" s="12"/>
      <c r="CC1169" s="12"/>
      <c r="CD1169" s="12"/>
      <c r="CE1169" s="12"/>
      <c r="CF1169" s="12"/>
      <c r="CG1169" s="12"/>
      <c r="CH1169" s="12"/>
      <c r="CI1169" s="12"/>
      <c r="CJ1169" s="12"/>
      <c r="CK1169" s="12"/>
      <c r="CL1169" s="12"/>
      <c r="CM1169" s="12"/>
      <c r="CN1169" s="12"/>
      <c r="CO1169" s="12"/>
      <c r="CP1169" s="12"/>
      <c r="CQ1169" s="12"/>
      <c r="CR1169" s="12"/>
      <c r="CS1169" s="12"/>
      <c r="CT1169" s="12"/>
      <c r="CU1169" s="12"/>
      <c r="CV1169" s="12"/>
      <c r="CW1169" s="12"/>
      <c r="CX1169" s="12"/>
      <c r="CY1169" s="12"/>
      <c r="CZ1169" s="12"/>
      <c r="DA1169" s="12"/>
      <c r="DB1169" s="12"/>
      <c r="DC1169" s="12"/>
      <c r="DD1169" s="12"/>
      <c r="DE1169" s="12"/>
      <c r="DF1169" s="12"/>
      <c r="DG1169" s="12"/>
      <c r="DH1169" s="12"/>
      <c r="DI1169" s="12"/>
      <c r="DJ1169" s="12"/>
      <c r="DK1169" s="12"/>
      <c r="DL1169" s="12"/>
      <c r="DM1169" s="12"/>
      <c r="DN1169" s="12"/>
      <c r="DO1169" s="12"/>
      <c r="DP1169" s="12"/>
      <c r="DQ1169" s="12"/>
      <c r="DR1169" s="12"/>
      <c r="DS1169" s="12"/>
      <c r="DT1169" s="12"/>
      <c r="DU1169" s="12"/>
      <c r="DV1169" s="12"/>
      <c r="DW1169" s="12"/>
      <c r="DX1169" s="12"/>
      <c r="DY1169" s="12"/>
      <c r="DZ1169" s="12"/>
      <c r="EA1169" s="12"/>
      <c r="EB1169" s="12"/>
      <c r="EC1169" s="12"/>
      <c r="ED1169" s="12"/>
      <c r="EE1169" s="12"/>
      <c r="EF1169" s="12"/>
      <c r="EG1169" s="12"/>
      <c r="EH1169" s="12"/>
      <c r="EI1169" s="12"/>
      <c r="EJ1169" s="12"/>
      <c r="EK1169" s="12"/>
      <c r="EL1169" s="12"/>
      <c r="EM1169" s="12"/>
      <c r="EN1169" s="12"/>
      <c r="EO1169" s="12"/>
      <c r="EP1169" s="12"/>
      <c r="EQ1169" s="12"/>
      <c r="ER1169" s="12"/>
      <c r="ES1169" s="12"/>
      <c r="ET1169" s="12"/>
      <c r="EU1169" s="12"/>
      <c r="EV1169" s="12"/>
      <c r="EW1169" s="12"/>
      <c r="EX1169" s="12"/>
      <c r="EY1169" s="12"/>
      <c r="EZ1169" s="12"/>
      <c r="FA1169" s="12"/>
      <c r="FB1169" s="12"/>
      <c r="FC1169" s="12"/>
      <c r="FD1169" s="12"/>
      <c r="FE1169" s="12"/>
      <c r="FF1169" s="12"/>
      <c r="FG1169" s="12"/>
      <c r="FH1169" s="12"/>
      <c r="FI1169" s="12"/>
      <c r="FJ1169" s="12"/>
      <c r="FK1169" s="12"/>
      <c r="FL1169" s="12"/>
      <c r="FM1169" s="12"/>
      <c r="FN1169" s="12"/>
      <c r="FO1169" s="12"/>
      <c r="FP1169" s="12"/>
      <c r="FQ1169" s="12"/>
      <c r="FR1169" s="12"/>
      <c r="FS1169" s="12"/>
      <c r="FT1169" s="12"/>
      <c r="FU1169" s="12"/>
      <c r="FV1169" s="12"/>
      <c r="FW1169" s="12"/>
      <c r="FX1169" s="12"/>
      <c r="FY1169" s="12"/>
      <c r="FZ1169" s="12"/>
      <c r="GA1169" s="12"/>
      <c r="GB1169" s="12"/>
      <c r="GC1169" s="12"/>
      <c r="GD1169" s="12"/>
      <c r="GE1169" s="12"/>
      <c r="GF1169" s="12"/>
      <c r="GG1169" s="12"/>
      <c r="GH1169" s="12"/>
      <c r="GI1169" s="12"/>
      <c r="GJ1169" s="12"/>
      <c r="GK1169" s="12"/>
      <c r="GL1169" s="12"/>
      <c r="GM1169" s="12"/>
      <c r="GN1169" s="12"/>
      <c r="GO1169" s="12"/>
      <c r="GP1169" s="12"/>
      <c r="GQ1169" s="12"/>
      <c r="GR1169" s="12"/>
      <c r="GS1169" s="12"/>
      <c r="GT1169" s="12"/>
      <c r="GU1169" s="12"/>
      <c r="GV1169" s="12"/>
      <c r="GW1169" s="12"/>
      <c r="GX1169" s="12"/>
      <c r="GY1169" s="12"/>
      <c r="GZ1169" s="12"/>
      <c r="HA1169" s="12"/>
      <c r="HB1169" s="12"/>
      <c r="HC1169" s="12"/>
      <c r="HD1169" s="12"/>
      <c r="HE1169" s="12"/>
      <c r="HF1169" s="12"/>
      <c r="HG1169" s="12"/>
      <c r="HH1169" s="12"/>
      <c r="HI1169" s="12"/>
      <c r="HJ1169" s="12"/>
      <c r="HK1169" s="12"/>
      <c r="HL1169" s="12"/>
      <c r="HM1169" s="12"/>
      <c r="HN1169" s="12"/>
      <c r="HO1169" s="12"/>
      <c r="HT1169" s="12"/>
      <c r="HU1169" s="12"/>
      <c r="HV1169" s="12"/>
      <c r="HW1169" s="12"/>
      <c r="HX1169" s="12"/>
      <c r="HY1169" s="12"/>
      <c r="IE1169" s="12"/>
      <c r="IF1169" s="12"/>
      <c r="IG1169" s="12"/>
      <c r="IH1169" s="12"/>
      <c r="IO1169" s="12"/>
      <c r="IP1169" s="12"/>
      <c r="IQ1169" s="12"/>
      <c r="IS1169" s="12"/>
      <c r="IT1169" s="12"/>
      <c r="IU1169" s="12"/>
      <c r="IV1169" s="12"/>
      <c r="IW1169" s="12"/>
      <c r="IX1169" s="12"/>
      <c r="IY1169" s="12"/>
      <c r="IZ1169" s="12"/>
      <c r="JA1169" s="12"/>
      <c r="JF1169" s="12"/>
      <c r="JG1169" s="12"/>
      <c r="JH1169" s="12"/>
      <c r="JI1169" s="12"/>
      <c r="JJ1169" s="12"/>
      <c r="JL1169" s="12"/>
      <c r="JZ1169" s="12"/>
      <c r="KA1169" s="12"/>
      <c r="KB1169" s="12"/>
      <c r="KC1169" s="12"/>
      <c r="KD1169" s="12"/>
      <c r="KG1169" s="12"/>
      <c r="KY1169" s="12"/>
      <c r="KZ1169" s="12"/>
      <c r="LA1169" s="12"/>
      <c r="LB1169" s="12"/>
      <c r="LC1169" s="12"/>
      <c r="LD1169" s="12"/>
      <c r="LE1169" s="12"/>
      <c r="LF1169" s="12"/>
      <c r="LG1169" s="12"/>
      <c r="LH1169" s="12"/>
      <c r="LI1169" s="12"/>
      <c r="LJ1169" s="12"/>
      <c r="LK1169" s="12"/>
      <c r="LL1169" s="12"/>
      <c r="LM1169" s="12"/>
      <c r="LN1169" s="12"/>
      <c r="LO1169" s="12"/>
      <c r="LP1169" s="12"/>
      <c r="LQ1169" s="12"/>
      <c r="LR1169" s="12"/>
      <c r="LS1169" s="12"/>
      <c r="LT1169" s="12"/>
      <c r="LU1169" s="12"/>
      <c r="LV1169" s="12"/>
      <c r="LW1169" s="12"/>
      <c r="LX1169" s="12"/>
      <c r="LY1169" s="12"/>
      <c r="LZ1169" s="12"/>
      <c r="MA1169" s="12"/>
      <c r="MB1169" s="12"/>
      <c r="MC1169" s="12"/>
      <c r="MD1169" s="12"/>
      <c r="ME1169" s="12"/>
      <c r="MF1169" s="12"/>
      <c r="MG1169" s="12"/>
      <c r="MH1169" s="12"/>
      <c r="MI1169" s="12"/>
      <c r="MJ1169" s="12"/>
      <c r="MK1169" s="12"/>
      <c r="ML1169" s="12"/>
      <c r="MM1169" s="12"/>
      <c r="MN1169" s="12"/>
      <c r="MO1169" s="12"/>
      <c r="MP1169" s="12"/>
      <c r="MQ1169" s="12"/>
      <c r="MR1169"/>
      <c r="MS1169" s="12"/>
    </row>
    <row r="1170" spans="1:359" s="8" customFormat="1" ht="22.5" customHeight="1">
      <c r="A1170" s="57">
        <v>1</v>
      </c>
      <c r="B1170" s="58">
        <v>25</v>
      </c>
      <c r="C1170" s="62"/>
      <c r="D1170" s="201">
        <f>SUM((S1170*A1170)+B1170+C1170)</f>
        <v>54.499600000000001</v>
      </c>
      <c r="E1170" s="225"/>
      <c r="F1170" s="59" t="s">
        <v>832</v>
      </c>
      <c r="G1170" s="59"/>
      <c r="H1170" s="26" t="s">
        <v>355</v>
      </c>
      <c r="I1170" s="26" t="s">
        <v>715</v>
      </c>
      <c r="J1170" s="11" t="s">
        <v>944</v>
      </c>
      <c r="K1170" s="26" t="s">
        <v>716</v>
      </c>
      <c r="L1170" s="66">
        <f>SUM(D1170)</f>
        <v>54.499600000000001</v>
      </c>
      <c r="M1170" s="66"/>
      <c r="N1170" s="1" t="s">
        <v>369</v>
      </c>
      <c r="O1170" s="316" t="s">
        <v>369</v>
      </c>
      <c r="P1170" s="317" t="s">
        <v>369</v>
      </c>
      <c r="Q1170" s="4">
        <v>1</v>
      </c>
      <c r="R1170" s="37">
        <v>24.18</v>
      </c>
      <c r="S1170" s="38">
        <f>SUM(R1170*1.22)</f>
        <v>29.499599999999997</v>
      </c>
      <c r="T1170" s="20"/>
      <c r="U1170" s="10" t="s">
        <v>709</v>
      </c>
      <c r="V1170" s="9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12"/>
      <c r="AV1170" s="12"/>
      <c r="AW1170" s="12"/>
      <c r="AX1170" s="12"/>
      <c r="AY1170" s="12"/>
      <c r="AZ1170" s="12"/>
      <c r="BA1170" s="12"/>
      <c r="BB1170" s="12"/>
      <c r="BC1170" s="12"/>
      <c r="BD1170" s="12"/>
      <c r="BE1170" s="12"/>
      <c r="BF1170" s="12"/>
      <c r="BG1170" s="12"/>
      <c r="BH1170" s="12"/>
      <c r="BI1170" s="12"/>
      <c r="BJ1170" s="12"/>
      <c r="BK1170" s="12"/>
      <c r="BL1170" s="12"/>
      <c r="BM1170" s="12"/>
      <c r="BN1170" s="12"/>
      <c r="BO1170" s="12"/>
      <c r="BP1170" s="12"/>
      <c r="BQ1170" s="12"/>
      <c r="BR1170" s="12"/>
      <c r="BS1170" s="12"/>
      <c r="BT1170" s="12"/>
      <c r="BU1170" s="12"/>
      <c r="BV1170" s="12"/>
      <c r="BW1170" s="12"/>
      <c r="BX1170" s="12"/>
      <c r="BY1170" s="12"/>
      <c r="BZ1170" s="12"/>
      <c r="CA1170" s="12"/>
      <c r="CB1170" s="12"/>
      <c r="CC1170" s="12"/>
      <c r="CD1170" s="12"/>
      <c r="CE1170" s="12"/>
      <c r="CF1170" s="12"/>
      <c r="CG1170" s="12"/>
      <c r="CH1170" s="12"/>
      <c r="CI1170" s="12"/>
      <c r="CJ1170" s="12"/>
      <c r="CK1170" s="12"/>
      <c r="CL1170" s="12"/>
      <c r="CM1170" s="12"/>
      <c r="CN1170" s="12"/>
      <c r="CO1170" s="12"/>
      <c r="CP1170" s="12"/>
      <c r="CQ1170" s="12"/>
      <c r="CR1170" s="12"/>
      <c r="CS1170" s="12"/>
      <c r="CT1170" s="12"/>
      <c r="CU1170" s="12"/>
      <c r="CV1170" s="12"/>
      <c r="CW1170" s="12"/>
      <c r="CX1170" s="12"/>
      <c r="CY1170" s="12"/>
      <c r="CZ1170" s="12"/>
      <c r="DA1170" s="12"/>
      <c r="DB1170" s="12"/>
      <c r="DC1170" s="12"/>
      <c r="DD1170" s="12"/>
      <c r="DE1170" s="12"/>
      <c r="DF1170" s="12"/>
      <c r="DG1170" s="12"/>
      <c r="DH1170" s="12"/>
      <c r="DI1170" s="12"/>
      <c r="DJ1170" s="12"/>
      <c r="DK1170" s="12"/>
      <c r="DL1170" s="12"/>
      <c r="DM1170" s="12"/>
      <c r="DN1170" s="12"/>
      <c r="DO1170" s="12"/>
      <c r="DP1170" s="12"/>
      <c r="DQ1170" s="12"/>
      <c r="DR1170" s="12"/>
      <c r="DS1170" s="12"/>
      <c r="DT1170" s="12"/>
      <c r="DU1170" s="12"/>
      <c r="DV1170" s="12"/>
      <c r="DW1170" s="12"/>
      <c r="DX1170" s="12"/>
      <c r="DY1170" s="12"/>
      <c r="DZ1170" s="12"/>
      <c r="EA1170" s="12"/>
      <c r="EB1170" s="12"/>
      <c r="EC1170" s="12"/>
      <c r="ED1170" s="12"/>
      <c r="EE1170" s="12"/>
      <c r="EF1170" s="12"/>
      <c r="EG1170" s="12"/>
      <c r="EH1170" s="12"/>
      <c r="EI1170" s="12"/>
      <c r="EJ1170" s="12"/>
      <c r="EK1170" s="12"/>
      <c r="EL1170" s="12"/>
      <c r="EM1170" s="12"/>
      <c r="EN1170" s="12"/>
      <c r="EO1170" s="12"/>
      <c r="EP1170" s="12"/>
      <c r="EQ1170" s="12"/>
      <c r="ER1170" s="12"/>
      <c r="ES1170" s="12"/>
      <c r="ET1170" s="12"/>
      <c r="EU1170" s="12"/>
      <c r="EV1170" s="12"/>
      <c r="EW1170" s="12"/>
      <c r="EX1170" s="12"/>
      <c r="EY1170" s="12"/>
      <c r="EZ1170" s="12"/>
      <c r="FA1170" s="12"/>
      <c r="FB1170" s="12"/>
      <c r="FC1170" s="12"/>
      <c r="FD1170" s="12"/>
      <c r="FE1170" s="12"/>
      <c r="FF1170" s="12"/>
      <c r="FG1170" s="12"/>
      <c r="FH1170" s="12"/>
      <c r="FI1170" s="12"/>
      <c r="FJ1170" s="12"/>
      <c r="FK1170" s="12"/>
      <c r="FL1170" s="12"/>
      <c r="FM1170" s="12"/>
      <c r="FN1170" s="12"/>
      <c r="FO1170" s="12"/>
      <c r="FP1170" s="12"/>
      <c r="FQ1170" s="12"/>
      <c r="FR1170" s="12"/>
      <c r="FS1170" s="12"/>
      <c r="FT1170" s="12"/>
      <c r="FU1170" s="12"/>
      <c r="FV1170" s="12"/>
      <c r="FW1170" s="12"/>
      <c r="FX1170" s="12"/>
      <c r="FY1170" s="12"/>
      <c r="FZ1170" s="12"/>
      <c r="GA1170" s="12"/>
      <c r="GB1170" s="12"/>
      <c r="GC1170" s="12"/>
      <c r="GD1170" s="12"/>
      <c r="GE1170" s="12"/>
      <c r="GF1170" s="12"/>
      <c r="GG1170" s="12"/>
      <c r="GH1170" s="12"/>
      <c r="GI1170" s="12"/>
      <c r="GJ1170" s="12"/>
      <c r="GK1170" s="12"/>
      <c r="GL1170" s="12"/>
      <c r="GM1170" s="12"/>
      <c r="GN1170" s="12"/>
      <c r="GO1170" s="12"/>
      <c r="GP1170" s="12"/>
      <c r="GQ1170" s="12"/>
      <c r="GR1170" s="12"/>
      <c r="GS1170" s="12"/>
      <c r="GT1170" s="12"/>
      <c r="GU1170" s="12"/>
      <c r="GV1170" s="12"/>
      <c r="GW1170" s="12"/>
      <c r="GX1170" s="12"/>
      <c r="GY1170" s="12"/>
      <c r="GZ1170" s="12"/>
      <c r="HA1170" s="12"/>
      <c r="HB1170" s="12"/>
      <c r="HC1170" s="12"/>
      <c r="HD1170" s="12"/>
      <c r="HE1170" s="12"/>
      <c r="HF1170" s="12"/>
      <c r="HG1170" s="12"/>
      <c r="HH1170" s="12"/>
      <c r="HI1170" s="12"/>
      <c r="HJ1170" s="12"/>
      <c r="HK1170" s="12"/>
      <c r="HL1170" s="12"/>
      <c r="HM1170" s="12"/>
      <c r="HN1170" s="12"/>
      <c r="HO1170" s="12"/>
      <c r="HP1170" s="12"/>
      <c r="HQ1170" s="12"/>
      <c r="HR1170" s="12"/>
      <c r="HS1170" s="12"/>
      <c r="HT1170" s="12"/>
      <c r="HU1170" s="12"/>
      <c r="HV1170" s="12"/>
      <c r="HW1170" s="12"/>
      <c r="HX1170" s="12"/>
      <c r="HY1170" s="12"/>
      <c r="HZ1170" s="12"/>
      <c r="IA1170" s="12"/>
      <c r="IB1170" s="12"/>
      <c r="IC1170" s="12"/>
      <c r="ID1170" s="12"/>
      <c r="II1170" s="12"/>
      <c r="IJ1170" s="12"/>
      <c r="IK1170" s="12"/>
      <c r="IR1170" s="12"/>
      <c r="IS1170" s="12"/>
      <c r="IT1170" s="12"/>
      <c r="IU1170" s="12"/>
      <c r="IV1170" s="12"/>
      <c r="IW1170" s="12"/>
      <c r="IX1170" s="12"/>
      <c r="IY1170" s="12"/>
      <c r="IZ1170" s="12"/>
      <c r="JA1170" s="12"/>
      <c r="JN1170" s="12"/>
      <c r="JO1170" s="12"/>
      <c r="JT1170" s="12"/>
      <c r="JU1170" s="12"/>
      <c r="JV1170" s="12"/>
      <c r="JW1170" s="12"/>
      <c r="JX1170" s="12"/>
      <c r="KG1170" s="12"/>
      <c r="KS1170" s="12"/>
      <c r="KT1170" s="12"/>
      <c r="KX1170" s="12"/>
      <c r="KY1170" s="12"/>
      <c r="LN1170" s="12"/>
      <c r="LO1170" s="12"/>
      <c r="LP1170" s="12"/>
      <c r="LQ1170" s="12"/>
      <c r="MG1170" s="12"/>
      <c r="MH1170" s="12"/>
      <c r="MI1170" s="12"/>
      <c r="MJ1170" s="12"/>
      <c r="MK1170" s="12"/>
      <c r="ML1170" s="12"/>
      <c r="MM1170" s="12"/>
      <c r="MN1170" s="12"/>
      <c r="MO1170" s="12"/>
      <c r="MP1170" s="12"/>
      <c r="MQ1170"/>
      <c r="MS1170"/>
    </row>
    <row r="1171" spans="1:359" s="8" customFormat="1" ht="22.5" customHeight="1">
      <c r="A1171" s="56"/>
      <c r="B1171" s="55"/>
      <c r="C1171" s="63"/>
      <c r="D1171" s="201"/>
      <c r="E1171" s="226"/>
      <c r="F1171" s="60"/>
      <c r="G1171" s="60"/>
      <c r="H1171" s="26"/>
      <c r="I1171" s="26"/>
      <c r="J1171" s="11"/>
      <c r="K1171" s="26"/>
      <c r="L1171" s="66"/>
      <c r="M1171" s="66"/>
      <c r="N1171" s="33"/>
      <c r="O1171" s="319"/>
      <c r="P1171" s="319"/>
      <c r="Q1171" s="34"/>
      <c r="R1171" s="31"/>
      <c r="S1171" s="39"/>
      <c r="T1171" s="21"/>
      <c r="U1171" s="10"/>
      <c r="V1171" s="9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  <c r="AT1171" s="12"/>
      <c r="AU1171" s="12"/>
      <c r="AV1171" s="12"/>
      <c r="AW1171" s="12"/>
      <c r="AX1171" s="12"/>
      <c r="AY1171" s="12"/>
      <c r="AZ1171" s="12"/>
      <c r="BA1171" s="12"/>
      <c r="BB1171" s="12"/>
      <c r="BC1171" s="12"/>
      <c r="BD1171" s="12"/>
      <c r="BE1171" s="12"/>
      <c r="BF1171" s="12"/>
      <c r="BG1171" s="12"/>
      <c r="BH1171" s="12"/>
      <c r="BI1171" s="12"/>
      <c r="BJ1171" s="12"/>
      <c r="BK1171" s="12"/>
      <c r="BL1171" s="12"/>
      <c r="BM1171" s="12"/>
      <c r="BN1171" s="12"/>
      <c r="BO1171" s="12"/>
      <c r="BP1171" s="12"/>
      <c r="BQ1171" s="12"/>
      <c r="BR1171" s="12"/>
      <c r="BS1171" s="12"/>
      <c r="BT1171" s="12"/>
      <c r="BU1171" s="12"/>
      <c r="BV1171" s="12"/>
      <c r="BW1171" s="12"/>
      <c r="BX1171" s="12"/>
      <c r="BY1171" s="12"/>
      <c r="BZ1171" s="12"/>
      <c r="CA1171" s="12"/>
      <c r="CB1171" s="12"/>
      <c r="CC1171" s="12"/>
      <c r="CD1171" s="12"/>
      <c r="CE1171" s="12"/>
      <c r="CF1171" s="12"/>
      <c r="CG1171" s="12"/>
      <c r="CH1171" s="12"/>
      <c r="CI1171" s="12"/>
      <c r="CJ1171" s="12"/>
      <c r="CK1171" s="12"/>
      <c r="CL1171" s="12"/>
      <c r="CM1171" s="12"/>
      <c r="CN1171" s="12"/>
      <c r="CO1171" s="12"/>
      <c r="CP1171" s="12"/>
      <c r="CQ1171" s="12"/>
      <c r="CR1171" s="12"/>
      <c r="CS1171" s="12"/>
      <c r="CT1171" s="12"/>
      <c r="CU1171" s="12"/>
      <c r="CV1171" s="12"/>
      <c r="CW1171" s="12"/>
      <c r="CX1171" s="12"/>
      <c r="CY1171" s="12"/>
      <c r="CZ1171" s="12"/>
      <c r="DA1171" s="12"/>
      <c r="DB1171" s="12"/>
      <c r="DC1171" s="12"/>
      <c r="DD1171" s="12"/>
      <c r="DE1171" s="12"/>
      <c r="DF1171" s="12"/>
      <c r="DG1171" s="12"/>
      <c r="DH1171" s="12"/>
      <c r="DI1171" s="12"/>
      <c r="DJ1171" s="12"/>
      <c r="DK1171" s="12"/>
      <c r="DL1171" s="12"/>
      <c r="DM1171" s="12"/>
      <c r="DN1171" s="12"/>
      <c r="DO1171" s="12"/>
      <c r="DP1171" s="12"/>
      <c r="DQ1171" s="12"/>
      <c r="DR1171" s="12"/>
      <c r="DS1171" s="12"/>
      <c r="DT1171" s="12"/>
      <c r="DU1171" s="12"/>
      <c r="DV1171" s="12"/>
      <c r="DW1171" s="12"/>
      <c r="DX1171" s="12"/>
      <c r="DY1171" s="12"/>
      <c r="DZ1171" s="12"/>
      <c r="EA1171" s="12"/>
      <c r="EB1171" s="12"/>
      <c r="EC1171" s="12"/>
      <c r="ED1171" s="12"/>
      <c r="EE1171" s="12"/>
      <c r="EF1171" s="12"/>
      <c r="EG1171" s="12"/>
      <c r="EH1171" s="12"/>
      <c r="EI1171" s="12"/>
      <c r="EJ1171" s="12"/>
      <c r="EK1171" s="12"/>
      <c r="EL1171" s="12"/>
      <c r="EM1171" s="12"/>
      <c r="EN1171" s="12"/>
      <c r="EO1171" s="12"/>
      <c r="EP1171" s="12"/>
      <c r="EQ1171" s="12"/>
      <c r="ER1171" s="12"/>
      <c r="ES1171" s="12"/>
      <c r="ET1171" s="12"/>
      <c r="EU1171" s="12"/>
      <c r="EV1171" s="12"/>
      <c r="EW1171" s="12"/>
      <c r="EX1171" s="12"/>
      <c r="EY1171" s="12"/>
      <c r="EZ1171" s="12"/>
      <c r="FA1171" s="12"/>
      <c r="FB1171" s="12"/>
      <c r="FC1171" s="12"/>
      <c r="FD1171" s="12"/>
      <c r="FE1171" s="12"/>
      <c r="FF1171" s="12"/>
      <c r="FG1171" s="12"/>
      <c r="FH1171" s="12"/>
      <c r="FI1171" s="12"/>
      <c r="FJ1171" s="12"/>
      <c r="FK1171" s="12"/>
      <c r="FL1171" s="12"/>
      <c r="FM1171" s="12"/>
      <c r="FN1171" s="12"/>
      <c r="FO1171" s="12"/>
      <c r="FP1171" s="12"/>
      <c r="FQ1171" s="12"/>
      <c r="FR1171" s="12"/>
      <c r="FS1171" s="12"/>
      <c r="FT1171" s="12"/>
      <c r="FU1171" s="12"/>
      <c r="FV1171" s="12"/>
      <c r="FW1171" s="12"/>
      <c r="FX1171" s="12"/>
      <c r="FY1171" s="12"/>
      <c r="FZ1171" s="12"/>
      <c r="GA1171" s="12"/>
      <c r="GB1171" s="12"/>
      <c r="GC1171" s="12"/>
      <c r="GD1171" s="12"/>
      <c r="GE1171" s="12"/>
      <c r="GF1171" s="12"/>
      <c r="GG1171" s="12"/>
      <c r="GH1171" s="12"/>
      <c r="GI1171" s="12"/>
      <c r="GJ1171" s="12"/>
      <c r="GK1171" s="12"/>
      <c r="GL1171" s="12"/>
      <c r="GM1171" s="12"/>
      <c r="GN1171" s="12"/>
      <c r="GO1171" s="12"/>
      <c r="GP1171" s="12"/>
      <c r="GQ1171" s="12"/>
      <c r="GR1171" s="12"/>
      <c r="GS1171" s="12"/>
      <c r="GT1171" s="12"/>
      <c r="GU1171" s="12"/>
      <c r="GV1171" s="12"/>
      <c r="GW1171" s="12"/>
      <c r="GX1171" s="12"/>
      <c r="GY1171" s="12"/>
      <c r="GZ1171" s="12"/>
      <c r="HA1171" s="12"/>
      <c r="HB1171" s="12"/>
      <c r="HC1171" s="12"/>
      <c r="HD1171" s="12"/>
      <c r="HE1171" s="12"/>
      <c r="HF1171" s="12"/>
      <c r="HG1171" s="12"/>
      <c r="HH1171" s="12"/>
      <c r="HI1171" s="12"/>
      <c r="HJ1171" s="12"/>
      <c r="HK1171" s="12"/>
      <c r="HL1171" s="12"/>
      <c r="HM1171" s="12"/>
      <c r="HN1171" s="12"/>
      <c r="HO1171" s="12"/>
      <c r="HP1171" s="12"/>
      <c r="HQ1171" s="12"/>
      <c r="HR1171" s="12"/>
      <c r="HS1171" s="12"/>
      <c r="HT1171" s="12"/>
      <c r="HU1171" s="12"/>
      <c r="HV1171" s="12"/>
      <c r="HW1171" s="12"/>
      <c r="HX1171" s="12"/>
      <c r="HY1171" s="12"/>
      <c r="HZ1171" s="12"/>
      <c r="IA1171" s="12"/>
      <c r="IB1171" s="12"/>
      <c r="IC1171" s="12"/>
      <c r="ID1171" s="12"/>
      <c r="II1171" s="12"/>
      <c r="IJ1171" s="12"/>
      <c r="IK1171" s="12"/>
      <c r="IR1171" s="12"/>
      <c r="IS1171" s="12"/>
      <c r="IT1171" s="12"/>
      <c r="IU1171" s="12"/>
      <c r="IV1171" s="12"/>
      <c r="IW1171" s="12"/>
      <c r="IX1171" s="12"/>
      <c r="IY1171" s="12"/>
      <c r="IZ1171" s="12"/>
      <c r="JA1171" s="12"/>
      <c r="JN1171" s="12"/>
      <c r="JO1171" s="12"/>
      <c r="JT1171" s="12"/>
      <c r="JU1171" s="12"/>
      <c r="JV1171" s="12"/>
      <c r="JW1171" s="12"/>
      <c r="JX1171" s="12"/>
      <c r="KG1171" s="12"/>
      <c r="KS1171" s="12"/>
      <c r="KT1171" s="12"/>
      <c r="KX1171" s="12"/>
      <c r="KY1171" s="12"/>
      <c r="MQ1171"/>
      <c r="MS1171"/>
      <c r="MU1171" s="12"/>
    </row>
    <row r="1172" spans="1:359" s="8" customFormat="1" ht="22.5" customHeight="1">
      <c r="A1172" s="56"/>
      <c r="B1172" s="55"/>
      <c r="C1172" s="63"/>
      <c r="D1172" s="201"/>
      <c r="E1172" s="226"/>
      <c r="F1172" s="60"/>
      <c r="G1172" s="60"/>
      <c r="H1172" s="26"/>
      <c r="I1172" s="26"/>
      <c r="J1172" s="11"/>
      <c r="K1172" s="26"/>
      <c r="L1172" s="66"/>
      <c r="M1172" s="66"/>
      <c r="N1172" s="33"/>
      <c r="O1172" s="319"/>
      <c r="P1172" s="319"/>
      <c r="Q1172" s="34"/>
      <c r="R1172" s="31"/>
      <c r="S1172" s="39"/>
      <c r="T1172" s="21"/>
      <c r="U1172" s="10"/>
      <c r="V1172" s="9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  <c r="AR1172" s="12"/>
      <c r="AS1172" s="12"/>
      <c r="AT1172" s="12"/>
      <c r="AU1172" s="12"/>
      <c r="AV1172" s="12"/>
      <c r="AW1172" s="12"/>
      <c r="AX1172" s="12"/>
      <c r="AY1172" s="12"/>
      <c r="AZ1172" s="12"/>
      <c r="BA1172" s="12"/>
      <c r="BB1172" s="12"/>
      <c r="BC1172" s="12"/>
      <c r="BD1172" s="12"/>
      <c r="BE1172" s="12"/>
      <c r="BF1172" s="12"/>
      <c r="BG1172" s="12"/>
      <c r="BH1172" s="12"/>
      <c r="BI1172" s="12"/>
      <c r="BJ1172" s="12"/>
      <c r="BK1172" s="12"/>
      <c r="BL1172" s="12"/>
      <c r="BM1172" s="12"/>
      <c r="BN1172" s="12"/>
      <c r="BO1172" s="12"/>
      <c r="BP1172" s="12"/>
      <c r="BQ1172" s="12"/>
      <c r="BR1172" s="12"/>
      <c r="BS1172" s="12"/>
      <c r="BT1172" s="12"/>
      <c r="BU1172" s="12"/>
      <c r="BV1172" s="12"/>
      <c r="BW1172" s="12"/>
      <c r="BX1172" s="12"/>
      <c r="BY1172" s="12"/>
      <c r="BZ1172" s="12"/>
      <c r="CA1172" s="12"/>
      <c r="CB1172" s="12"/>
      <c r="CC1172" s="12"/>
      <c r="CD1172" s="12"/>
      <c r="CE1172" s="12"/>
      <c r="CF1172" s="12"/>
      <c r="CG1172" s="12"/>
      <c r="CH1172" s="12"/>
      <c r="CI1172" s="12"/>
      <c r="CJ1172" s="12"/>
      <c r="CK1172" s="12"/>
      <c r="CL1172" s="12"/>
      <c r="CM1172" s="12"/>
      <c r="CN1172" s="12"/>
      <c r="CO1172" s="12"/>
      <c r="CP1172" s="12"/>
      <c r="CQ1172" s="12"/>
      <c r="CR1172" s="12"/>
      <c r="CS1172" s="12"/>
      <c r="CT1172" s="12"/>
      <c r="CU1172" s="12"/>
      <c r="CV1172" s="12"/>
      <c r="CW1172" s="12"/>
      <c r="CX1172" s="12"/>
      <c r="CY1172" s="12"/>
      <c r="CZ1172" s="12"/>
      <c r="DA1172" s="12"/>
      <c r="DB1172" s="12"/>
      <c r="DC1172" s="12"/>
      <c r="DD1172" s="12"/>
      <c r="DE1172" s="12"/>
      <c r="DF1172" s="12"/>
      <c r="DG1172" s="12"/>
      <c r="DH1172" s="12"/>
      <c r="DI1172" s="12"/>
      <c r="DJ1172" s="12"/>
      <c r="DK1172" s="12"/>
      <c r="DL1172" s="12"/>
      <c r="DM1172" s="12"/>
      <c r="DN1172" s="12"/>
      <c r="DO1172" s="12"/>
      <c r="DP1172" s="12"/>
      <c r="DQ1172" s="12"/>
      <c r="DR1172" s="12"/>
      <c r="DS1172" s="12"/>
      <c r="DT1172" s="12"/>
      <c r="DU1172" s="12"/>
      <c r="DV1172" s="12"/>
      <c r="DW1172" s="12"/>
      <c r="DX1172" s="12"/>
      <c r="DY1172" s="12"/>
      <c r="DZ1172" s="12"/>
      <c r="EA1172" s="12"/>
      <c r="EB1172" s="12"/>
      <c r="EC1172" s="12"/>
      <c r="ED1172" s="12"/>
      <c r="EE1172" s="12"/>
      <c r="EF1172" s="12"/>
      <c r="EG1172" s="12"/>
      <c r="EH1172" s="12"/>
      <c r="EI1172" s="12"/>
      <c r="EJ1172" s="12"/>
      <c r="EK1172" s="12"/>
      <c r="EL1172" s="12"/>
      <c r="EM1172" s="12"/>
      <c r="EN1172" s="12"/>
      <c r="EO1172" s="12"/>
      <c r="EP1172" s="12"/>
      <c r="EQ1172" s="12"/>
      <c r="ER1172" s="12"/>
      <c r="ES1172" s="12"/>
      <c r="ET1172" s="12"/>
      <c r="EU1172" s="12"/>
      <c r="EV1172" s="12"/>
      <c r="EW1172" s="12"/>
      <c r="EX1172" s="12"/>
      <c r="EY1172" s="12"/>
      <c r="EZ1172" s="12"/>
      <c r="FA1172" s="12"/>
      <c r="FB1172" s="12"/>
      <c r="FC1172" s="12"/>
      <c r="FD1172" s="12"/>
      <c r="FE1172" s="12"/>
      <c r="FF1172" s="12"/>
      <c r="FG1172" s="12"/>
      <c r="FH1172" s="12"/>
      <c r="FI1172" s="12"/>
      <c r="FJ1172" s="12"/>
      <c r="FK1172" s="12"/>
      <c r="FL1172" s="12"/>
      <c r="FM1172" s="12"/>
      <c r="FN1172" s="12"/>
      <c r="FO1172" s="12"/>
      <c r="FP1172" s="12"/>
      <c r="FQ1172" s="12"/>
      <c r="FR1172" s="12"/>
      <c r="FS1172" s="12"/>
      <c r="FT1172" s="12"/>
      <c r="FU1172" s="12"/>
      <c r="FV1172" s="12"/>
      <c r="FW1172" s="12"/>
      <c r="FX1172" s="12"/>
      <c r="FY1172" s="12"/>
      <c r="FZ1172" s="12"/>
      <c r="GA1172" s="12"/>
      <c r="GB1172" s="12"/>
      <c r="GC1172" s="12"/>
      <c r="GD1172" s="12"/>
      <c r="GE1172" s="12"/>
      <c r="GF1172" s="12"/>
      <c r="GG1172" s="12"/>
      <c r="GH1172" s="12"/>
      <c r="GI1172" s="12"/>
      <c r="GJ1172" s="12"/>
      <c r="GK1172" s="12"/>
      <c r="GL1172" s="12"/>
      <c r="GM1172" s="12"/>
      <c r="GN1172" s="12"/>
      <c r="GO1172" s="12"/>
      <c r="GP1172" s="12"/>
      <c r="GQ1172" s="12"/>
      <c r="GR1172" s="12"/>
      <c r="GS1172" s="12"/>
      <c r="GT1172" s="12"/>
      <c r="GU1172" s="12"/>
      <c r="GV1172" s="12"/>
      <c r="GW1172" s="12"/>
      <c r="GX1172" s="12"/>
      <c r="GY1172" s="12"/>
      <c r="GZ1172" s="12"/>
      <c r="HA1172" s="12"/>
      <c r="HB1172" s="12"/>
      <c r="HC1172" s="12"/>
      <c r="HD1172" s="12"/>
      <c r="HE1172" s="12"/>
      <c r="HF1172" s="12"/>
      <c r="HG1172" s="12"/>
      <c r="HH1172" s="12"/>
      <c r="HI1172" s="12"/>
      <c r="HJ1172" s="12"/>
      <c r="HK1172" s="12"/>
      <c r="HL1172" s="12"/>
      <c r="HM1172" s="12"/>
      <c r="HN1172" s="12"/>
      <c r="HO1172" s="12"/>
      <c r="HP1172" s="12"/>
      <c r="HQ1172" s="12"/>
      <c r="HR1172" s="12"/>
      <c r="HS1172" s="12"/>
      <c r="HT1172" s="12"/>
      <c r="HU1172" s="12"/>
      <c r="HV1172" s="12"/>
      <c r="HW1172" s="12"/>
      <c r="HX1172" s="12"/>
      <c r="HY1172" s="12"/>
      <c r="HZ1172" s="12"/>
      <c r="IA1172" s="12"/>
      <c r="IB1172" s="12"/>
      <c r="IC1172" s="12"/>
      <c r="ID1172" s="12"/>
      <c r="II1172" s="12"/>
      <c r="IJ1172" s="12"/>
      <c r="IK1172" s="12"/>
      <c r="IR1172" s="12"/>
      <c r="IS1172" s="12"/>
      <c r="IT1172" s="12"/>
      <c r="IU1172" s="12"/>
      <c r="IV1172" s="12"/>
      <c r="IW1172" s="12"/>
      <c r="IX1172" s="12"/>
      <c r="IY1172" s="12"/>
      <c r="IZ1172" s="12"/>
      <c r="JA1172" s="12"/>
      <c r="JN1172" s="12"/>
      <c r="JO1172" s="12"/>
      <c r="JT1172" s="12"/>
      <c r="JU1172" s="12"/>
      <c r="JV1172" s="12"/>
      <c r="JW1172" s="12"/>
      <c r="JX1172" s="12"/>
      <c r="KG1172" s="12"/>
      <c r="KS1172" s="12"/>
      <c r="KT1172" s="12"/>
      <c r="KX1172" s="12"/>
      <c r="KY1172" s="12"/>
      <c r="MR1172" s="12"/>
      <c r="MU1172" s="12"/>
    </row>
    <row r="1173" spans="1:359" ht="22.5" customHeight="1">
      <c r="A1173" s="56"/>
      <c r="B1173" s="55"/>
      <c r="C1173" s="63"/>
      <c r="D1173" s="201"/>
      <c r="F1173" s="60"/>
      <c r="G1173" s="60"/>
      <c r="H1173" s="26"/>
      <c r="I1173" s="26"/>
      <c r="J1173" s="9"/>
      <c r="K1173" s="26"/>
      <c r="L1173" s="66"/>
      <c r="M1173" s="66"/>
      <c r="N1173" s="17"/>
      <c r="O1173" s="318"/>
      <c r="P1173" s="318"/>
      <c r="Q1173" s="13"/>
      <c r="R1173" s="31"/>
      <c r="S1173" s="31"/>
      <c r="T1173" s="21"/>
      <c r="U1173" s="10"/>
      <c r="V1173" s="9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  <c r="IC1173" s="8"/>
      <c r="ID1173" s="8"/>
      <c r="IE1173" s="8"/>
      <c r="IF1173" s="8"/>
      <c r="IG1173" s="8"/>
      <c r="IH1173" s="8"/>
      <c r="II1173" s="8"/>
      <c r="IJ1173" s="8"/>
      <c r="IK1173" s="8"/>
      <c r="IL1173" s="8"/>
      <c r="IM1173" s="8"/>
      <c r="IN1173" s="8"/>
      <c r="IO1173" s="8"/>
      <c r="IP1173" s="8"/>
      <c r="IQ1173" s="8"/>
      <c r="IR1173" s="8"/>
      <c r="IS1173" s="8"/>
      <c r="IT1173" s="8"/>
      <c r="IU1173" s="8"/>
      <c r="IV1173" s="8"/>
      <c r="IW1173" s="8"/>
      <c r="IX1173" s="8"/>
      <c r="IY1173" s="8"/>
      <c r="IZ1173" s="8"/>
      <c r="JA1173" s="8"/>
      <c r="JB1173" s="8"/>
      <c r="JC1173" s="8"/>
      <c r="JD1173" s="8"/>
      <c r="JE1173" s="8"/>
      <c r="JF1173" s="8"/>
      <c r="JG1173" s="8"/>
      <c r="JH1173" s="8"/>
      <c r="JI1173" s="8"/>
      <c r="JJ1173" s="8"/>
      <c r="JK1173" s="8"/>
      <c r="JL1173" s="8"/>
      <c r="JM1173" s="8"/>
      <c r="JN1173" s="8"/>
      <c r="JO1173" s="8"/>
      <c r="JP1173" s="8"/>
      <c r="JQ1173" s="8"/>
      <c r="JR1173" s="8"/>
      <c r="JS1173" s="8"/>
      <c r="JT1173" s="8"/>
      <c r="JU1173" s="8"/>
      <c r="JV1173" s="8"/>
      <c r="JW1173" s="8"/>
      <c r="JX1173" s="8"/>
      <c r="JY1173" s="8"/>
      <c r="JZ1173" s="8"/>
      <c r="KA1173" s="8"/>
      <c r="KB1173" s="8"/>
      <c r="KC1173" s="8"/>
      <c r="KD1173" s="8"/>
      <c r="KE1173" s="8"/>
      <c r="KF1173" s="8"/>
      <c r="KH1173" s="8"/>
      <c r="KI1173" s="8"/>
      <c r="KJ1173" s="8"/>
      <c r="KK1173" s="8"/>
      <c r="KL1173" s="8"/>
      <c r="KM1173" s="8"/>
      <c r="KN1173" s="8"/>
      <c r="KO1173" s="8"/>
      <c r="KP1173" s="8"/>
      <c r="KQ1173" s="8"/>
      <c r="KR1173" s="8"/>
      <c r="KS1173" s="8"/>
      <c r="KT1173" s="8"/>
      <c r="KU1173" s="8"/>
      <c r="KV1173" s="8"/>
      <c r="KW1173" s="8"/>
      <c r="KX1173" s="8"/>
      <c r="KY1173" s="8"/>
      <c r="KZ1173" s="8"/>
      <c r="LA1173" s="8"/>
      <c r="LB1173" s="8"/>
      <c r="LC1173" s="8"/>
      <c r="LD1173" s="8"/>
      <c r="LE1173" s="8"/>
      <c r="LF1173" s="8"/>
      <c r="LG1173" s="8"/>
      <c r="LH1173" s="8"/>
      <c r="LI1173" s="8"/>
      <c r="LJ1173" s="8"/>
      <c r="LK1173" s="8"/>
      <c r="LL1173" s="8"/>
      <c r="LM1173" s="8"/>
      <c r="LN1173" s="8"/>
      <c r="LO1173" s="8"/>
      <c r="LP1173" s="8"/>
      <c r="LQ1173" s="8"/>
      <c r="LR1173" s="8"/>
      <c r="LS1173" s="8"/>
      <c r="LT1173" s="8"/>
      <c r="LU1173" s="8"/>
      <c r="LV1173" s="8"/>
      <c r="LW1173" s="8"/>
      <c r="LX1173" s="8"/>
      <c r="LY1173" s="8"/>
      <c r="LZ1173" s="8"/>
      <c r="MA1173" s="8"/>
      <c r="MB1173" s="8"/>
      <c r="MC1173" s="8"/>
      <c r="MD1173" s="8"/>
      <c r="ME1173" s="8"/>
      <c r="MF1173" s="8"/>
      <c r="MG1173" s="8"/>
      <c r="MH1173" s="8"/>
      <c r="MI1173" s="8"/>
      <c r="MJ1173" s="8"/>
      <c r="MK1173" s="8"/>
      <c r="ML1173" s="8"/>
      <c r="MM1173" s="8"/>
      <c r="MN1173" s="8"/>
      <c r="MO1173" s="8"/>
      <c r="MP1173" s="8"/>
      <c r="MQ1173" s="8"/>
      <c r="MS1173" s="8"/>
    </row>
    <row r="1174" spans="1:359" s="8" customFormat="1" ht="22.5" customHeight="1">
      <c r="A1174" s="56"/>
      <c r="B1174" s="55"/>
      <c r="C1174" s="63"/>
      <c r="D1174" s="201"/>
      <c r="E1174" s="226"/>
      <c r="F1174" s="60"/>
      <c r="G1174" s="60"/>
      <c r="H1174" s="26"/>
      <c r="I1174" s="26"/>
      <c r="J1174" s="9"/>
      <c r="K1174" s="26"/>
      <c r="L1174" s="66"/>
      <c r="M1174" s="66"/>
      <c r="N1174" s="17"/>
      <c r="O1174" s="318"/>
      <c r="P1174" s="318"/>
      <c r="Q1174" s="13"/>
      <c r="R1174" s="31"/>
      <c r="S1174" s="31"/>
      <c r="T1174" s="21"/>
      <c r="U1174" s="10"/>
      <c r="V1174" s="9"/>
      <c r="HT1174" s="12"/>
      <c r="HU1174" s="12"/>
      <c r="HW1174" s="12"/>
      <c r="HX1174" s="12"/>
      <c r="KG1174" s="12"/>
      <c r="MU1174" s="12"/>
    </row>
    <row r="1175" spans="1:359" s="8" customFormat="1" ht="22.5" customHeight="1">
      <c r="A1175" s="56"/>
      <c r="B1175" s="55"/>
      <c r="C1175" s="63"/>
      <c r="D1175" s="201"/>
      <c r="E1175" s="226"/>
      <c r="F1175" s="60"/>
      <c r="G1175" s="60"/>
      <c r="H1175" s="26"/>
      <c r="I1175" s="26"/>
      <c r="J1175" s="28"/>
      <c r="K1175" s="26"/>
      <c r="L1175" s="66"/>
      <c r="M1175" s="66"/>
      <c r="N1175" s="33"/>
      <c r="O1175" s="319"/>
      <c r="P1175" s="319"/>
      <c r="Q1175" s="34"/>
      <c r="R1175" s="31"/>
      <c r="S1175" s="39"/>
      <c r="T1175" s="22"/>
      <c r="U1175" s="10"/>
      <c r="V1175" s="9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12"/>
      <c r="AV1175" s="12"/>
      <c r="AW1175" s="12"/>
      <c r="AX1175" s="12"/>
      <c r="AY1175" s="12"/>
      <c r="AZ1175" s="12"/>
      <c r="BA1175" s="12"/>
      <c r="BB1175" s="12"/>
      <c r="BC1175" s="12"/>
      <c r="BD1175" s="12"/>
      <c r="BE1175" s="12"/>
      <c r="BF1175" s="12"/>
      <c r="BG1175" s="12"/>
      <c r="BH1175" s="12"/>
      <c r="BI1175" s="12"/>
      <c r="BJ1175" s="12"/>
      <c r="BK1175" s="12"/>
      <c r="BL1175" s="12"/>
      <c r="BM1175" s="12"/>
      <c r="BN1175" s="12"/>
      <c r="BO1175" s="12"/>
      <c r="BP1175" s="12"/>
      <c r="BQ1175" s="12"/>
      <c r="BR1175" s="12"/>
      <c r="BS1175" s="12"/>
      <c r="BT1175" s="12"/>
      <c r="BU1175" s="12"/>
      <c r="BV1175" s="12"/>
      <c r="BW1175" s="12"/>
      <c r="BX1175" s="12"/>
      <c r="BY1175" s="12"/>
      <c r="BZ1175" s="12"/>
      <c r="CA1175" s="12"/>
      <c r="CB1175" s="12"/>
      <c r="CC1175" s="12"/>
      <c r="CD1175" s="12"/>
      <c r="CE1175" s="12"/>
      <c r="CF1175" s="12"/>
      <c r="CG1175" s="12"/>
      <c r="CH1175" s="12"/>
      <c r="CI1175" s="12"/>
      <c r="CJ1175" s="12"/>
      <c r="CK1175" s="12"/>
      <c r="CL1175" s="12"/>
      <c r="CM1175" s="12"/>
      <c r="CN1175" s="12"/>
      <c r="CO1175" s="12"/>
      <c r="CP1175" s="12"/>
      <c r="CQ1175" s="12"/>
      <c r="CR1175" s="12"/>
      <c r="CS1175" s="12"/>
      <c r="CT1175" s="12"/>
      <c r="CU1175" s="12"/>
      <c r="CV1175" s="12"/>
      <c r="CW1175" s="12"/>
      <c r="CX1175" s="12"/>
      <c r="CY1175" s="12"/>
      <c r="CZ1175" s="12"/>
      <c r="DA1175" s="12"/>
      <c r="DB1175" s="12"/>
      <c r="DC1175" s="12"/>
      <c r="DD1175" s="12"/>
      <c r="DE1175" s="12"/>
      <c r="DF1175" s="12"/>
      <c r="DG1175" s="12"/>
      <c r="DH1175" s="12"/>
      <c r="DI1175" s="12"/>
      <c r="DJ1175" s="12"/>
      <c r="DK1175" s="12"/>
      <c r="DL1175" s="12"/>
      <c r="DM1175" s="12"/>
      <c r="DN1175" s="12"/>
      <c r="DO1175" s="12"/>
      <c r="DP1175" s="12"/>
      <c r="DQ1175" s="12"/>
      <c r="DR1175" s="12"/>
      <c r="DS1175" s="12"/>
      <c r="DT1175" s="12"/>
      <c r="DU1175" s="12"/>
      <c r="DV1175" s="12"/>
      <c r="DW1175" s="12"/>
      <c r="DX1175" s="12"/>
      <c r="DY1175" s="12"/>
      <c r="DZ1175" s="12"/>
      <c r="EA1175" s="12"/>
      <c r="EB1175" s="12"/>
      <c r="EC1175" s="12"/>
      <c r="ED1175" s="12"/>
      <c r="EE1175" s="12"/>
      <c r="EF1175" s="12"/>
      <c r="EG1175" s="12"/>
      <c r="EH1175" s="12"/>
      <c r="EI1175" s="12"/>
      <c r="EJ1175" s="12"/>
      <c r="EK1175" s="12"/>
      <c r="EL1175" s="12"/>
      <c r="EM1175" s="12"/>
      <c r="EN1175" s="12"/>
      <c r="EO1175" s="12"/>
      <c r="EP1175" s="12"/>
      <c r="EQ1175" s="12"/>
      <c r="ER1175" s="12"/>
      <c r="ES1175" s="12"/>
      <c r="ET1175" s="12"/>
      <c r="EU1175" s="12"/>
      <c r="EV1175" s="12"/>
      <c r="EW1175" s="12"/>
      <c r="EX1175" s="12"/>
      <c r="EY1175" s="12"/>
      <c r="EZ1175" s="12"/>
      <c r="FA1175" s="12"/>
      <c r="FB1175" s="12"/>
      <c r="FC1175" s="12"/>
      <c r="FD1175" s="12"/>
      <c r="FE1175" s="12"/>
      <c r="FF1175" s="12"/>
      <c r="FG1175" s="12"/>
      <c r="FH1175" s="12"/>
      <c r="FI1175" s="12"/>
      <c r="FJ1175" s="12"/>
      <c r="FK1175" s="12"/>
      <c r="FL1175" s="12"/>
      <c r="FM1175" s="12"/>
      <c r="FN1175" s="12"/>
      <c r="FO1175" s="12"/>
      <c r="FP1175" s="12"/>
      <c r="FQ1175" s="12"/>
      <c r="FR1175" s="12"/>
      <c r="FS1175" s="12"/>
      <c r="FT1175" s="12"/>
      <c r="FU1175" s="12"/>
      <c r="FV1175" s="12"/>
      <c r="FW1175" s="12"/>
      <c r="FX1175" s="12"/>
      <c r="FY1175" s="12"/>
      <c r="FZ1175" s="12"/>
      <c r="GA1175" s="12"/>
      <c r="GB1175" s="12"/>
      <c r="GC1175" s="12"/>
      <c r="GD1175" s="12"/>
      <c r="GE1175" s="12"/>
      <c r="GF1175" s="12"/>
      <c r="GG1175" s="12"/>
      <c r="GH1175" s="12"/>
      <c r="GI1175" s="12"/>
      <c r="GJ1175" s="12"/>
      <c r="GK1175" s="12"/>
      <c r="GL1175" s="12"/>
      <c r="GM1175" s="12"/>
      <c r="GN1175" s="12"/>
      <c r="GO1175" s="12"/>
      <c r="GP1175" s="12"/>
      <c r="GQ1175" s="12"/>
      <c r="GR1175" s="12"/>
      <c r="GS1175" s="12"/>
      <c r="GT1175" s="12"/>
      <c r="GU1175" s="12"/>
      <c r="GV1175" s="12"/>
      <c r="GW1175" s="12"/>
      <c r="GX1175" s="12"/>
      <c r="GY1175" s="12"/>
      <c r="GZ1175" s="12"/>
      <c r="HA1175" s="12"/>
      <c r="HB1175" s="12"/>
      <c r="HC1175" s="12"/>
      <c r="HD1175" s="12"/>
      <c r="HE1175" s="12"/>
      <c r="HF1175" s="12"/>
      <c r="HG1175" s="12"/>
      <c r="HH1175" s="12"/>
      <c r="HI1175" s="12"/>
      <c r="HJ1175" s="12"/>
      <c r="HK1175" s="12"/>
      <c r="HL1175" s="12"/>
      <c r="HM1175" s="12"/>
      <c r="HN1175" s="12"/>
      <c r="HO1175" s="12"/>
      <c r="HT1175" s="12"/>
      <c r="HU1175" s="12"/>
      <c r="HW1175" s="12"/>
      <c r="HX1175" s="12"/>
      <c r="HZ1175" s="12"/>
      <c r="IA1175" s="12"/>
      <c r="IB1175" s="12"/>
      <c r="IC1175" s="12"/>
      <c r="ID1175" s="12"/>
      <c r="IJ1175" s="12"/>
      <c r="IK1175" s="12"/>
      <c r="IL1175" s="12"/>
      <c r="IM1175" s="12"/>
      <c r="IN1175" s="12"/>
      <c r="JN1175" s="12"/>
      <c r="JT1175" s="12"/>
      <c r="JU1175" s="12"/>
      <c r="JV1175" s="12"/>
      <c r="JW1175" s="12"/>
      <c r="JX1175" s="12"/>
      <c r="KS1175" s="12"/>
      <c r="KT1175" s="12"/>
      <c r="KX1175" s="12"/>
      <c r="MQ1175"/>
      <c r="MR1175" s="12"/>
      <c r="MS1175"/>
      <c r="MU1175" s="12"/>
    </row>
    <row r="1176" spans="1:359" ht="22.5" customHeight="1">
      <c r="A1176" s="56"/>
      <c r="B1176" s="55"/>
      <c r="C1176" s="63"/>
      <c r="D1176" s="201"/>
      <c r="F1176" s="60"/>
      <c r="G1176" s="60"/>
      <c r="H1176" s="26"/>
      <c r="I1176" s="26"/>
      <c r="J1176" s="28"/>
      <c r="K1176" s="26"/>
      <c r="L1176" s="66"/>
      <c r="M1176" s="66"/>
      <c r="N1176" s="33"/>
      <c r="O1176" s="319"/>
      <c r="P1176" s="319"/>
      <c r="Q1176" s="34"/>
      <c r="R1176" s="31"/>
      <c r="S1176" s="39"/>
      <c r="T1176" s="22"/>
      <c r="U1176" s="10"/>
      <c r="V1176" s="9"/>
      <c r="HP1176" s="8"/>
      <c r="HQ1176" s="8"/>
      <c r="HR1176" s="8"/>
      <c r="HS1176" s="8"/>
      <c r="HV1176" s="8"/>
      <c r="HY1176" s="8"/>
      <c r="IE1176" s="8"/>
      <c r="IF1176" s="8"/>
      <c r="IG1176" s="8"/>
      <c r="IH1176" s="8"/>
      <c r="II1176" s="8"/>
      <c r="IO1176" s="8"/>
      <c r="IP1176" s="8"/>
      <c r="IQ1176" s="8"/>
      <c r="IR1176" s="8"/>
      <c r="IS1176" s="8"/>
      <c r="IT1176" s="8"/>
      <c r="IU1176" s="8"/>
      <c r="IV1176" s="8"/>
      <c r="IW1176" s="8"/>
      <c r="IX1176" s="8"/>
      <c r="IY1176" s="8"/>
      <c r="IZ1176" s="8"/>
      <c r="JA1176" s="8"/>
      <c r="JB1176" s="8"/>
      <c r="JC1176" s="8"/>
      <c r="JD1176" s="8"/>
      <c r="JE1176" s="8"/>
      <c r="JF1176" s="8"/>
      <c r="JG1176" s="8"/>
      <c r="JH1176" s="8"/>
      <c r="JI1176" s="8"/>
      <c r="JJ1176" s="8"/>
      <c r="JK1176" s="8"/>
      <c r="JL1176" s="8"/>
      <c r="JM1176" s="8"/>
      <c r="JO1176" s="8"/>
      <c r="JP1176" s="8"/>
      <c r="JQ1176" s="8"/>
      <c r="JR1176" s="8"/>
      <c r="JS1176" s="8"/>
      <c r="JY1176" s="8"/>
      <c r="JZ1176" s="8"/>
      <c r="KA1176" s="8"/>
      <c r="KB1176" s="8"/>
      <c r="KC1176" s="8"/>
      <c r="KD1176" s="8"/>
      <c r="KE1176" s="8"/>
      <c r="KF1176" s="8"/>
      <c r="KG1176" s="8"/>
      <c r="KH1176" s="8"/>
      <c r="KI1176" s="8"/>
      <c r="KJ1176" s="8"/>
      <c r="KK1176" s="8"/>
      <c r="KL1176" s="8"/>
      <c r="KM1176" s="8"/>
      <c r="KN1176" s="8"/>
      <c r="KO1176" s="8"/>
      <c r="KP1176" s="8"/>
      <c r="KQ1176" s="8"/>
      <c r="KR1176" s="8"/>
      <c r="KU1176" s="8"/>
      <c r="KV1176" s="8"/>
      <c r="KW1176" s="8"/>
      <c r="KY1176" s="8"/>
      <c r="KZ1176" s="8"/>
      <c r="LA1176" s="8"/>
      <c r="LB1176" s="8"/>
      <c r="LC1176" s="8"/>
      <c r="LD1176" s="8"/>
      <c r="LE1176" s="8"/>
      <c r="LF1176" s="8"/>
      <c r="LG1176" s="8"/>
      <c r="LH1176" s="8"/>
      <c r="LI1176" s="8"/>
      <c r="LJ1176" s="8"/>
      <c r="LK1176" s="8"/>
      <c r="LL1176" s="8"/>
      <c r="LM1176" s="8"/>
      <c r="LN1176" s="8"/>
      <c r="LO1176" s="8"/>
      <c r="LP1176" s="8"/>
      <c r="LQ1176" s="8"/>
      <c r="LR1176" s="8"/>
      <c r="LS1176" s="8"/>
      <c r="LT1176" s="8"/>
      <c r="LU1176" s="8"/>
      <c r="LV1176" s="8"/>
      <c r="LW1176" s="8"/>
      <c r="LX1176" s="8"/>
      <c r="LY1176" s="8"/>
      <c r="LZ1176" s="8"/>
      <c r="MA1176" s="8"/>
      <c r="MB1176" s="8"/>
      <c r="MC1176" s="8"/>
      <c r="MD1176" s="8"/>
      <c r="ME1176" s="8"/>
      <c r="MF1176" s="8"/>
      <c r="MG1176" s="8"/>
      <c r="MH1176" s="8"/>
      <c r="MI1176" s="8"/>
      <c r="MJ1176" s="8"/>
      <c r="MK1176" s="8"/>
      <c r="ML1176" s="8"/>
      <c r="MM1176" s="8"/>
      <c r="MN1176" s="8"/>
      <c r="MO1176" s="8"/>
      <c r="MP1176" s="8"/>
      <c r="MQ1176" s="8"/>
      <c r="MS1176" s="8"/>
    </row>
    <row r="1177" spans="1:359" s="8" customFormat="1" ht="22.5" customHeight="1">
      <c r="A1177" s="56"/>
      <c r="B1177" s="55"/>
      <c r="C1177" s="63"/>
      <c r="D1177" s="201"/>
      <c r="E1177" s="226"/>
      <c r="F1177" s="60"/>
      <c r="G1177" s="60"/>
      <c r="H1177" s="26"/>
      <c r="I1177" s="26"/>
      <c r="J1177" s="9"/>
      <c r="K1177" s="26"/>
      <c r="L1177" s="66"/>
      <c r="M1177" s="66"/>
      <c r="N1177" s="17"/>
      <c r="O1177" s="318"/>
      <c r="P1177" s="318"/>
      <c r="Q1177" s="13"/>
      <c r="R1177" s="31"/>
      <c r="S1177" s="31"/>
      <c r="T1177" s="21"/>
      <c r="U1177" s="10"/>
      <c r="V1177" s="9"/>
      <c r="KG1177" s="12"/>
      <c r="KY1177" s="12"/>
      <c r="MR1177" s="12"/>
      <c r="MU1177" s="12"/>
    </row>
    <row r="1178" spans="1:359" s="8" customFormat="1" ht="22.5" customHeight="1">
      <c r="A1178" s="56"/>
      <c r="B1178" s="55"/>
      <c r="C1178" s="63"/>
      <c r="D1178" s="201"/>
      <c r="E1178" s="226"/>
      <c r="F1178" s="60"/>
      <c r="G1178" s="60"/>
      <c r="H1178" s="26"/>
      <c r="I1178" s="26"/>
      <c r="J1178" s="9"/>
      <c r="K1178" s="26"/>
      <c r="L1178" s="66"/>
      <c r="M1178" s="66"/>
      <c r="N1178" s="17"/>
      <c r="O1178" s="318"/>
      <c r="P1178" s="318"/>
      <c r="Q1178" s="13"/>
      <c r="R1178" s="31"/>
      <c r="S1178" s="31"/>
      <c r="T1178" s="21"/>
      <c r="U1178" s="10"/>
      <c r="V1178" s="9"/>
      <c r="HT1178" s="12"/>
      <c r="HU1178" s="12"/>
      <c r="HW1178" s="12"/>
      <c r="HX1178" s="12"/>
      <c r="KG1178" s="12"/>
      <c r="MR1178" s="12"/>
    </row>
    <row r="1179" spans="1:359" s="8" customFormat="1" ht="22.5" customHeight="1">
      <c r="A1179" s="57">
        <v>2.2000000000000002</v>
      </c>
      <c r="B1179" s="58"/>
      <c r="C1179" s="62"/>
      <c r="D1179" s="201">
        <f>SUM((S1179*A1179)+B1179+C1179)</f>
        <v>32.208000000000006</v>
      </c>
      <c r="E1179" s="225"/>
      <c r="F1179" s="59" t="s">
        <v>806</v>
      </c>
      <c r="G1179" s="59"/>
      <c r="H1179" s="26" t="s">
        <v>355</v>
      </c>
      <c r="I1179" s="26" t="s">
        <v>1199</v>
      </c>
      <c r="J1179" s="28" t="s">
        <v>943</v>
      </c>
      <c r="K1179" s="26" t="s">
        <v>1200</v>
      </c>
      <c r="L1179" s="66">
        <f>SUM(D1179)</f>
        <v>32.208000000000006</v>
      </c>
      <c r="M1179" s="66"/>
      <c r="N1179" s="1" t="s">
        <v>369</v>
      </c>
      <c r="O1179" s="316" t="s">
        <v>369</v>
      </c>
      <c r="P1179" s="317">
        <v>1</v>
      </c>
      <c r="Q1179" s="4" t="s">
        <v>369</v>
      </c>
      <c r="R1179" s="37">
        <v>12</v>
      </c>
      <c r="S1179" s="38">
        <f>SUM(R1179*1.22)</f>
        <v>14.64</v>
      </c>
      <c r="T1179" s="19"/>
      <c r="U1179" s="10" t="s">
        <v>518</v>
      </c>
      <c r="V1179" s="9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2"/>
      <c r="AV1179" s="12"/>
      <c r="AW1179" s="12"/>
      <c r="AX1179" s="12"/>
      <c r="AY1179" s="12"/>
      <c r="AZ1179" s="12"/>
      <c r="BA1179" s="12"/>
      <c r="BB1179" s="12"/>
      <c r="BC1179" s="12"/>
      <c r="BD1179" s="12"/>
      <c r="BE1179" s="12"/>
      <c r="BF1179" s="12"/>
      <c r="BG1179" s="12"/>
      <c r="BH1179" s="12"/>
      <c r="BI1179" s="12"/>
      <c r="BJ1179" s="12"/>
      <c r="BK1179" s="12"/>
      <c r="BL1179" s="12"/>
      <c r="BM1179" s="12"/>
      <c r="BN1179" s="12"/>
      <c r="BO1179" s="12"/>
      <c r="BP1179" s="12"/>
      <c r="BQ1179" s="12"/>
      <c r="BR1179" s="12"/>
      <c r="BS1179" s="12"/>
      <c r="BT1179" s="12"/>
      <c r="BU1179" s="12"/>
      <c r="BV1179" s="12"/>
      <c r="BW1179" s="12"/>
      <c r="BX1179" s="12"/>
      <c r="BY1179" s="12"/>
      <c r="BZ1179" s="12"/>
      <c r="CA1179" s="12"/>
      <c r="CB1179" s="12"/>
      <c r="CC1179" s="12"/>
      <c r="CD1179" s="12"/>
      <c r="CE1179" s="12"/>
      <c r="CF1179" s="12"/>
      <c r="CG1179" s="12"/>
      <c r="CH1179" s="12"/>
      <c r="CI1179" s="12"/>
      <c r="CJ1179" s="12"/>
      <c r="CK1179" s="12"/>
      <c r="CL1179" s="12"/>
      <c r="CM1179" s="12"/>
      <c r="CN1179" s="12"/>
      <c r="CO1179" s="12"/>
      <c r="CP1179" s="12"/>
      <c r="CQ1179" s="12"/>
      <c r="CR1179" s="12"/>
      <c r="CS1179" s="12"/>
      <c r="CT1179" s="12"/>
      <c r="CU1179" s="12"/>
      <c r="CV1179" s="12"/>
      <c r="CW1179" s="12"/>
      <c r="CX1179" s="12"/>
      <c r="CY1179" s="12"/>
      <c r="CZ1179" s="12"/>
      <c r="DA1179" s="12"/>
      <c r="DB1179" s="12"/>
      <c r="DC1179" s="12"/>
      <c r="DD1179" s="12"/>
      <c r="DE1179" s="12"/>
      <c r="DF1179" s="12"/>
      <c r="DG1179" s="12"/>
      <c r="DH1179" s="12"/>
      <c r="DI1179" s="12"/>
      <c r="DJ1179" s="12"/>
      <c r="DK1179" s="12"/>
      <c r="DL1179" s="12"/>
      <c r="DM1179" s="12"/>
      <c r="DN1179" s="12"/>
      <c r="DO1179" s="12"/>
      <c r="DP1179" s="12"/>
      <c r="DQ1179" s="12"/>
      <c r="DR1179" s="12"/>
      <c r="DS1179" s="12"/>
      <c r="DT1179" s="12"/>
      <c r="DU1179" s="12"/>
      <c r="DV1179" s="12"/>
      <c r="DW1179" s="12"/>
      <c r="DX1179" s="12"/>
      <c r="DY1179" s="12"/>
      <c r="DZ1179" s="12"/>
      <c r="EA1179" s="12"/>
      <c r="EB1179" s="12"/>
      <c r="EC1179" s="12"/>
      <c r="ED1179" s="12"/>
      <c r="EE1179" s="12"/>
      <c r="EF1179" s="12"/>
      <c r="EG1179" s="12"/>
      <c r="EH1179" s="12"/>
      <c r="EI1179" s="12"/>
      <c r="EJ1179" s="12"/>
      <c r="EK1179" s="12"/>
      <c r="EL1179" s="12"/>
      <c r="EM1179" s="12"/>
      <c r="EN1179" s="12"/>
      <c r="EO1179" s="12"/>
      <c r="EP1179" s="12"/>
      <c r="EQ1179" s="12"/>
      <c r="ER1179" s="12"/>
      <c r="ES1179" s="12"/>
      <c r="ET1179" s="12"/>
      <c r="EU1179" s="12"/>
      <c r="EV1179" s="12"/>
      <c r="EW1179" s="12"/>
      <c r="EX1179" s="12"/>
      <c r="EY1179" s="12"/>
      <c r="EZ1179" s="12"/>
      <c r="FA1179" s="12"/>
      <c r="FB1179" s="12"/>
      <c r="FC1179" s="12"/>
      <c r="FD1179" s="12"/>
      <c r="FE1179" s="12"/>
      <c r="FF1179" s="12"/>
      <c r="FG1179" s="12"/>
      <c r="FH1179" s="12"/>
      <c r="FI1179" s="12"/>
      <c r="FJ1179" s="12"/>
      <c r="FK1179" s="12"/>
      <c r="FL1179" s="12"/>
      <c r="FM1179" s="12"/>
      <c r="FN1179" s="12"/>
      <c r="FO1179" s="12"/>
      <c r="FP1179" s="12"/>
      <c r="FQ1179" s="12"/>
      <c r="FR1179" s="12"/>
      <c r="FS1179" s="12"/>
      <c r="FT1179" s="12"/>
      <c r="FU1179" s="12"/>
      <c r="FV1179" s="12"/>
      <c r="FW1179" s="12"/>
      <c r="FX1179" s="12"/>
      <c r="FY1179" s="12"/>
      <c r="FZ1179" s="12"/>
      <c r="GA1179" s="12"/>
      <c r="GB1179" s="12"/>
      <c r="GC1179" s="12"/>
      <c r="GD1179" s="12"/>
      <c r="GE1179" s="12"/>
      <c r="GF1179" s="12"/>
      <c r="GG1179" s="12"/>
      <c r="GH1179" s="12"/>
      <c r="GI1179" s="12"/>
      <c r="GJ1179" s="12"/>
      <c r="GK1179" s="12"/>
      <c r="GL1179" s="12"/>
      <c r="GM1179" s="12"/>
      <c r="GN1179" s="12"/>
      <c r="GO1179" s="12"/>
      <c r="GP1179" s="12"/>
      <c r="GQ1179" s="12"/>
      <c r="GR1179" s="12"/>
      <c r="GS1179" s="12"/>
      <c r="GT1179" s="12"/>
      <c r="GU1179" s="12"/>
      <c r="GV1179" s="12"/>
      <c r="GW1179" s="12"/>
      <c r="GX1179" s="12"/>
      <c r="GY1179" s="12"/>
      <c r="GZ1179" s="12"/>
      <c r="HA1179" s="12"/>
      <c r="HB1179" s="12"/>
      <c r="HC1179" s="12"/>
      <c r="HD1179" s="12"/>
      <c r="HE1179" s="12"/>
      <c r="HF1179" s="12"/>
      <c r="HG1179" s="12"/>
      <c r="HH1179" s="12"/>
      <c r="HI1179" s="12"/>
      <c r="HJ1179" s="12"/>
      <c r="HK1179" s="12"/>
      <c r="HL1179" s="12"/>
      <c r="HM1179" s="12"/>
      <c r="HN1179" s="12"/>
      <c r="HO1179" s="12"/>
      <c r="HT1179" s="12"/>
      <c r="HU1179" s="12"/>
      <c r="HW1179" s="12"/>
      <c r="HX1179" s="12"/>
      <c r="HZ1179" s="12"/>
      <c r="IA1179" s="12"/>
      <c r="IB1179" s="12"/>
      <c r="IC1179" s="12"/>
      <c r="ID1179" s="12"/>
      <c r="IJ1179" s="12"/>
      <c r="IK1179" s="12"/>
      <c r="IL1179" s="12"/>
      <c r="IM1179" s="12"/>
      <c r="IN1179" s="12"/>
      <c r="JN1179" s="12"/>
      <c r="JT1179" s="12"/>
      <c r="JU1179" s="12"/>
      <c r="JV1179" s="12"/>
      <c r="JW1179" s="12"/>
      <c r="JX1179" s="12"/>
      <c r="KS1179" s="12"/>
      <c r="KT1179" s="12"/>
      <c r="KX1179" s="12"/>
      <c r="KZ1179" s="12"/>
      <c r="LA1179" s="12"/>
      <c r="LB1179" s="12"/>
      <c r="LC1179" s="12"/>
      <c r="LN1179" s="12"/>
      <c r="LO1179" s="12"/>
      <c r="LP1179" s="12"/>
      <c r="LQ1179" s="12"/>
      <c r="MG1179" s="12"/>
      <c r="MK1179" s="12"/>
      <c r="ML1179" s="12"/>
      <c r="MM1179" s="12"/>
      <c r="MN1179" s="12"/>
      <c r="MO1179" s="12"/>
      <c r="MP1179" s="12"/>
    </row>
    <row r="1180" spans="1:359" s="8" customFormat="1" ht="22.5" customHeight="1">
      <c r="A1180" s="57">
        <v>1</v>
      </c>
      <c r="B1180" s="58">
        <v>17</v>
      </c>
      <c r="C1180" s="62"/>
      <c r="D1180" s="201">
        <f>SUM((S1180*A1180)+B1180+C1180)</f>
        <v>33.957999999999998</v>
      </c>
      <c r="E1180" s="226"/>
      <c r="F1180" s="59" t="s">
        <v>830</v>
      </c>
      <c r="G1180" s="59"/>
      <c r="H1180" s="26" t="s">
        <v>355</v>
      </c>
      <c r="I1180" s="26" t="s">
        <v>409</v>
      </c>
      <c r="J1180" s="11" t="s">
        <v>943</v>
      </c>
      <c r="K1180" s="26" t="s">
        <v>2843</v>
      </c>
      <c r="L1180" s="66">
        <f>SUM(D1180)</f>
        <v>33.957999999999998</v>
      </c>
      <c r="M1180" s="66"/>
      <c r="N1180" s="1" t="s">
        <v>369</v>
      </c>
      <c r="O1180" s="316" t="s">
        <v>369</v>
      </c>
      <c r="P1180" s="317">
        <v>1</v>
      </c>
      <c r="Q1180" s="4" t="s">
        <v>369</v>
      </c>
      <c r="R1180" s="37">
        <v>13.9</v>
      </c>
      <c r="S1180" s="38">
        <f>SUM(R1180*1.22)</f>
        <v>16.957999999999998</v>
      </c>
      <c r="T1180" s="19"/>
      <c r="U1180" s="10" t="s">
        <v>622</v>
      </c>
      <c r="V1180" s="10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12"/>
      <c r="AV1180" s="12"/>
      <c r="AW1180" s="12"/>
      <c r="AX1180" s="12"/>
      <c r="AY1180" s="12"/>
      <c r="AZ1180" s="12"/>
      <c r="BA1180" s="12"/>
      <c r="BB1180" s="12"/>
      <c r="BC1180" s="12"/>
      <c r="BD1180" s="12"/>
      <c r="BE1180" s="12"/>
      <c r="BF1180" s="12"/>
      <c r="BG1180" s="12"/>
      <c r="BH1180" s="12"/>
      <c r="BI1180" s="12"/>
      <c r="BJ1180" s="12"/>
      <c r="BK1180" s="12"/>
      <c r="BL1180" s="12"/>
      <c r="BM1180" s="12"/>
      <c r="BN1180" s="12"/>
      <c r="BO1180" s="12"/>
      <c r="BP1180" s="12"/>
      <c r="BQ1180" s="12"/>
      <c r="BR1180" s="12"/>
      <c r="BS1180" s="12"/>
      <c r="BT1180" s="12"/>
      <c r="BU1180" s="12"/>
      <c r="BV1180" s="12"/>
      <c r="BW1180" s="12"/>
      <c r="BX1180" s="12"/>
      <c r="BY1180" s="12"/>
      <c r="BZ1180" s="12"/>
      <c r="CA1180" s="12"/>
      <c r="CB1180" s="12"/>
      <c r="CC1180" s="12"/>
      <c r="CD1180" s="12"/>
      <c r="CE1180" s="12"/>
      <c r="CF1180" s="12"/>
      <c r="CG1180" s="12"/>
      <c r="CH1180" s="12"/>
      <c r="CI1180" s="12"/>
      <c r="CJ1180" s="12"/>
      <c r="CK1180" s="12"/>
      <c r="CL1180" s="12"/>
      <c r="CM1180" s="12"/>
      <c r="CN1180" s="12"/>
      <c r="CO1180" s="12"/>
      <c r="CP1180" s="12"/>
      <c r="CQ1180" s="12"/>
      <c r="CR1180" s="12"/>
      <c r="CS1180" s="12"/>
      <c r="CT1180" s="12"/>
      <c r="CU1180" s="12"/>
      <c r="CV1180" s="12"/>
      <c r="CW1180" s="12"/>
      <c r="CX1180" s="12"/>
      <c r="CY1180" s="12"/>
      <c r="CZ1180" s="12"/>
      <c r="DA1180" s="12"/>
      <c r="DB1180" s="12"/>
      <c r="DC1180" s="12"/>
      <c r="DD1180" s="12"/>
      <c r="DE1180" s="12"/>
      <c r="DF1180" s="12"/>
      <c r="DG1180" s="12"/>
      <c r="DH1180" s="12"/>
      <c r="DI1180" s="12"/>
      <c r="DJ1180" s="12"/>
      <c r="DK1180" s="12"/>
      <c r="DL1180" s="12"/>
      <c r="DM1180" s="12"/>
      <c r="DN1180" s="12"/>
      <c r="DO1180" s="12"/>
      <c r="DP1180" s="12"/>
      <c r="DQ1180" s="12"/>
      <c r="DR1180" s="12"/>
      <c r="DS1180" s="12"/>
      <c r="DT1180" s="12"/>
      <c r="DU1180" s="12"/>
      <c r="DV1180" s="12"/>
      <c r="DW1180" s="12"/>
      <c r="DX1180" s="12"/>
      <c r="DY1180" s="12"/>
      <c r="DZ1180" s="12"/>
      <c r="EA1180" s="12"/>
      <c r="EB1180" s="12"/>
      <c r="EC1180" s="12"/>
      <c r="ED1180" s="12"/>
      <c r="EE1180" s="12"/>
      <c r="EF1180" s="12"/>
      <c r="EG1180" s="12"/>
      <c r="EH1180" s="12"/>
      <c r="EI1180" s="12"/>
      <c r="EJ1180" s="12"/>
      <c r="EK1180" s="12"/>
      <c r="EL1180" s="12"/>
      <c r="EM1180" s="12"/>
      <c r="EN1180" s="12"/>
      <c r="EO1180" s="12"/>
      <c r="EP1180" s="12"/>
      <c r="EQ1180" s="12"/>
      <c r="ER1180" s="12"/>
      <c r="ES1180" s="12"/>
      <c r="ET1180" s="12"/>
      <c r="EU1180" s="12"/>
      <c r="EV1180" s="12"/>
      <c r="EW1180" s="12"/>
      <c r="EX1180" s="12"/>
      <c r="EY1180" s="12"/>
      <c r="EZ1180" s="12"/>
      <c r="FA1180" s="12"/>
      <c r="FB1180" s="12"/>
      <c r="FC1180" s="12"/>
      <c r="FD1180" s="12"/>
      <c r="FE1180" s="12"/>
      <c r="FF1180" s="12"/>
      <c r="FG1180" s="12"/>
      <c r="FH1180" s="12"/>
      <c r="FI1180" s="12"/>
      <c r="FJ1180" s="12"/>
      <c r="FK1180" s="12"/>
      <c r="FL1180" s="12"/>
      <c r="FM1180" s="12"/>
      <c r="FN1180" s="12"/>
      <c r="FO1180" s="12"/>
      <c r="FP1180" s="12"/>
      <c r="FQ1180" s="12"/>
      <c r="FR1180" s="12"/>
      <c r="FS1180" s="12"/>
      <c r="FT1180" s="12"/>
      <c r="FU1180" s="12"/>
      <c r="FV1180" s="12"/>
      <c r="FW1180" s="12"/>
      <c r="FX1180" s="12"/>
      <c r="FY1180" s="12"/>
      <c r="FZ1180" s="12"/>
      <c r="GA1180" s="12"/>
      <c r="GB1180" s="12"/>
      <c r="GC1180" s="12"/>
      <c r="GD1180" s="12"/>
      <c r="GE1180" s="12"/>
      <c r="GF1180" s="12"/>
      <c r="GG1180" s="12"/>
      <c r="GH1180" s="12"/>
      <c r="GI1180" s="12"/>
      <c r="GJ1180" s="12"/>
      <c r="GK1180" s="12"/>
      <c r="GL1180" s="12"/>
      <c r="GM1180" s="12"/>
      <c r="GN1180" s="12"/>
      <c r="GO1180" s="12"/>
      <c r="GP1180" s="12"/>
      <c r="GQ1180" s="12"/>
      <c r="GR1180" s="12"/>
      <c r="GS1180" s="12"/>
      <c r="GT1180" s="12"/>
      <c r="GU1180" s="12"/>
      <c r="GV1180" s="12"/>
      <c r="GW1180" s="12"/>
      <c r="GX1180" s="12"/>
      <c r="GY1180" s="12"/>
      <c r="GZ1180" s="12"/>
      <c r="HA1180" s="12"/>
      <c r="HB1180" s="12"/>
      <c r="HC1180" s="12"/>
      <c r="HD1180" s="12"/>
      <c r="HE1180" s="12"/>
      <c r="HF1180" s="12"/>
      <c r="HG1180" s="12"/>
      <c r="HH1180" s="12"/>
      <c r="HI1180" s="12"/>
      <c r="HJ1180" s="12"/>
      <c r="HK1180" s="12"/>
      <c r="HL1180" s="12"/>
      <c r="HM1180" s="12"/>
      <c r="HN1180" s="12"/>
      <c r="HO1180" s="12"/>
      <c r="HT1180" s="12"/>
      <c r="HU1180" s="12"/>
      <c r="HW1180" s="12"/>
      <c r="HX1180" s="12"/>
      <c r="HZ1180" s="12"/>
      <c r="IA1180" s="12"/>
      <c r="IB1180" s="12"/>
      <c r="IC1180" s="12"/>
      <c r="ID1180" s="12"/>
      <c r="IG1180" s="12"/>
      <c r="II1180" s="12"/>
      <c r="IJ1180" s="12"/>
      <c r="IK1180" s="12"/>
      <c r="IO1180" s="12"/>
      <c r="IP1180" s="12"/>
      <c r="IQ1180" s="12"/>
      <c r="IR1180" s="12"/>
      <c r="JN1180" s="7"/>
      <c r="JO1180" s="12"/>
      <c r="JQ1180" s="12"/>
      <c r="JT1180" s="12"/>
      <c r="JU1180" s="12"/>
      <c r="JV1180" s="12"/>
      <c r="JW1180" s="12"/>
      <c r="JX1180" s="12"/>
      <c r="KS1180" s="12"/>
      <c r="KT1180" s="12"/>
      <c r="KX1180" s="12"/>
      <c r="KZ1180" s="12"/>
      <c r="LA1180" s="12"/>
      <c r="LB1180" s="12"/>
      <c r="LC1180" s="12"/>
      <c r="LN1180" s="12"/>
      <c r="LO1180" s="12"/>
      <c r="LP1180" s="12"/>
      <c r="LQ1180" s="12"/>
      <c r="MG1180" s="12"/>
      <c r="MH1180" s="12"/>
      <c r="MI1180" s="12"/>
      <c r="MJ1180" s="12"/>
      <c r="MK1180" s="12"/>
      <c r="ML1180" s="12"/>
      <c r="MM1180" s="12"/>
      <c r="MN1180" s="12"/>
      <c r="MO1180" s="12"/>
      <c r="MP1180" s="12"/>
    </row>
    <row r="1181" spans="1:359" s="8" customFormat="1" ht="22.5" customHeight="1">
      <c r="A1181" s="57">
        <v>1</v>
      </c>
      <c r="B1181" s="58">
        <v>15</v>
      </c>
      <c r="C1181" s="62"/>
      <c r="D1181" s="201">
        <f>SUM((S1181*A1181)+B1181+C1181)</f>
        <v>24.759999999999998</v>
      </c>
      <c r="E1181" s="226"/>
      <c r="F1181" s="59" t="s">
        <v>805</v>
      </c>
      <c r="G1181" s="59"/>
      <c r="H1181" s="26" t="s">
        <v>355</v>
      </c>
      <c r="I1181" s="26" t="s">
        <v>2768</v>
      </c>
      <c r="J1181" s="11" t="s">
        <v>943</v>
      </c>
      <c r="K1181" s="26" t="s">
        <v>2770</v>
      </c>
      <c r="L1181" s="66">
        <f t="shared" ref="L1181" si="367">SUM(D1181)</f>
        <v>24.759999999999998</v>
      </c>
      <c r="M1181" s="66"/>
      <c r="N1181" s="1" t="s">
        <v>369</v>
      </c>
      <c r="O1181" s="316" t="s">
        <v>369</v>
      </c>
      <c r="P1181" s="317">
        <v>12</v>
      </c>
      <c r="Q1181" s="317" t="s">
        <v>369</v>
      </c>
      <c r="R1181" s="37">
        <v>8</v>
      </c>
      <c r="S1181" s="38">
        <f t="shared" ref="S1181" si="368">SUM(R1181*1.22)</f>
        <v>9.76</v>
      </c>
      <c r="T1181" s="20"/>
      <c r="U1181" s="10" t="s">
        <v>2567</v>
      </c>
      <c r="V1181" s="9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/>
      <c r="AU1181" s="12"/>
      <c r="AV1181" s="12"/>
      <c r="AW1181" s="12"/>
      <c r="AX1181" s="12"/>
      <c r="AY1181" s="12"/>
      <c r="AZ1181" s="12"/>
      <c r="BA1181" s="12"/>
      <c r="BB1181" s="12"/>
      <c r="BC1181" s="12"/>
      <c r="BD1181" s="12"/>
      <c r="BE1181" s="12"/>
      <c r="BF1181" s="12"/>
      <c r="BG1181" s="12"/>
      <c r="BH1181" s="12"/>
      <c r="BI1181" s="12"/>
      <c r="BJ1181" s="12"/>
      <c r="BK1181" s="12"/>
      <c r="BL1181" s="12"/>
      <c r="BM1181" s="12"/>
      <c r="BN1181" s="12"/>
      <c r="BO1181" s="12"/>
      <c r="BP1181" s="12"/>
      <c r="BQ1181" s="12"/>
      <c r="BR1181" s="12"/>
      <c r="BS1181" s="12"/>
      <c r="BT1181" s="12"/>
      <c r="BU1181" s="12"/>
      <c r="BV1181" s="12"/>
      <c r="BW1181" s="12"/>
      <c r="BX1181" s="12"/>
      <c r="BY1181" s="12"/>
      <c r="BZ1181" s="12"/>
      <c r="CA1181" s="12"/>
      <c r="CB1181" s="12"/>
      <c r="CC1181" s="12"/>
      <c r="CD1181" s="12"/>
      <c r="CE1181" s="12"/>
      <c r="CF1181" s="12"/>
      <c r="CG1181" s="12"/>
      <c r="CH1181" s="12"/>
      <c r="CI1181" s="12"/>
      <c r="CJ1181" s="12"/>
      <c r="CK1181" s="12"/>
      <c r="CL1181" s="12"/>
      <c r="CM1181" s="12"/>
      <c r="CN1181" s="12"/>
      <c r="CO1181" s="12"/>
      <c r="CP1181" s="12"/>
      <c r="CQ1181" s="12"/>
      <c r="CR1181" s="12"/>
      <c r="CS1181" s="12"/>
      <c r="CT1181" s="12"/>
      <c r="CU1181" s="12"/>
      <c r="CV1181" s="12"/>
      <c r="CW1181" s="12"/>
      <c r="CX1181" s="12"/>
      <c r="CY1181" s="12"/>
      <c r="CZ1181" s="12"/>
      <c r="DA1181" s="12"/>
      <c r="DB1181" s="12"/>
      <c r="DC1181" s="12"/>
      <c r="DD1181" s="12"/>
      <c r="DE1181" s="12"/>
      <c r="DF1181" s="12"/>
      <c r="DG1181" s="12"/>
      <c r="DH1181" s="12"/>
      <c r="DI1181" s="12"/>
      <c r="DJ1181" s="12"/>
      <c r="DK1181" s="12"/>
      <c r="DL1181" s="12"/>
      <c r="DM1181" s="12"/>
      <c r="DN1181" s="12"/>
      <c r="DO1181" s="12"/>
      <c r="DP1181" s="12"/>
      <c r="DQ1181" s="12"/>
      <c r="DR1181" s="12"/>
      <c r="DS1181" s="12"/>
      <c r="DT1181" s="12"/>
      <c r="DU1181" s="12"/>
      <c r="DV1181" s="12"/>
      <c r="DW1181" s="12"/>
      <c r="DX1181" s="12"/>
      <c r="DY1181" s="12"/>
      <c r="DZ1181" s="12"/>
      <c r="EA1181" s="12"/>
      <c r="EB1181" s="12"/>
      <c r="EC1181" s="12"/>
      <c r="ED1181" s="12"/>
      <c r="EE1181" s="12"/>
      <c r="EF1181" s="12"/>
      <c r="EG1181" s="12"/>
      <c r="EH1181" s="12"/>
      <c r="EI1181" s="12"/>
      <c r="EJ1181" s="12"/>
      <c r="EK1181" s="12"/>
      <c r="EL1181" s="12"/>
      <c r="EM1181" s="12"/>
      <c r="EN1181" s="12"/>
      <c r="EO1181" s="12"/>
      <c r="EP1181" s="12"/>
      <c r="EQ1181" s="12"/>
      <c r="ER1181" s="12"/>
      <c r="ES1181" s="12"/>
      <c r="ET1181" s="12"/>
      <c r="EU1181" s="12"/>
      <c r="EV1181" s="12"/>
      <c r="EW1181" s="12"/>
      <c r="EX1181" s="12"/>
      <c r="EY1181" s="12"/>
      <c r="EZ1181" s="12"/>
      <c r="FA1181" s="12"/>
      <c r="FB1181" s="12"/>
      <c r="FC1181" s="12"/>
      <c r="FD1181" s="12"/>
      <c r="FE1181" s="12"/>
      <c r="FF1181" s="12"/>
      <c r="FG1181" s="12"/>
      <c r="FH1181" s="12"/>
      <c r="FI1181" s="12"/>
      <c r="FJ1181" s="12"/>
      <c r="FK1181" s="12"/>
      <c r="FL1181" s="12"/>
      <c r="FM1181" s="12"/>
      <c r="FN1181" s="12"/>
      <c r="FO1181" s="12"/>
      <c r="FP1181" s="12"/>
      <c r="FQ1181" s="12"/>
      <c r="FR1181" s="12"/>
      <c r="FS1181" s="12"/>
      <c r="FT1181" s="12"/>
      <c r="FU1181" s="12"/>
      <c r="FV1181" s="12"/>
      <c r="FW1181" s="12"/>
      <c r="FX1181" s="12"/>
      <c r="FY1181" s="12"/>
      <c r="FZ1181" s="12"/>
      <c r="GA1181" s="12"/>
      <c r="GB1181" s="12"/>
      <c r="GC1181" s="12"/>
      <c r="GD1181" s="12"/>
      <c r="GE1181" s="12"/>
      <c r="GF1181" s="12"/>
      <c r="GG1181" s="12"/>
      <c r="GH1181" s="12"/>
      <c r="GI1181" s="12"/>
      <c r="GJ1181" s="12"/>
      <c r="GK1181" s="12"/>
      <c r="GL1181" s="12"/>
      <c r="GM1181" s="12"/>
      <c r="GN1181" s="12"/>
      <c r="GO1181" s="12"/>
      <c r="GP1181" s="12"/>
      <c r="GQ1181" s="12"/>
      <c r="GR1181" s="12"/>
      <c r="GS1181" s="12"/>
      <c r="GT1181" s="12"/>
      <c r="GU1181" s="12"/>
      <c r="GV1181" s="12"/>
      <c r="GW1181" s="12"/>
      <c r="GX1181" s="12"/>
      <c r="GY1181" s="12"/>
      <c r="GZ1181" s="12"/>
      <c r="HA1181" s="12"/>
      <c r="HB1181" s="12"/>
      <c r="HC1181" s="12"/>
      <c r="HD1181" s="12"/>
      <c r="HE1181" s="12"/>
      <c r="HF1181" s="12"/>
      <c r="HG1181" s="12"/>
      <c r="HH1181" s="12"/>
      <c r="HI1181" s="12"/>
      <c r="HJ1181" s="12"/>
      <c r="HK1181" s="12"/>
      <c r="HL1181" s="12"/>
      <c r="HM1181" s="12"/>
      <c r="HN1181" s="12"/>
      <c r="HO1181" s="12"/>
      <c r="HT1181" s="12"/>
      <c r="HU1181" s="12"/>
      <c r="HV1181" s="12"/>
      <c r="HW1181" s="12"/>
      <c r="HX1181" s="12"/>
      <c r="HY1181" s="12"/>
      <c r="IE1181" s="12"/>
      <c r="IF1181" s="12"/>
      <c r="IG1181" s="12"/>
      <c r="IH1181" s="12"/>
      <c r="IO1181" s="12"/>
      <c r="IP1181" s="12"/>
      <c r="IQ1181" s="12"/>
      <c r="IS1181" s="12"/>
      <c r="IT1181" s="12"/>
      <c r="IU1181" s="12"/>
      <c r="IV1181" s="12"/>
      <c r="IW1181" s="12"/>
      <c r="IX1181" s="12"/>
      <c r="IY1181" s="12"/>
      <c r="IZ1181" s="12"/>
      <c r="JA1181" s="12"/>
      <c r="JF1181" s="12"/>
      <c r="JG1181" s="12"/>
      <c r="JH1181" s="12"/>
      <c r="JI1181" s="12"/>
      <c r="JJ1181" s="12"/>
      <c r="JL1181" s="12"/>
      <c r="JZ1181" s="12"/>
      <c r="KA1181" s="12"/>
      <c r="KB1181" s="12"/>
      <c r="KC1181" s="12"/>
      <c r="KD1181" s="12"/>
      <c r="KG1181" s="12"/>
      <c r="KY1181" s="12"/>
      <c r="KZ1181" s="12"/>
      <c r="LA1181" s="12"/>
      <c r="LB1181" s="12"/>
      <c r="LC1181" s="12"/>
      <c r="LD1181" s="12"/>
      <c r="LE1181" s="12"/>
      <c r="LF1181" s="12"/>
      <c r="LG1181" s="12"/>
      <c r="LH1181" s="12"/>
      <c r="LI1181" s="12"/>
      <c r="LJ1181" s="12"/>
      <c r="LK1181" s="12"/>
      <c r="LL1181" s="12"/>
      <c r="LM1181" s="12"/>
      <c r="LN1181" s="12"/>
      <c r="LO1181" s="12"/>
      <c r="LP1181" s="12"/>
      <c r="LQ1181" s="12"/>
      <c r="LR1181" s="12"/>
      <c r="LS1181" s="12"/>
      <c r="LT1181" s="12"/>
      <c r="LU1181" s="12"/>
      <c r="LV1181" s="12"/>
      <c r="LW1181" s="12"/>
      <c r="LX1181" s="12"/>
      <c r="LY1181" s="12"/>
      <c r="LZ1181" s="12"/>
      <c r="MA1181" s="12"/>
      <c r="MB1181" s="12"/>
      <c r="MC1181" s="12"/>
      <c r="MD1181" s="12"/>
      <c r="ME1181" s="12"/>
      <c r="MF1181" s="12"/>
      <c r="MG1181" s="12"/>
      <c r="MH1181" s="12"/>
      <c r="MI1181" s="12"/>
      <c r="MJ1181" s="12"/>
      <c r="MK1181" s="12"/>
      <c r="ML1181" s="12"/>
      <c r="MM1181" s="12"/>
      <c r="MN1181" s="12"/>
      <c r="MO1181" s="12"/>
      <c r="MP1181" s="12"/>
      <c r="MQ1181" s="12"/>
      <c r="MR1181"/>
      <c r="MS1181" s="12"/>
    </row>
    <row r="1182" spans="1:359" s="8" customFormat="1" ht="22.5" customHeight="1">
      <c r="A1182" s="57">
        <v>1.6</v>
      </c>
      <c r="B1182" s="58"/>
      <c r="C1182" s="62">
        <v>15</v>
      </c>
      <c r="D1182" s="201">
        <f>SUM((R1182*A1182)+B1182+C1182)+((2020-2004)*3)</f>
        <v>214.68</v>
      </c>
      <c r="E1182" s="226"/>
      <c r="F1182" s="198" t="s">
        <v>812</v>
      </c>
      <c r="G1182" s="90" t="s">
        <v>1500</v>
      </c>
      <c r="H1182" s="83" t="s">
        <v>355</v>
      </c>
      <c r="I1182" s="83" t="s">
        <v>268</v>
      </c>
      <c r="J1182" s="86" t="s">
        <v>943</v>
      </c>
      <c r="K1182" s="83" t="s">
        <v>269</v>
      </c>
      <c r="L1182" s="66">
        <f>SUM(D1182)</f>
        <v>214.68</v>
      </c>
      <c r="M1182" s="66"/>
      <c r="N1182" s="1" t="s">
        <v>369</v>
      </c>
      <c r="O1182" s="316" t="s">
        <v>369</v>
      </c>
      <c r="P1182" s="317">
        <v>1</v>
      </c>
      <c r="Q1182" s="4" t="s">
        <v>369</v>
      </c>
      <c r="R1182" s="37">
        <v>94.8</v>
      </c>
      <c r="S1182" s="38">
        <f>SUM(R1182*1.22)</f>
        <v>115.65599999999999</v>
      </c>
      <c r="T1182" s="19"/>
      <c r="U1182" s="10" t="s">
        <v>487</v>
      </c>
      <c r="V1182" s="9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  <c r="AW1182" s="12"/>
      <c r="AX1182" s="12"/>
      <c r="AY1182" s="12"/>
      <c r="AZ1182" s="12"/>
      <c r="BA1182" s="12"/>
      <c r="BB1182" s="12"/>
      <c r="BC1182" s="12"/>
      <c r="BD1182" s="12"/>
      <c r="BE1182" s="12"/>
      <c r="BF1182" s="12"/>
      <c r="BG1182" s="12"/>
      <c r="BH1182" s="12"/>
      <c r="BI1182" s="12"/>
      <c r="BJ1182" s="12"/>
      <c r="BK1182" s="12"/>
      <c r="BL1182" s="12"/>
      <c r="BM1182" s="12"/>
      <c r="BN1182" s="12"/>
      <c r="BO1182" s="12"/>
      <c r="BP1182" s="12"/>
      <c r="BQ1182" s="12"/>
      <c r="BR1182" s="12"/>
      <c r="BS1182" s="12"/>
      <c r="BT1182" s="12"/>
      <c r="BU1182" s="12"/>
      <c r="BV1182" s="12"/>
      <c r="BW1182" s="12"/>
      <c r="BX1182" s="12"/>
      <c r="BY1182" s="12"/>
      <c r="BZ1182" s="12"/>
      <c r="CA1182" s="12"/>
      <c r="CB1182" s="12"/>
      <c r="CC1182" s="12"/>
      <c r="CD1182" s="12"/>
      <c r="CE1182" s="12"/>
      <c r="CF1182" s="12"/>
      <c r="CG1182" s="12"/>
      <c r="CH1182" s="12"/>
      <c r="CI1182" s="12"/>
      <c r="CJ1182" s="12"/>
      <c r="CK1182" s="12"/>
      <c r="CL1182" s="12"/>
      <c r="CM1182" s="12"/>
      <c r="CN1182" s="12"/>
      <c r="CO1182" s="12"/>
      <c r="CP1182" s="12"/>
      <c r="CQ1182" s="12"/>
      <c r="CR1182" s="12"/>
      <c r="CS1182" s="12"/>
      <c r="CT1182" s="12"/>
      <c r="CU1182" s="12"/>
      <c r="CV1182" s="12"/>
      <c r="CW1182" s="12"/>
      <c r="CX1182" s="12"/>
      <c r="CY1182" s="12"/>
      <c r="CZ1182" s="12"/>
      <c r="DA1182" s="12"/>
      <c r="DB1182" s="12"/>
      <c r="DC1182" s="12"/>
      <c r="DD1182" s="12"/>
      <c r="DE1182" s="12"/>
      <c r="DF1182" s="12"/>
      <c r="DG1182" s="12"/>
      <c r="DH1182" s="12"/>
      <c r="DI1182" s="12"/>
      <c r="DJ1182" s="12"/>
      <c r="DK1182" s="12"/>
      <c r="DL1182" s="12"/>
      <c r="DM1182" s="12"/>
      <c r="DN1182" s="12"/>
      <c r="DO1182" s="12"/>
      <c r="DP1182" s="12"/>
      <c r="DQ1182" s="12"/>
      <c r="DR1182" s="12"/>
      <c r="DS1182" s="12"/>
      <c r="DT1182" s="12"/>
      <c r="DU1182" s="12"/>
      <c r="DV1182" s="12"/>
      <c r="DW1182" s="12"/>
      <c r="DX1182" s="12"/>
      <c r="DY1182" s="12"/>
      <c r="DZ1182" s="12"/>
      <c r="EA1182" s="12"/>
      <c r="EB1182" s="12"/>
      <c r="EC1182" s="12"/>
      <c r="ED1182" s="12"/>
      <c r="EE1182" s="12"/>
      <c r="EF1182" s="12"/>
      <c r="EG1182" s="12"/>
      <c r="EH1182" s="12"/>
      <c r="EI1182" s="12"/>
      <c r="EJ1182" s="12"/>
      <c r="EK1182" s="12"/>
      <c r="EL1182" s="12"/>
      <c r="EM1182" s="12"/>
      <c r="EN1182" s="12"/>
      <c r="EO1182" s="12"/>
      <c r="EP1182" s="12"/>
      <c r="EQ1182" s="12"/>
      <c r="ER1182" s="12"/>
      <c r="ES1182" s="12"/>
      <c r="ET1182" s="12"/>
      <c r="EU1182" s="12"/>
      <c r="EV1182" s="12"/>
      <c r="EW1182" s="12"/>
      <c r="EX1182" s="12"/>
      <c r="EY1182" s="12"/>
      <c r="EZ1182" s="12"/>
      <c r="FA1182" s="12"/>
      <c r="FB1182" s="12"/>
      <c r="FC1182" s="12"/>
      <c r="FD1182" s="12"/>
      <c r="FE1182" s="12"/>
      <c r="FF1182" s="12"/>
      <c r="FG1182" s="12"/>
      <c r="FH1182" s="12"/>
      <c r="FI1182" s="12"/>
      <c r="FJ1182" s="12"/>
      <c r="FK1182" s="12"/>
      <c r="FL1182" s="12"/>
      <c r="FM1182" s="12"/>
      <c r="FN1182" s="12"/>
      <c r="FO1182" s="12"/>
      <c r="FP1182" s="12"/>
      <c r="FQ1182" s="12"/>
      <c r="FR1182" s="12"/>
      <c r="FS1182" s="12"/>
      <c r="FT1182" s="12"/>
      <c r="FU1182" s="12"/>
      <c r="FV1182" s="12"/>
      <c r="FW1182" s="12"/>
      <c r="FX1182" s="12"/>
      <c r="FY1182" s="12"/>
      <c r="FZ1182" s="12"/>
      <c r="GA1182" s="12"/>
      <c r="GB1182" s="12"/>
      <c r="GC1182" s="12"/>
      <c r="GD1182" s="12"/>
      <c r="GE1182" s="12"/>
      <c r="GF1182" s="12"/>
      <c r="GG1182" s="12"/>
      <c r="GH1182" s="12"/>
      <c r="GI1182" s="12"/>
      <c r="GJ1182" s="12"/>
      <c r="GK1182" s="12"/>
      <c r="GL1182" s="12"/>
      <c r="GM1182" s="12"/>
      <c r="GN1182" s="12"/>
      <c r="GO1182" s="12"/>
      <c r="GP1182" s="12"/>
      <c r="GQ1182" s="12"/>
      <c r="GR1182" s="12"/>
      <c r="GS1182" s="12"/>
      <c r="GT1182" s="12"/>
      <c r="GU1182" s="12"/>
      <c r="GV1182" s="12"/>
      <c r="GW1182" s="12"/>
      <c r="GX1182" s="12"/>
      <c r="GY1182" s="12"/>
      <c r="GZ1182" s="12"/>
      <c r="HA1182" s="12"/>
      <c r="HB1182" s="12"/>
      <c r="HC1182" s="12"/>
      <c r="HD1182" s="12"/>
      <c r="HE1182" s="12"/>
      <c r="HF1182" s="12"/>
      <c r="HG1182" s="12"/>
      <c r="HH1182" s="12"/>
      <c r="HI1182" s="12"/>
      <c r="HJ1182" s="12"/>
      <c r="HK1182" s="12"/>
      <c r="HL1182" s="12"/>
      <c r="HM1182" s="12"/>
      <c r="HN1182" s="12"/>
      <c r="HO1182" s="12"/>
      <c r="HP1182" s="12"/>
      <c r="HQ1182" s="12"/>
      <c r="HT1182" s="12"/>
      <c r="HU1182" s="12"/>
      <c r="HW1182" s="12"/>
      <c r="HX1182" s="12"/>
      <c r="HZ1182" s="12"/>
      <c r="IA1182" s="12"/>
      <c r="IB1182" s="12"/>
      <c r="IC1182" s="12"/>
      <c r="ID1182" s="12"/>
      <c r="IJ1182" s="12"/>
      <c r="IK1182" s="12"/>
      <c r="IL1182" s="12"/>
      <c r="IM1182" s="12"/>
      <c r="IN1182" s="12"/>
      <c r="IS1182" s="12"/>
      <c r="IT1182" s="12"/>
      <c r="IU1182" s="12"/>
      <c r="IV1182" s="12"/>
      <c r="IW1182" s="12"/>
      <c r="IX1182" s="12"/>
      <c r="IY1182" s="12"/>
      <c r="IZ1182" s="12"/>
      <c r="JA1182" s="12"/>
      <c r="JL1182" s="12"/>
      <c r="KS1182" s="12"/>
      <c r="KT1182" s="12"/>
      <c r="KZ1182" s="12"/>
      <c r="LA1182" s="12"/>
      <c r="LB1182" s="12"/>
      <c r="LC1182" s="12"/>
      <c r="LN1182" s="12"/>
      <c r="LO1182" s="12"/>
      <c r="LP1182" s="12"/>
      <c r="LQ1182" s="12"/>
      <c r="MG1182" s="12"/>
      <c r="MH1182" s="12"/>
      <c r="MI1182" s="12"/>
      <c r="MJ1182" s="12"/>
      <c r="MK1182" s="12"/>
      <c r="ML1182" s="12"/>
      <c r="MM1182" s="12"/>
      <c r="MN1182" s="12"/>
      <c r="MO1182" s="12"/>
      <c r="MP1182" s="12"/>
    </row>
    <row r="1183" spans="1:359" s="8" customFormat="1" ht="22.5" customHeight="1">
      <c r="A1183" s="57">
        <v>1</v>
      </c>
      <c r="B1183" s="58">
        <v>17</v>
      </c>
      <c r="C1183" s="62"/>
      <c r="D1183" s="201">
        <f>SUM((S1183*A1183)+B1183+C1183)</f>
        <v>34.897400000000005</v>
      </c>
      <c r="E1183" s="226"/>
      <c r="F1183" s="59" t="s">
        <v>830</v>
      </c>
      <c r="G1183" s="59"/>
      <c r="H1183" s="26" t="s">
        <v>355</v>
      </c>
      <c r="I1183" s="26" t="s">
        <v>2077</v>
      </c>
      <c r="J1183" s="28" t="s">
        <v>943</v>
      </c>
      <c r="K1183" s="26" t="s">
        <v>2078</v>
      </c>
      <c r="L1183" s="66">
        <f>SUM(D1183)</f>
        <v>34.897400000000005</v>
      </c>
      <c r="M1183" s="66"/>
      <c r="N1183" s="1" t="s">
        <v>369</v>
      </c>
      <c r="O1183" s="316" t="s">
        <v>369</v>
      </c>
      <c r="P1183" s="317" t="s">
        <v>369</v>
      </c>
      <c r="Q1183" s="4">
        <v>1</v>
      </c>
      <c r="R1183" s="37">
        <v>14.67</v>
      </c>
      <c r="S1183" s="38">
        <f>SUM(R1183*1.22)</f>
        <v>17.897400000000001</v>
      </c>
      <c r="T1183" s="25">
        <v>0.1</v>
      </c>
      <c r="U1183" s="10" t="s">
        <v>625</v>
      </c>
      <c r="V1183" s="9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2"/>
      <c r="AV1183" s="12"/>
      <c r="AW1183" s="12"/>
      <c r="AX1183" s="12"/>
      <c r="AY1183" s="12"/>
      <c r="AZ1183" s="12"/>
      <c r="BA1183" s="12"/>
      <c r="BB1183" s="12"/>
      <c r="BC1183" s="12"/>
      <c r="BD1183" s="12"/>
      <c r="BE1183" s="12"/>
      <c r="BF1183" s="12"/>
      <c r="BG1183" s="12"/>
      <c r="BH1183" s="12"/>
      <c r="BI1183" s="12"/>
      <c r="BJ1183" s="12"/>
      <c r="BK1183" s="12"/>
      <c r="BL1183" s="12"/>
      <c r="BM1183" s="12"/>
      <c r="BN1183" s="12"/>
      <c r="BO1183" s="12"/>
      <c r="BP1183" s="12"/>
      <c r="BQ1183" s="12"/>
      <c r="BR1183" s="12"/>
      <c r="BS1183" s="12"/>
      <c r="BT1183" s="12"/>
      <c r="BU1183" s="12"/>
      <c r="BV1183" s="12"/>
      <c r="BW1183" s="12"/>
      <c r="BX1183" s="12"/>
      <c r="BY1183" s="12"/>
      <c r="BZ1183" s="12"/>
      <c r="CA1183" s="12"/>
      <c r="CB1183" s="12"/>
      <c r="CC1183" s="12"/>
      <c r="CD1183" s="12"/>
      <c r="CE1183" s="12"/>
      <c r="CF1183" s="12"/>
      <c r="CG1183" s="12"/>
      <c r="CH1183" s="12"/>
      <c r="CI1183" s="12"/>
      <c r="CJ1183" s="12"/>
      <c r="CK1183" s="12"/>
      <c r="CL1183" s="12"/>
      <c r="CM1183" s="12"/>
      <c r="CN1183" s="12"/>
      <c r="CO1183" s="12"/>
      <c r="CP1183" s="12"/>
      <c r="CQ1183" s="12"/>
      <c r="CR1183" s="12"/>
      <c r="CS1183" s="12"/>
      <c r="CT1183" s="12"/>
      <c r="CU1183" s="12"/>
      <c r="CV1183" s="12"/>
      <c r="CW1183" s="12"/>
      <c r="CX1183" s="12"/>
      <c r="CY1183" s="12"/>
      <c r="CZ1183" s="12"/>
      <c r="DA1183" s="12"/>
      <c r="DB1183" s="12"/>
      <c r="DC1183" s="12"/>
      <c r="DD1183" s="12"/>
      <c r="DE1183" s="12"/>
      <c r="DF1183" s="12"/>
      <c r="DG1183" s="12"/>
      <c r="DH1183" s="12"/>
      <c r="DI1183" s="12"/>
      <c r="DJ1183" s="12"/>
      <c r="DK1183" s="12"/>
      <c r="DL1183" s="12"/>
      <c r="DM1183" s="12"/>
      <c r="DN1183" s="12"/>
      <c r="DO1183" s="12"/>
      <c r="DP1183" s="12"/>
      <c r="DQ1183" s="12"/>
      <c r="DR1183" s="12"/>
      <c r="DS1183" s="12"/>
      <c r="DT1183" s="12"/>
      <c r="DU1183" s="12"/>
      <c r="DV1183" s="12"/>
      <c r="DW1183" s="12"/>
      <c r="DX1183" s="12"/>
      <c r="DY1183" s="12"/>
      <c r="DZ1183" s="12"/>
      <c r="EA1183" s="12"/>
      <c r="EB1183" s="12"/>
      <c r="EC1183" s="12"/>
      <c r="ED1183" s="12"/>
      <c r="EE1183" s="12"/>
      <c r="EF1183" s="12"/>
      <c r="EG1183" s="12"/>
      <c r="EH1183" s="12"/>
      <c r="EI1183" s="12"/>
      <c r="EJ1183" s="12"/>
      <c r="EK1183" s="12"/>
      <c r="EL1183" s="12"/>
      <c r="EM1183" s="12"/>
      <c r="EN1183" s="12"/>
      <c r="EO1183" s="12"/>
      <c r="EP1183" s="12"/>
      <c r="EQ1183" s="12"/>
      <c r="ER1183" s="12"/>
      <c r="ES1183" s="12"/>
      <c r="ET1183" s="12"/>
      <c r="EU1183" s="12"/>
      <c r="EV1183" s="12"/>
      <c r="EW1183" s="12"/>
      <c r="EX1183" s="12"/>
      <c r="EY1183" s="12"/>
      <c r="EZ1183" s="12"/>
      <c r="FA1183" s="12"/>
      <c r="FB1183" s="12"/>
      <c r="FC1183" s="12"/>
      <c r="FD1183" s="12"/>
      <c r="FE1183" s="12"/>
      <c r="FF1183" s="12"/>
      <c r="FG1183" s="12"/>
      <c r="FH1183" s="12"/>
      <c r="FI1183" s="12"/>
      <c r="FJ1183" s="12"/>
      <c r="FK1183" s="12"/>
      <c r="FL1183" s="12"/>
      <c r="FM1183" s="12"/>
      <c r="FN1183" s="12"/>
      <c r="FO1183" s="12"/>
      <c r="FP1183" s="12"/>
      <c r="FQ1183" s="12"/>
      <c r="FR1183" s="12"/>
      <c r="FS1183" s="12"/>
      <c r="FT1183" s="12"/>
      <c r="FU1183" s="12"/>
      <c r="FV1183" s="12"/>
      <c r="FW1183" s="12"/>
      <c r="FX1183" s="12"/>
      <c r="FY1183" s="12"/>
      <c r="FZ1183" s="12"/>
      <c r="GA1183" s="12"/>
      <c r="GB1183" s="12"/>
      <c r="GC1183" s="12"/>
      <c r="GD1183" s="12"/>
      <c r="GE1183" s="12"/>
      <c r="GF1183" s="12"/>
      <c r="GG1183" s="12"/>
      <c r="GH1183" s="12"/>
      <c r="GI1183" s="12"/>
      <c r="GJ1183" s="12"/>
      <c r="GK1183" s="12"/>
      <c r="GL1183" s="12"/>
      <c r="GM1183" s="12"/>
      <c r="GN1183" s="12"/>
      <c r="GO1183" s="12"/>
      <c r="GP1183" s="12"/>
      <c r="GQ1183" s="12"/>
      <c r="GR1183" s="12"/>
      <c r="GS1183" s="12"/>
      <c r="GT1183" s="12"/>
      <c r="GU1183" s="12"/>
      <c r="GV1183" s="12"/>
      <c r="GW1183" s="12"/>
      <c r="GX1183" s="12"/>
      <c r="GY1183" s="12"/>
      <c r="GZ1183" s="12"/>
      <c r="HA1183" s="12"/>
      <c r="HB1183" s="12"/>
      <c r="HC1183" s="12"/>
      <c r="HD1183" s="12"/>
      <c r="HE1183" s="12"/>
      <c r="HF1183" s="12"/>
      <c r="HG1183" s="12"/>
      <c r="HH1183" s="12"/>
      <c r="HI1183" s="12"/>
      <c r="HJ1183" s="12"/>
      <c r="HK1183" s="12"/>
      <c r="HL1183" s="12"/>
      <c r="HM1183" s="12"/>
      <c r="HN1183" s="12"/>
      <c r="HO1183" s="12"/>
      <c r="HT1183" s="12"/>
      <c r="HU1183" s="12"/>
      <c r="HW1183" s="12"/>
      <c r="HX1183" s="12"/>
      <c r="HY1183" s="12"/>
      <c r="II1183" s="12"/>
      <c r="IJ1183" s="12"/>
      <c r="IK1183" s="12"/>
      <c r="IR1183" s="12"/>
      <c r="JL1183" s="12"/>
      <c r="JM1183" s="12"/>
      <c r="KG1183" s="12"/>
      <c r="KH1183" s="12"/>
      <c r="KI1183" s="12"/>
      <c r="KJ1183" s="12"/>
      <c r="KK1183" s="12"/>
      <c r="KL1183" s="12"/>
      <c r="KU1183" s="12"/>
      <c r="KV1183" s="12"/>
      <c r="KW1183" s="12"/>
      <c r="LD1183" s="12"/>
      <c r="LE1183" s="12"/>
      <c r="LF1183" s="12"/>
      <c r="LG1183" s="12"/>
      <c r="LH1183" s="12"/>
      <c r="LI1183" s="12"/>
      <c r="LJ1183" s="12"/>
      <c r="LK1183" s="12"/>
      <c r="LL1183" s="12"/>
      <c r="LM1183" s="12"/>
      <c r="LN1183" s="12"/>
      <c r="LO1183" s="12"/>
      <c r="LP1183" s="12"/>
      <c r="LQ1183" s="12"/>
      <c r="LR1183" s="12"/>
      <c r="LS1183" s="12"/>
      <c r="LT1183" s="12"/>
      <c r="LU1183" s="12"/>
      <c r="LV1183" s="12"/>
      <c r="LW1183" s="12"/>
      <c r="LX1183" s="12"/>
      <c r="LY1183" s="12"/>
      <c r="LZ1183" s="12"/>
      <c r="MA1183" s="12"/>
      <c r="MB1183" s="12"/>
      <c r="MC1183" s="12"/>
      <c r="MD1183" s="12"/>
      <c r="ME1183" s="12"/>
      <c r="MF1183" s="12"/>
      <c r="MG1183" s="12"/>
      <c r="MH1183" s="12"/>
      <c r="MI1183" s="12"/>
      <c r="MJ1183" s="12"/>
      <c r="MK1183" s="12"/>
      <c r="ML1183" s="12"/>
      <c r="MM1183" s="12"/>
      <c r="MN1183" s="12"/>
      <c r="MO1183" s="12"/>
      <c r="MP1183" s="12"/>
      <c r="MU1183"/>
    </row>
    <row r="1184" spans="1:359" s="8" customFormat="1" ht="22.5" customHeight="1">
      <c r="A1184" s="56"/>
      <c r="B1184" s="55"/>
      <c r="C1184" s="63"/>
      <c r="D1184" s="201"/>
      <c r="E1184" s="226"/>
      <c r="F1184" s="199"/>
      <c r="G1184" s="196"/>
      <c r="H1184" s="26"/>
      <c r="I1184" s="26"/>
      <c r="J1184" s="28"/>
      <c r="K1184" s="26"/>
      <c r="L1184" s="66"/>
      <c r="M1184" s="66"/>
      <c r="N1184" s="33"/>
      <c r="O1184" s="319"/>
      <c r="P1184" s="319"/>
      <c r="Q1184" s="34"/>
      <c r="R1184" s="31"/>
      <c r="S1184" s="39"/>
      <c r="T1184" s="22"/>
      <c r="U1184" s="10"/>
      <c r="V1184" s="9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2"/>
      <c r="AV1184" s="12"/>
      <c r="AW1184" s="12"/>
      <c r="AX1184" s="12"/>
      <c r="AY1184" s="12"/>
      <c r="AZ1184" s="12"/>
      <c r="BA1184" s="12"/>
      <c r="BB1184" s="12"/>
      <c r="BC1184" s="12"/>
      <c r="BD1184" s="12"/>
      <c r="BE1184" s="12"/>
      <c r="BF1184" s="12"/>
      <c r="BG1184" s="12"/>
      <c r="BH1184" s="12"/>
      <c r="BI1184" s="12"/>
      <c r="BJ1184" s="12"/>
      <c r="BK1184" s="12"/>
      <c r="BL1184" s="12"/>
      <c r="BM1184" s="12"/>
      <c r="BN1184" s="12"/>
      <c r="BO1184" s="12"/>
      <c r="BP1184" s="12"/>
      <c r="BQ1184" s="12"/>
      <c r="BR1184" s="12"/>
      <c r="BS1184" s="12"/>
      <c r="BT1184" s="12"/>
      <c r="BU1184" s="12"/>
      <c r="BV1184" s="12"/>
      <c r="BW1184" s="12"/>
      <c r="BX1184" s="12"/>
      <c r="BY1184" s="12"/>
      <c r="BZ1184" s="12"/>
      <c r="CA1184" s="12"/>
      <c r="CB1184" s="12"/>
      <c r="CC1184" s="12"/>
      <c r="CD1184" s="12"/>
      <c r="CE1184" s="12"/>
      <c r="CF1184" s="12"/>
      <c r="CG1184" s="12"/>
      <c r="CH1184" s="12"/>
      <c r="CI1184" s="12"/>
      <c r="CJ1184" s="12"/>
      <c r="CK1184" s="12"/>
      <c r="CL1184" s="12"/>
      <c r="CM1184" s="12"/>
      <c r="CN1184" s="12"/>
      <c r="CO1184" s="12"/>
      <c r="CP1184" s="12"/>
      <c r="CQ1184" s="12"/>
      <c r="CR1184" s="12"/>
      <c r="CS1184" s="12"/>
      <c r="CT1184" s="12"/>
      <c r="CU1184" s="12"/>
      <c r="CV1184" s="12"/>
      <c r="CW1184" s="12"/>
      <c r="CX1184" s="12"/>
      <c r="CY1184" s="12"/>
      <c r="CZ1184" s="12"/>
      <c r="DA1184" s="12"/>
      <c r="DB1184" s="12"/>
      <c r="DC1184" s="12"/>
      <c r="DD1184" s="12"/>
      <c r="DE1184" s="12"/>
      <c r="DF1184" s="12"/>
      <c r="DG1184" s="12"/>
      <c r="DH1184" s="12"/>
      <c r="DI1184" s="12"/>
      <c r="DJ1184" s="12"/>
      <c r="DK1184" s="12"/>
      <c r="DL1184" s="12"/>
      <c r="DM1184" s="12"/>
      <c r="DN1184" s="12"/>
      <c r="DO1184" s="12"/>
      <c r="DP1184" s="12"/>
      <c r="DQ1184" s="12"/>
      <c r="DR1184" s="12"/>
      <c r="DS1184" s="12"/>
      <c r="DT1184" s="12"/>
      <c r="DU1184" s="12"/>
      <c r="DV1184" s="12"/>
      <c r="DW1184" s="12"/>
      <c r="DX1184" s="12"/>
      <c r="DY1184" s="12"/>
      <c r="DZ1184" s="12"/>
      <c r="EA1184" s="12"/>
      <c r="EB1184" s="12"/>
      <c r="EC1184" s="12"/>
      <c r="ED1184" s="12"/>
      <c r="EE1184" s="12"/>
      <c r="EF1184" s="12"/>
      <c r="EG1184" s="12"/>
      <c r="EH1184" s="12"/>
      <c r="EI1184" s="12"/>
      <c r="EJ1184" s="12"/>
      <c r="EK1184" s="12"/>
      <c r="EL1184" s="12"/>
      <c r="EM1184" s="12"/>
      <c r="EN1184" s="12"/>
      <c r="EO1184" s="12"/>
      <c r="EP1184" s="12"/>
      <c r="EQ1184" s="12"/>
      <c r="ER1184" s="12"/>
      <c r="ES1184" s="12"/>
      <c r="ET1184" s="12"/>
      <c r="EU1184" s="12"/>
      <c r="EV1184" s="12"/>
      <c r="EW1184" s="12"/>
      <c r="EX1184" s="12"/>
      <c r="EY1184" s="12"/>
      <c r="EZ1184" s="12"/>
      <c r="FA1184" s="12"/>
      <c r="FB1184" s="12"/>
      <c r="FC1184" s="12"/>
      <c r="FD1184" s="12"/>
      <c r="FE1184" s="12"/>
      <c r="FF1184" s="12"/>
      <c r="FG1184" s="12"/>
      <c r="FH1184" s="12"/>
      <c r="FI1184" s="12"/>
      <c r="FJ1184" s="12"/>
      <c r="FK1184" s="12"/>
      <c r="FL1184" s="12"/>
      <c r="FM1184" s="12"/>
      <c r="FN1184" s="12"/>
      <c r="FO1184" s="12"/>
      <c r="FP1184" s="12"/>
      <c r="FQ1184" s="12"/>
      <c r="FR1184" s="12"/>
      <c r="FS1184" s="12"/>
      <c r="FT1184" s="12"/>
      <c r="FU1184" s="12"/>
      <c r="FV1184" s="12"/>
      <c r="FW1184" s="12"/>
      <c r="FX1184" s="12"/>
      <c r="FY1184" s="12"/>
      <c r="FZ1184" s="12"/>
      <c r="GA1184" s="12"/>
      <c r="GB1184" s="12"/>
      <c r="GC1184" s="12"/>
      <c r="GD1184" s="12"/>
      <c r="GE1184" s="12"/>
      <c r="GF1184" s="12"/>
      <c r="GG1184" s="12"/>
      <c r="GH1184" s="12"/>
      <c r="GI1184" s="12"/>
      <c r="GJ1184" s="12"/>
      <c r="GK1184" s="12"/>
      <c r="GL1184" s="12"/>
      <c r="GM1184" s="12"/>
      <c r="GN1184" s="12"/>
      <c r="GO1184" s="12"/>
      <c r="GP1184" s="12"/>
      <c r="GQ1184" s="12"/>
      <c r="GR1184" s="12"/>
      <c r="GS1184" s="12"/>
      <c r="GT1184" s="12"/>
      <c r="GU1184" s="12"/>
      <c r="GV1184" s="12"/>
      <c r="GW1184" s="12"/>
      <c r="GX1184" s="12"/>
      <c r="GY1184" s="12"/>
      <c r="GZ1184" s="12"/>
      <c r="HA1184" s="12"/>
      <c r="HB1184" s="12"/>
      <c r="HC1184" s="12"/>
      <c r="HD1184" s="12"/>
      <c r="HE1184" s="12"/>
      <c r="HF1184" s="12"/>
      <c r="HG1184" s="12"/>
      <c r="HH1184" s="12"/>
      <c r="HI1184" s="12"/>
      <c r="HJ1184" s="12"/>
      <c r="HK1184" s="12"/>
      <c r="HL1184" s="12"/>
      <c r="HM1184" s="12"/>
      <c r="HN1184" s="12"/>
      <c r="HO1184" s="12"/>
      <c r="HP1184" s="12"/>
      <c r="HQ1184" s="12"/>
      <c r="HT1184" s="12"/>
      <c r="HU1184" s="12"/>
      <c r="HW1184" s="12"/>
      <c r="HX1184" s="12"/>
      <c r="HZ1184" s="12"/>
      <c r="IA1184" s="12"/>
      <c r="IB1184" s="12"/>
      <c r="IC1184" s="12"/>
      <c r="ID1184" s="12"/>
      <c r="IJ1184" s="12"/>
      <c r="IK1184" s="12"/>
      <c r="IL1184" s="12"/>
      <c r="IM1184" s="12"/>
      <c r="IN1184" s="12"/>
      <c r="IS1184" s="12"/>
      <c r="IT1184" s="12"/>
      <c r="IU1184" s="12"/>
      <c r="IV1184" s="12"/>
      <c r="IW1184" s="12"/>
      <c r="IX1184" s="12"/>
      <c r="IY1184" s="12"/>
      <c r="IZ1184" s="12"/>
      <c r="JA1184" s="12"/>
      <c r="JL1184" s="12"/>
      <c r="KS1184" s="12"/>
      <c r="KT1184" s="12"/>
      <c r="KY1184" s="12"/>
      <c r="KZ1184" s="12"/>
      <c r="LA1184" s="12"/>
      <c r="LB1184" s="12"/>
      <c r="LC1184" s="12"/>
      <c r="LN1184" s="12"/>
      <c r="LO1184" s="12"/>
      <c r="LP1184" s="12"/>
      <c r="LQ1184" s="12"/>
      <c r="MG1184" s="12"/>
      <c r="MH1184" s="12"/>
      <c r="MI1184" s="12"/>
      <c r="MJ1184" s="12"/>
      <c r="MK1184" s="12"/>
      <c r="ML1184" s="12"/>
      <c r="MM1184" s="12"/>
      <c r="MN1184" s="12"/>
      <c r="MO1184" s="12"/>
      <c r="MP1184" s="12"/>
      <c r="MQ1184" s="12"/>
      <c r="MS1184" s="12"/>
      <c r="MU1184" s="12"/>
    </row>
    <row r="1185" spans="1:359" s="8" customFormat="1" ht="22.5" customHeight="1">
      <c r="A1185" s="56"/>
      <c r="B1185" s="55"/>
      <c r="C1185" s="63"/>
      <c r="D1185" s="201"/>
      <c r="E1185" s="226"/>
      <c r="F1185" s="199"/>
      <c r="G1185" s="196"/>
      <c r="H1185" s="26"/>
      <c r="I1185" s="26"/>
      <c r="J1185" s="28"/>
      <c r="K1185" s="26"/>
      <c r="L1185" s="66"/>
      <c r="M1185" s="66"/>
      <c r="N1185" s="33"/>
      <c r="O1185" s="319"/>
      <c r="P1185" s="319"/>
      <c r="Q1185" s="34"/>
      <c r="R1185" s="31"/>
      <c r="S1185" s="39"/>
      <c r="T1185" s="22"/>
      <c r="U1185" s="10"/>
      <c r="V1185" s="9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  <c r="AT1185" s="12"/>
      <c r="AU1185" s="12"/>
      <c r="AV1185" s="12"/>
      <c r="AW1185" s="12"/>
      <c r="AX1185" s="12"/>
      <c r="AY1185" s="12"/>
      <c r="AZ1185" s="12"/>
      <c r="BA1185" s="12"/>
      <c r="BB1185" s="12"/>
      <c r="BC1185" s="12"/>
      <c r="BD1185" s="12"/>
      <c r="BE1185" s="12"/>
      <c r="BF1185" s="12"/>
      <c r="BG1185" s="12"/>
      <c r="BH1185" s="12"/>
      <c r="BI1185" s="12"/>
      <c r="BJ1185" s="12"/>
      <c r="BK1185" s="12"/>
      <c r="BL1185" s="12"/>
      <c r="BM1185" s="12"/>
      <c r="BN1185" s="12"/>
      <c r="BO1185" s="12"/>
      <c r="BP1185" s="12"/>
      <c r="BQ1185" s="12"/>
      <c r="BR1185" s="12"/>
      <c r="BS1185" s="12"/>
      <c r="BT1185" s="12"/>
      <c r="BU1185" s="12"/>
      <c r="BV1185" s="12"/>
      <c r="BW1185" s="12"/>
      <c r="BX1185" s="12"/>
      <c r="BY1185" s="12"/>
      <c r="BZ1185" s="12"/>
      <c r="CA1185" s="12"/>
      <c r="CB1185" s="12"/>
      <c r="CC1185" s="12"/>
      <c r="CD1185" s="12"/>
      <c r="CE1185" s="12"/>
      <c r="CF1185" s="12"/>
      <c r="CG1185" s="12"/>
      <c r="CH1185" s="12"/>
      <c r="CI1185" s="12"/>
      <c r="CJ1185" s="12"/>
      <c r="CK1185" s="12"/>
      <c r="CL1185" s="12"/>
      <c r="CM1185" s="12"/>
      <c r="CN1185" s="12"/>
      <c r="CO1185" s="12"/>
      <c r="CP1185" s="12"/>
      <c r="CQ1185" s="12"/>
      <c r="CR1185" s="12"/>
      <c r="CS1185" s="12"/>
      <c r="CT1185" s="12"/>
      <c r="CU1185" s="12"/>
      <c r="CV1185" s="12"/>
      <c r="CW1185" s="12"/>
      <c r="CX1185" s="12"/>
      <c r="CY1185" s="12"/>
      <c r="CZ1185" s="12"/>
      <c r="DA1185" s="12"/>
      <c r="DB1185" s="12"/>
      <c r="DC1185" s="12"/>
      <c r="DD1185" s="12"/>
      <c r="DE1185" s="12"/>
      <c r="DF1185" s="12"/>
      <c r="DG1185" s="12"/>
      <c r="DH1185" s="12"/>
      <c r="DI1185" s="12"/>
      <c r="DJ1185" s="12"/>
      <c r="DK1185" s="12"/>
      <c r="DL1185" s="12"/>
      <c r="DM1185" s="12"/>
      <c r="DN1185" s="12"/>
      <c r="DO1185" s="12"/>
      <c r="DP1185" s="12"/>
      <c r="DQ1185" s="12"/>
      <c r="DR1185" s="12"/>
      <c r="DS1185" s="12"/>
      <c r="DT1185" s="12"/>
      <c r="DU1185" s="12"/>
      <c r="DV1185" s="12"/>
      <c r="DW1185" s="12"/>
      <c r="DX1185" s="12"/>
      <c r="DY1185" s="12"/>
      <c r="DZ1185" s="12"/>
      <c r="EA1185" s="12"/>
      <c r="EB1185" s="12"/>
      <c r="EC1185" s="12"/>
      <c r="ED1185" s="12"/>
      <c r="EE1185" s="12"/>
      <c r="EF1185" s="12"/>
      <c r="EG1185" s="12"/>
      <c r="EH1185" s="12"/>
      <c r="EI1185" s="12"/>
      <c r="EJ1185" s="12"/>
      <c r="EK1185" s="12"/>
      <c r="EL1185" s="12"/>
      <c r="EM1185" s="12"/>
      <c r="EN1185" s="12"/>
      <c r="EO1185" s="12"/>
      <c r="EP1185" s="12"/>
      <c r="EQ1185" s="12"/>
      <c r="ER1185" s="12"/>
      <c r="ES1185" s="12"/>
      <c r="ET1185" s="12"/>
      <c r="EU1185" s="12"/>
      <c r="EV1185" s="12"/>
      <c r="EW1185" s="12"/>
      <c r="EX1185" s="12"/>
      <c r="EY1185" s="12"/>
      <c r="EZ1185" s="12"/>
      <c r="FA1185" s="12"/>
      <c r="FB1185" s="12"/>
      <c r="FC1185" s="12"/>
      <c r="FD1185" s="12"/>
      <c r="FE1185" s="12"/>
      <c r="FF1185" s="12"/>
      <c r="FG1185" s="12"/>
      <c r="FH1185" s="12"/>
      <c r="FI1185" s="12"/>
      <c r="FJ1185" s="12"/>
      <c r="FK1185" s="12"/>
      <c r="FL1185" s="12"/>
      <c r="FM1185" s="12"/>
      <c r="FN1185" s="12"/>
      <c r="FO1185" s="12"/>
      <c r="FP1185" s="12"/>
      <c r="FQ1185" s="12"/>
      <c r="FR1185" s="12"/>
      <c r="FS1185" s="12"/>
      <c r="FT1185" s="12"/>
      <c r="FU1185" s="12"/>
      <c r="FV1185" s="12"/>
      <c r="FW1185" s="12"/>
      <c r="FX1185" s="12"/>
      <c r="FY1185" s="12"/>
      <c r="FZ1185" s="12"/>
      <c r="GA1185" s="12"/>
      <c r="GB1185" s="12"/>
      <c r="GC1185" s="12"/>
      <c r="GD1185" s="12"/>
      <c r="GE1185" s="12"/>
      <c r="GF1185" s="12"/>
      <c r="GG1185" s="12"/>
      <c r="GH1185" s="12"/>
      <c r="GI1185" s="12"/>
      <c r="GJ1185" s="12"/>
      <c r="GK1185" s="12"/>
      <c r="GL1185" s="12"/>
      <c r="GM1185" s="12"/>
      <c r="GN1185" s="12"/>
      <c r="GO1185" s="12"/>
      <c r="GP1185" s="12"/>
      <c r="GQ1185" s="12"/>
      <c r="GR1185" s="12"/>
      <c r="GS1185" s="12"/>
      <c r="GT1185" s="12"/>
      <c r="GU1185" s="12"/>
      <c r="GV1185" s="12"/>
      <c r="GW1185" s="12"/>
      <c r="GX1185" s="12"/>
      <c r="GY1185" s="12"/>
      <c r="GZ1185" s="12"/>
      <c r="HA1185" s="12"/>
      <c r="HB1185" s="12"/>
      <c r="HC1185" s="12"/>
      <c r="HD1185" s="12"/>
      <c r="HE1185" s="12"/>
      <c r="HF1185" s="12"/>
      <c r="HG1185" s="12"/>
      <c r="HH1185" s="12"/>
      <c r="HI1185" s="12"/>
      <c r="HJ1185" s="12"/>
      <c r="HK1185" s="12"/>
      <c r="HL1185" s="12"/>
      <c r="HM1185" s="12"/>
      <c r="HN1185" s="12"/>
      <c r="HO1185" s="12"/>
      <c r="HP1185" s="12"/>
      <c r="HQ1185" s="12"/>
      <c r="HT1185" s="12"/>
      <c r="HU1185" s="12"/>
      <c r="HW1185" s="12"/>
      <c r="HX1185" s="12"/>
      <c r="HZ1185" s="12"/>
      <c r="IA1185" s="12"/>
      <c r="IB1185" s="12"/>
      <c r="IC1185" s="12"/>
      <c r="ID1185" s="12"/>
      <c r="IJ1185" s="12"/>
      <c r="IK1185" s="12"/>
      <c r="IL1185" s="12"/>
      <c r="IM1185" s="12"/>
      <c r="IN1185" s="12"/>
      <c r="IS1185" s="12"/>
      <c r="IT1185" s="12"/>
      <c r="IU1185" s="12"/>
      <c r="IV1185" s="12"/>
      <c r="IW1185" s="12"/>
      <c r="IX1185" s="12"/>
      <c r="IY1185" s="12"/>
      <c r="IZ1185" s="12"/>
      <c r="JA1185" s="12"/>
      <c r="JL1185" s="12"/>
      <c r="KS1185" s="12"/>
      <c r="KT1185" s="12"/>
      <c r="KY1185" s="12"/>
      <c r="KZ1185" s="12"/>
      <c r="LA1185" s="12"/>
      <c r="LB1185" s="12"/>
      <c r="LC1185" s="12"/>
      <c r="LN1185" s="12"/>
      <c r="LO1185" s="12"/>
      <c r="LP1185" s="12"/>
      <c r="LQ1185" s="12"/>
      <c r="MG1185" s="12"/>
      <c r="MH1185" s="12"/>
      <c r="MI1185" s="12"/>
      <c r="MJ1185" s="12"/>
      <c r="MK1185" s="12"/>
      <c r="ML1185" s="12"/>
      <c r="MM1185" s="12"/>
      <c r="MN1185" s="12"/>
      <c r="MO1185" s="12"/>
      <c r="MP1185" s="12"/>
      <c r="MQ1185" s="12"/>
      <c r="MS1185" s="12"/>
      <c r="MU1185" s="12"/>
    </row>
    <row r="1186" spans="1:359" s="8" customFormat="1" ht="22.5" customHeight="1">
      <c r="A1186" s="56"/>
      <c r="B1186" s="55"/>
      <c r="C1186" s="63"/>
      <c r="D1186" s="201"/>
      <c r="E1186" s="226"/>
      <c r="F1186" s="60"/>
      <c r="G1186" s="60"/>
      <c r="H1186" s="26"/>
      <c r="I1186" s="26"/>
      <c r="J1186" s="28"/>
      <c r="K1186" s="26"/>
      <c r="L1186" s="66"/>
      <c r="M1186" s="66"/>
      <c r="N1186" s="33"/>
      <c r="O1186" s="319"/>
      <c r="P1186" s="319"/>
      <c r="Q1186" s="34"/>
      <c r="R1186" s="31"/>
      <c r="S1186" s="39"/>
      <c r="T1186" s="21"/>
      <c r="U1186" s="10"/>
      <c r="V1186" s="9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  <c r="AR1186" s="12"/>
      <c r="AS1186" s="12"/>
      <c r="AT1186" s="12"/>
      <c r="AU1186" s="12"/>
      <c r="AV1186" s="12"/>
      <c r="AW1186" s="12"/>
      <c r="AX1186" s="12"/>
      <c r="AY1186" s="12"/>
      <c r="AZ1186" s="12"/>
      <c r="BA1186" s="12"/>
      <c r="BB1186" s="12"/>
      <c r="BC1186" s="12"/>
      <c r="BD1186" s="12"/>
      <c r="BE1186" s="12"/>
      <c r="BF1186" s="12"/>
      <c r="BG1186" s="12"/>
      <c r="BH1186" s="12"/>
      <c r="BI1186" s="12"/>
      <c r="BJ1186" s="12"/>
      <c r="BK1186" s="12"/>
      <c r="BL1186" s="12"/>
      <c r="BM1186" s="12"/>
      <c r="BN1186" s="12"/>
      <c r="BO1186" s="12"/>
      <c r="BP1186" s="12"/>
      <c r="BQ1186" s="12"/>
      <c r="BR1186" s="12"/>
      <c r="BS1186" s="12"/>
      <c r="BT1186" s="12"/>
      <c r="BU1186" s="12"/>
      <c r="BV1186" s="12"/>
      <c r="BW1186" s="12"/>
      <c r="BX1186" s="12"/>
      <c r="BY1186" s="12"/>
      <c r="BZ1186" s="12"/>
      <c r="CA1186" s="12"/>
      <c r="CB1186" s="12"/>
      <c r="CC1186" s="12"/>
      <c r="CD1186" s="12"/>
      <c r="CE1186" s="12"/>
      <c r="CF1186" s="12"/>
      <c r="CG1186" s="12"/>
      <c r="CH1186" s="12"/>
      <c r="CI1186" s="12"/>
      <c r="CJ1186" s="12"/>
      <c r="CK1186" s="12"/>
      <c r="CL1186" s="12"/>
      <c r="CM1186" s="12"/>
      <c r="CN1186" s="12"/>
      <c r="CO1186" s="12"/>
      <c r="CP1186" s="12"/>
      <c r="CQ1186" s="12"/>
      <c r="CR1186" s="12"/>
      <c r="CS1186" s="12"/>
      <c r="CT1186" s="12"/>
      <c r="CU1186" s="12"/>
      <c r="CV1186" s="12"/>
      <c r="CW1186" s="12"/>
      <c r="CX1186" s="12"/>
      <c r="CY1186" s="12"/>
      <c r="CZ1186" s="12"/>
      <c r="DA1186" s="12"/>
      <c r="DB1186" s="12"/>
      <c r="DC1186" s="12"/>
      <c r="DD1186" s="12"/>
      <c r="DE1186" s="12"/>
      <c r="DF1186" s="12"/>
      <c r="DG1186" s="12"/>
      <c r="DH1186" s="12"/>
      <c r="DI1186" s="12"/>
      <c r="DJ1186" s="12"/>
      <c r="DK1186" s="12"/>
      <c r="DL1186" s="12"/>
      <c r="DM1186" s="12"/>
      <c r="DN1186" s="12"/>
      <c r="DO1186" s="12"/>
      <c r="DP1186" s="12"/>
      <c r="DQ1186" s="12"/>
      <c r="DR1186" s="12"/>
      <c r="DS1186" s="12"/>
      <c r="DT1186" s="12"/>
      <c r="DU1186" s="12"/>
      <c r="DV1186" s="12"/>
      <c r="DW1186" s="12"/>
      <c r="DX1186" s="12"/>
      <c r="DY1186" s="12"/>
      <c r="DZ1186" s="12"/>
      <c r="EA1186" s="12"/>
      <c r="EB1186" s="12"/>
      <c r="EC1186" s="12"/>
      <c r="ED1186" s="12"/>
      <c r="EE1186" s="12"/>
      <c r="EF1186" s="12"/>
      <c r="EG1186" s="12"/>
      <c r="EH1186" s="12"/>
      <c r="EI1186" s="12"/>
      <c r="EJ1186" s="12"/>
      <c r="EK1186" s="12"/>
      <c r="EL1186" s="12"/>
      <c r="EM1186" s="12"/>
      <c r="EN1186" s="12"/>
      <c r="EO1186" s="12"/>
      <c r="EP1186" s="12"/>
      <c r="EQ1186" s="12"/>
      <c r="ER1186" s="12"/>
      <c r="ES1186" s="12"/>
      <c r="ET1186" s="12"/>
      <c r="EU1186" s="12"/>
      <c r="EV1186" s="12"/>
      <c r="EW1186" s="12"/>
      <c r="EX1186" s="12"/>
      <c r="EY1186" s="12"/>
      <c r="EZ1186" s="12"/>
      <c r="FA1186" s="12"/>
      <c r="FB1186" s="12"/>
      <c r="FC1186" s="12"/>
      <c r="FD1186" s="12"/>
      <c r="FE1186" s="12"/>
      <c r="FF1186" s="12"/>
      <c r="FG1186" s="12"/>
      <c r="FH1186" s="12"/>
      <c r="FI1186" s="12"/>
      <c r="FJ1186" s="12"/>
      <c r="FK1186" s="12"/>
      <c r="FL1186" s="12"/>
      <c r="FM1186" s="12"/>
      <c r="FN1186" s="12"/>
      <c r="FO1186" s="12"/>
      <c r="FP1186" s="12"/>
      <c r="FQ1186" s="12"/>
      <c r="FR1186" s="12"/>
      <c r="FS1186" s="12"/>
      <c r="FT1186" s="12"/>
      <c r="FU1186" s="12"/>
      <c r="FV1186" s="12"/>
      <c r="FW1186" s="12"/>
      <c r="FX1186" s="12"/>
      <c r="FY1186" s="12"/>
      <c r="FZ1186" s="12"/>
      <c r="GA1186" s="12"/>
      <c r="GB1186" s="12"/>
      <c r="GC1186" s="12"/>
      <c r="GD1186" s="12"/>
      <c r="GE1186" s="12"/>
      <c r="GF1186" s="12"/>
      <c r="GG1186" s="12"/>
      <c r="GH1186" s="12"/>
      <c r="GI1186" s="12"/>
      <c r="GJ1186" s="12"/>
      <c r="GK1186" s="12"/>
      <c r="GL1186" s="12"/>
      <c r="GM1186" s="12"/>
      <c r="GN1186" s="12"/>
      <c r="GO1186" s="12"/>
      <c r="GP1186" s="12"/>
      <c r="GQ1186" s="12"/>
      <c r="GR1186" s="12"/>
      <c r="GS1186" s="12"/>
      <c r="GT1186" s="12"/>
      <c r="GU1186" s="12"/>
      <c r="GV1186" s="12"/>
      <c r="GW1186" s="12"/>
      <c r="GX1186" s="12"/>
      <c r="GY1186" s="12"/>
      <c r="GZ1186" s="12"/>
      <c r="HA1186" s="12"/>
      <c r="HB1186" s="12"/>
      <c r="HC1186" s="12"/>
      <c r="HD1186" s="12"/>
      <c r="HE1186" s="12"/>
      <c r="HF1186" s="12"/>
      <c r="HG1186" s="12"/>
      <c r="HH1186" s="12"/>
      <c r="HI1186" s="12"/>
      <c r="HJ1186" s="12"/>
      <c r="HK1186" s="12"/>
      <c r="HL1186" s="12"/>
      <c r="HM1186" s="12"/>
      <c r="HN1186" s="12"/>
      <c r="HO1186" s="12"/>
      <c r="HT1186" s="12"/>
      <c r="HU1186" s="12"/>
      <c r="HW1186" s="12"/>
      <c r="HX1186" s="12"/>
      <c r="HY1186" s="12"/>
      <c r="II1186" s="12"/>
      <c r="IJ1186" s="12"/>
      <c r="IK1186" s="12"/>
      <c r="IO1186" s="7"/>
      <c r="IP1186" s="7"/>
      <c r="IQ1186" s="7"/>
      <c r="IX1186" s="7"/>
      <c r="IY1186" s="7"/>
      <c r="IZ1186" s="7"/>
      <c r="JA1186" s="7"/>
      <c r="JL1186" s="12"/>
      <c r="JM1186" s="12"/>
      <c r="JN1186" s="12"/>
      <c r="JO1186" s="12"/>
      <c r="JT1186" s="12"/>
      <c r="JU1186" s="12"/>
      <c r="JV1186" s="12"/>
      <c r="JW1186" s="12"/>
      <c r="JX1186" s="12"/>
      <c r="JY1186" s="12"/>
      <c r="KE1186" s="12"/>
      <c r="KF1186" s="12"/>
      <c r="KG1186" s="12"/>
      <c r="KH1186" s="12"/>
      <c r="KI1186" s="12"/>
      <c r="KJ1186" s="12"/>
      <c r="KK1186" s="12"/>
      <c r="KL1186" s="12"/>
      <c r="KM1186" s="12"/>
      <c r="KN1186" s="12"/>
      <c r="KO1186" s="12"/>
      <c r="KP1186" s="12"/>
      <c r="KQ1186" s="12"/>
      <c r="KR1186" s="12"/>
      <c r="KX1186" s="12"/>
      <c r="KY1186" s="12"/>
      <c r="KZ1186" s="12"/>
      <c r="LA1186" s="12"/>
      <c r="LB1186" s="12"/>
      <c r="LC1186" s="12"/>
      <c r="LN1186" s="12"/>
      <c r="LO1186" s="12"/>
      <c r="LP1186" s="12"/>
      <c r="LQ1186" s="12"/>
      <c r="MG1186" s="12"/>
      <c r="MH1186" s="12"/>
      <c r="MI1186" s="12"/>
      <c r="MJ1186" s="12"/>
      <c r="MK1186" s="12"/>
      <c r="ML1186" s="12"/>
      <c r="MM1186" s="12"/>
      <c r="MN1186" s="12"/>
      <c r="MO1186" s="12"/>
      <c r="MP1186" s="12"/>
      <c r="MR1186" s="12"/>
      <c r="MU1186" s="12"/>
    </row>
    <row r="1187" spans="1:359" s="8" customFormat="1" ht="22.5" customHeight="1">
      <c r="A1187" s="56"/>
      <c r="B1187" s="55"/>
      <c r="C1187" s="63"/>
      <c r="D1187" s="201"/>
      <c r="E1187" s="225"/>
      <c r="F1187" s="60"/>
      <c r="G1187" s="60"/>
      <c r="H1187" s="26"/>
      <c r="I1187" s="26"/>
      <c r="J1187" s="28"/>
      <c r="K1187" s="26"/>
      <c r="L1187" s="66"/>
      <c r="M1187" s="66"/>
      <c r="N1187" s="33"/>
      <c r="O1187" s="319"/>
      <c r="P1187" s="319"/>
      <c r="Q1187" s="34"/>
      <c r="R1187" s="31"/>
      <c r="S1187" s="39"/>
      <c r="T1187" s="21"/>
      <c r="U1187" s="10"/>
      <c r="V1187" s="9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T1187" s="12"/>
      <c r="AU1187" s="12"/>
      <c r="AV1187" s="12"/>
      <c r="AW1187" s="12"/>
      <c r="AX1187" s="12"/>
      <c r="AY1187" s="12"/>
      <c r="AZ1187" s="12"/>
      <c r="BA1187" s="12"/>
      <c r="BB1187" s="12"/>
      <c r="BC1187" s="12"/>
      <c r="BD1187" s="12"/>
      <c r="BE1187" s="12"/>
      <c r="BF1187" s="12"/>
      <c r="BG1187" s="12"/>
      <c r="BH1187" s="12"/>
      <c r="BI1187" s="12"/>
      <c r="BJ1187" s="12"/>
      <c r="BK1187" s="12"/>
      <c r="BL1187" s="12"/>
      <c r="BM1187" s="12"/>
      <c r="BN1187" s="12"/>
      <c r="BO1187" s="12"/>
      <c r="BP1187" s="12"/>
      <c r="BQ1187" s="12"/>
      <c r="BR1187" s="12"/>
      <c r="BS1187" s="12"/>
      <c r="BT1187" s="12"/>
      <c r="BU1187" s="12"/>
      <c r="BV1187" s="12"/>
      <c r="BW1187" s="12"/>
      <c r="BX1187" s="12"/>
      <c r="BY1187" s="12"/>
      <c r="BZ1187" s="12"/>
      <c r="CA1187" s="12"/>
      <c r="CB1187" s="12"/>
      <c r="CC1187" s="12"/>
      <c r="CD1187" s="12"/>
      <c r="CE1187" s="12"/>
      <c r="CF1187" s="12"/>
      <c r="CG1187" s="12"/>
      <c r="CH1187" s="12"/>
      <c r="CI1187" s="12"/>
      <c r="CJ1187" s="12"/>
      <c r="CK1187" s="12"/>
      <c r="CL1187" s="12"/>
      <c r="CM1187" s="12"/>
      <c r="CN1187" s="12"/>
      <c r="CO1187" s="12"/>
      <c r="CP1187" s="12"/>
      <c r="CQ1187" s="12"/>
      <c r="CR1187" s="12"/>
      <c r="CS1187" s="12"/>
      <c r="CT1187" s="12"/>
      <c r="CU1187" s="12"/>
      <c r="CV1187" s="12"/>
      <c r="CW1187" s="12"/>
      <c r="CX1187" s="12"/>
      <c r="CY1187" s="12"/>
      <c r="CZ1187" s="12"/>
      <c r="DA1187" s="12"/>
      <c r="DB1187" s="12"/>
      <c r="DC1187" s="12"/>
      <c r="DD1187" s="12"/>
      <c r="DE1187" s="12"/>
      <c r="DF1187" s="12"/>
      <c r="DG1187" s="12"/>
      <c r="DH1187" s="12"/>
      <c r="DI1187" s="12"/>
      <c r="DJ1187" s="12"/>
      <c r="DK1187" s="12"/>
      <c r="DL1187" s="12"/>
      <c r="DM1187" s="12"/>
      <c r="DN1187" s="12"/>
      <c r="DO1187" s="12"/>
      <c r="DP1187" s="12"/>
      <c r="DQ1187" s="12"/>
      <c r="DR1187" s="12"/>
      <c r="DS1187" s="12"/>
      <c r="DT1187" s="12"/>
      <c r="DU1187" s="12"/>
      <c r="DV1187" s="12"/>
      <c r="DW1187" s="12"/>
      <c r="DX1187" s="12"/>
      <c r="DY1187" s="12"/>
      <c r="DZ1187" s="12"/>
      <c r="EA1187" s="12"/>
      <c r="EB1187" s="12"/>
      <c r="EC1187" s="12"/>
      <c r="ED1187" s="12"/>
      <c r="EE1187" s="12"/>
      <c r="EF1187" s="12"/>
      <c r="EG1187" s="12"/>
      <c r="EH1187" s="12"/>
      <c r="EI1187" s="12"/>
      <c r="EJ1187" s="12"/>
      <c r="EK1187" s="12"/>
      <c r="EL1187" s="12"/>
      <c r="EM1187" s="12"/>
      <c r="EN1187" s="12"/>
      <c r="EO1187" s="12"/>
      <c r="EP1187" s="12"/>
      <c r="EQ1187" s="12"/>
      <c r="ER1187" s="12"/>
      <c r="ES1187" s="12"/>
      <c r="ET1187" s="12"/>
      <c r="EU1187" s="12"/>
      <c r="EV1187" s="12"/>
      <c r="EW1187" s="12"/>
      <c r="EX1187" s="12"/>
      <c r="EY1187" s="12"/>
      <c r="EZ1187" s="12"/>
      <c r="FA1187" s="12"/>
      <c r="FB1187" s="12"/>
      <c r="FC1187" s="12"/>
      <c r="FD1187" s="12"/>
      <c r="FE1187" s="12"/>
      <c r="FF1187" s="12"/>
      <c r="FG1187" s="12"/>
      <c r="FH1187" s="12"/>
      <c r="FI1187" s="12"/>
      <c r="FJ1187" s="12"/>
      <c r="FK1187" s="12"/>
      <c r="FL1187" s="12"/>
      <c r="FM1187" s="12"/>
      <c r="FN1187" s="12"/>
      <c r="FO1187" s="12"/>
      <c r="FP1187" s="12"/>
      <c r="FQ1187" s="12"/>
      <c r="FR1187" s="12"/>
      <c r="FS1187" s="12"/>
      <c r="FT1187" s="12"/>
      <c r="FU1187" s="12"/>
      <c r="FV1187" s="12"/>
      <c r="FW1187" s="12"/>
      <c r="FX1187" s="12"/>
      <c r="FY1187" s="12"/>
      <c r="FZ1187" s="12"/>
      <c r="GA1187" s="12"/>
      <c r="GB1187" s="12"/>
      <c r="GC1187" s="12"/>
      <c r="GD1187" s="12"/>
      <c r="GE1187" s="12"/>
      <c r="GF1187" s="12"/>
      <c r="GG1187" s="12"/>
      <c r="GH1187" s="12"/>
      <c r="GI1187" s="12"/>
      <c r="GJ1187" s="12"/>
      <c r="GK1187" s="12"/>
      <c r="GL1187" s="12"/>
      <c r="GM1187" s="12"/>
      <c r="GN1187" s="12"/>
      <c r="GO1187" s="12"/>
      <c r="GP1187" s="12"/>
      <c r="GQ1187" s="12"/>
      <c r="GR1187" s="12"/>
      <c r="GS1187" s="12"/>
      <c r="GT1187" s="12"/>
      <c r="GU1187" s="12"/>
      <c r="GV1187" s="12"/>
      <c r="GW1187" s="12"/>
      <c r="GX1187" s="12"/>
      <c r="GY1187" s="12"/>
      <c r="GZ1187" s="12"/>
      <c r="HA1187" s="12"/>
      <c r="HB1187" s="12"/>
      <c r="HC1187" s="12"/>
      <c r="HD1187" s="12"/>
      <c r="HE1187" s="12"/>
      <c r="HF1187" s="12"/>
      <c r="HG1187" s="12"/>
      <c r="HH1187" s="12"/>
      <c r="HI1187" s="12"/>
      <c r="HJ1187" s="12"/>
      <c r="HK1187" s="12"/>
      <c r="HL1187" s="12"/>
      <c r="HM1187" s="12"/>
      <c r="HN1187" s="12"/>
      <c r="HO1187" s="12"/>
      <c r="HT1187" s="12"/>
      <c r="HU1187" s="12"/>
      <c r="HW1187" s="12"/>
      <c r="HX1187" s="12"/>
      <c r="HY1187" s="12"/>
      <c r="II1187" s="12"/>
      <c r="IJ1187" s="12"/>
      <c r="IK1187" s="12"/>
      <c r="IO1187" s="7"/>
      <c r="IP1187" s="7"/>
      <c r="IQ1187" s="7"/>
      <c r="IX1187" s="7"/>
      <c r="IY1187" s="7"/>
      <c r="IZ1187" s="7"/>
      <c r="JA1187" s="7"/>
      <c r="JL1187" s="12"/>
      <c r="JM1187" s="12"/>
      <c r="JN1187" s="12"/>
      <c r="JO1187" s="12"/>
      <c r="JT1187" s="12"/>
      <c r="JU1187" s="12"/>
      <c r="JV1187" s="12"/>
      <c r="JW1187" s="12"/>
      <c r="JX1187" s="12"/>
      <c r="JY1187" s="12"/>
      <c r="KE1187" s="12"/>
      <c r="KF1187" s="12"/>
      <c r="KG1187" s="12"/>
      <c r="KH1187" s="12"/>
      <c r="KI1187" s="12"/>
      <c r="KJ1187" s="12"/>
      <c r="KK1187" s="12"/>
      <c r="KL1187" s="12"/>
      <c r="KM1187" s="12"/>
      <c r="KN1187" s="12"/>
      <c r="KO1187" s="12"/>
      <c r="KP1187" s="12"/>
      <c r="KQ1187" s="12"/>
      <c r="KR1187" s="12"/>
      <c r="KX1187" s="12"/>
      <c r="KY1187" s="12"/>
      <c r="KZ1187" s="12"/>
      <c r="LA1187" s="12"/>
      <c r="LB1187" s="12"/>
      <c r="LC1187" s="12"/>
      <c r="LN1187" s="12"/>
      <c r="LO1187" s="12"/>
      <c r="LP1187" s="12"/>
      <c r="LQ1187" s="12"/>
      <c r="MG1187" s="12"/>
      <c r="MH1187" s="12"/>
      <c r="MI1187" s="12"/>
      <c r="MJ1187" s="12"/>
      <c r="MK1187" s="12"/>
      <c r="ML1187" s="12"/>
      <c r="MM1187" s="12"/>
      <c r="MN1187" s="12"/>
      <c r="MO1187" s="12"/>
      <c r="MP1187" s="12"/>
      <c r="MR1187" s="12"/>
    </row>
    <row r="1188" spans="1:359" ht="22.5" customHeight="1">
      <c r="A1188" s="57">
        <v>2.1</v>
      </c>
      <c r="B1188" s="58"/>
      <c r="C1188" s="62"/>
      <c r="D1188" s="201">
        <f t="shared" ref="D1188:D1193" si="369">SUM((S1188*A1188)+B1188+C1188)</f>
        <v>40.863900000000001</v>
      </c>
      <c r="E1188" s="226"/>
      <c r="F1188" s="59" t="s">
        <v>807</v>
      </c>
      <c r="G1188" s="59"/>
      <c r="H1188" s="26" t="s">
        <v>355</v>
      </c>
      <c r="I1188" s="26" t="s">
        <v>2920</v>
      </c>
      <c r="J1188" s="43" t="s">
        <v>2921</v>
      </c>
      <c r="K1188" s="26" t="s">
        <v>2926</v>
      </c>
      <c r="L1188" s="66">
        <f>SUM(D1188)</f>
        <v>40.863900000000001</v>
      </c>
      <c r="M1188" s="66"/>
      <c r="N1188" s="1" t="s">
        <v>369</v>
      </c>
      <c r="O1188" s="316" t="s">
        <v>369</v>
      </c>
      <c r="P1188" s="317">
        <v>2</v>
      </c>
      <c r="Q1188" s="4" t="s">
        <v>369</v>
      </c>
      <c r="R1188" s="37">
        <v>15.95</v>
      </c>
      <c r="S1188" s="38">
        <f>SUM(R1188*1.22)</f>
        <v>19.459</v>
      </c>
      <c r="T1188" s="25">
        <v>0.08</v>
      </c>
      <c r="U1188" s="10" t="s">
        <v>1628</v>
      </c>
      <c r="V1188" s="9"/>
      <c r="HP1188" s="8"/>
      <c r="HQ1188" s="8"/>
      <c r="HR1188" s="8"/>
      <c r="HS1188" s="8"/>
      <c r="HV1188" s="8"/>
      <c r="HZ1188" s="8"/>
      <c r="IA1188" s="8"/>
      <c r="IB1188" s="8"/>
      <c r="IC1188" s="8"/>
      <c r="ID1188" s="8"/>
      <c r="IE1188" s="8"/>
      <c r="IF1188" s="8"/>
      <c r="IG1188" s="8"/>
      <c r="IH1188" s="8"/>
      <c r="IL1188" s="8"/>
      <c r="IM1188" s="8"/>
      <c r="IN1188" s="8"/>
      <c r="IO1188" s="7"/>
      <c r="IP1188" s="7"/>
      <c r="IQ1188" s="7"/>
      <c r="IR1188" s="8"/>
      <c r="IS1188" s="8"/>
      <c r="IT1188" s="8"/>
      <c r="IU1188" s="8"/>
      <c r="IV1188" s="8"/>
      <c r="IW1188" s="8"/>
      <c r="IX1188" s="7"/>
      <c r="IY1188" s="7"/>
      <c r="IZ1188" s="7"/>
      <c r="JA1188" s="7"/>
      <c r="JB1188" s="8"/>
      <c r="JC1188" s="8"/>
      <c r="JD1188" s="8"/>
      <c r="JE1188" s="8"/>
      <c r="JF1188" s="8"/>
      <c r="JG1188" s="8"/>
      <c r="JH1188" s="8"/>
      <c r="JI1188" s="8"/>
      <c r="JJ1188" s="8"/>
      <c r="JK1188" s="8"/>
      <c r="JP1188" s="8"/>
      <c r="JQ1188" s="8"/>
      <c r="JR1188" s="8"/>
      <c r="JS1188" s="8"/>
      <c r="JY1188" s="8"/>
      <c r="KE1188" s="8"/>
      <c r="KF1188" s="8"/>
      <c r="KH1188" s="8"/>
      <c r="KI1188" s="8"/>
      <c r="KJ1188" s="8"/>
      <c r="KK1188" s="8"/>
      <c r="KL1188" s="8"/>
      <c r="KM1188" s="8"/>
      <c r="KN1188" s="8"/>
      <c r="KO1188" s="8"/>
      <c r="KP1188" s="8"/>
      <c r="KQ1188" s="8"/>
      <c r="KR1188" s="8"/>
      <c r="KZ1188" s="8"/>
      <c r="LA1188" s="8"/>
      <c r="LB1188" s="8"/>
      <c r="LC1188" s="8"/>
      <c r="MH1188" s="8"/>
      <c r="MI1188" s="8"/>
      <c r="MJ1188" s="8"/>
      <c r="MK1188" s="8"/>
      <c r="ML1188" s="8"/>
      <c r="MM1188" s="8"/>
      <c r="MN1188" s="8"/>
      <c r="MO1188" s="8"/>
      <c r="MP1188" s="8"/>
      <c r="MQ1188" s="8"/>
      <c r="MR1188" s="8"/>
      <c r="MS1188" s="8"/>
      <c r="MU1188"/>
    </row>
    <row r="1189" spans="1:359" ht="22.5" customHeight="1">
      <c r="A1189" s="57">
        <v>2.1</v>
      </c>
      <c r="B1189" s="58"/>
      <c r="C1189" s="62"/>
      <c r="D1189" s="201">
        <f t="shared" si="369"/>
        <v>39.710999999999999</v>
      </c>
      <c r="E1189" s="226"/>
      <c r="F1189" s="59" t="s">
        <v>807</v>
      </c>
      <c r="G1189" s="59"/>
      <c r="H1189" s="26" t="s">
        <v>355</v>
      </c>
      <c r="I1189" s="26" t="s">
        <v>2920</v>
      </c>
      <c r="J1189" s="43" t="s">
        <v>2925</v>
      </c>
      <c r="K1189" s="26" t="s">
        <v>2924</v>
      </c>
      <c r="L1189" s="66">
        <f>SUM(D1189)</f>
        <v>39.710999999999999</v>
      </c>
      <c r="M1189" s="66"/>
      <c r="N1189" s="1" t="s">
        <v>369</v>
      </c>
      <c r="O1189" s="316" t="s">
        <v>369</v>
      </c>
      <c r="P1189" s="317">
        <v>2</v>
      </c>
      <c r="Q1189" s="4" t="s">
        <v>369</v>
      </c>
      <c r="R1189" s="37">
        <v>15.5</v>
      </c>
      <c r="S1189" s="38">
        <f>SUM(R1189*1.22)</f>
        <v>18.91</v>
      </c>
      <c r="T1189" s="25">
        <v>0.08</v>
      </c>
      <c r="U1189" s="10" t="s">
        <v>1628</v>
      </c>
      <c r="V1189" s="9"/>
      <c r="HP1189" s="8"/>
      <c r="HQ1189" s="8"/>
      <c r="HR1189" s="8"/>
      <c r="HS1189" s="8"/>
      <c r="HV1189" s="8"/>
      <c r="HZ1189" s="8"/>
      <c r="IA1189" s="8"/>
      <c r="IB1189" s="8"/>
      <c r="IC1189" s="8"/>
      <c r="ID1189" s="8"/>
      <c r="IE1189" s="8"/>
      <c r="IF1189" s="8"/>
      <c r="IG1189" s="8"/>
      <c r="IH1189" s="8"/>
      <c r="IL1189" s="8"/>
      <c r="IM1189" s="8"/>
      <c r="IN1189" s="8"/>
      <c r="IO1189" s="7"/>
      <c r="IP1189" s="7"/>
      <c r="IQ1189" s="7"/>
      <c r="IR1189" s="8"/>
      <c r="IS1189" s="8"/>
      <c r="IT1189" s="8"/>
      <c r="IU1189" s="8"/>
      <c r="IV1189" s="8"/>
      <c r="IW1189" s="8"/>
      <c r="IX1189" s="7"/>
      <c r="IY1189" s="7"/>
      <c r="IZ1189" s="7"/>
      <c r="JA1189" s="7"/>
      <c r="JB1189" s="8"/>
      <c r="JC1189" s="8"/>
      <c r="JD1189" s="8"/>
      <c r="JE1189" s="8"/>
      <c r="JF1189" s="8"/>
      <c r="JG1189" s="8"/>
      <c r="JH1189" s="8"/>
      <c r="JI1189" s="8"/>
      <c r="JJ1189" s="8"/>
      <c r="JK1189" s="8"/>
      <c r="JP1189" s="8"/>
      <c r="JQ1189" s="8"/>
      <c r="JR1189" s="8"/>
      <c r="JS1189" s="8"/>
      <c r="JY1189" s="8"/>
      <c r="KE1189" s="8"/>
      <c r="KF1189" s="8"/>
      <c r="KH1189" s="8"/>
      <c r="KI1189" s="8"/>
      <c r="KJ1189" s="8"/>
      <c r="KK1189" s="8"/>
      <c r="KL1189" s="8"/>
      <c r="KM1189" s="8"/>
      <c r="KN1189" s="8"/>
      <c r="KO1189" s="8"/>
      <c r="KP1189" s="8"/>
      <c r="KQ1189" s="8"/>
      <c r="KR1189" s="8"/>
      <c r="KZ1189" s="8"/>
      <c r="LA1189" s="8"/>
      <c r="LB1189" s="8"/>
      <c r="LC1189" s="8"/>
      <c r="MH1189" s="8"/>
      <c r="MI1189" s="8"/>
      <c r="MJ1189" s="8"/>
      <c r="MK1189" s="8"/>
      <c r="ML1189" s="8"/>
      <c r="MM1189" s="8"/>
      <c r="MN1189" s="8"/>
      <c r="MO1189" s="8"/>
      <c r="MP1189" s="8"/>
      <c r="MQ1189" s="8"/>
      <c r="MR1189" s="8"/>
      <c r="MS1189" s="8"/>
      <c r="MU1189"/>
    </row>
    <row r="1190" spans="1:359" ht="22.5" customHeight="1">
      <c r="A1190" s="57">
        <v>2.2000000000000002</v>
      </c>
      <c r="B1190" s="58"/>
      <c r="C1190" s="62"/>
      <c r="D1190" s="201">
        <f t="shared" si="369"/>
        <v>27.779399999999999</v>
      </c>
      <c r="E1190" s="226"/>
      <c r="F1190" s="59" t="s">
        <v>806</v>
      </c>
      <c r="G1190" s="59"/>
      <c r="H1190" s="26" t="s">
        <v>355</v>
      </c>
      <c r="I1190" s="26" t="s">
        <v>2920</v>
      </c>
      <c r="J1190" s="43" t="s">
        <v>2921</v>
      </c>
      <c r="K1190" s="26" t="s">
        <v>2922</v>
      </c>
      <c r="L1190" s="66">
        <f>SUM(D1190)</f>
        <v>27.779399999999999</v>
      </c>
      <c r="M1190" s="66"/>
      <c r="N1190" s="1" t="s">
        <v>369</v>
      </c>
      <c r="O1190" s="316" t="s">
        <v>369</v>
      </c>
      <c r="P1190" s="317">
        <v>2</v>
      </c>
      <c r="Q1190" s="4" t="s">
        <v>369</v>
      </c>
      <c r="R1190" s="37">
        <v>10.35</v>
      </c>
      <c r="S1190" s="38">
        <f>SUM(R1190*1.22)</f>
        <v>12.626999999999999</v>
      </c>
      <c r="T1190" s="25">
        <v>0.08</v>
      </c>
      <c r="U1190" s="10" t="s">
        <v>1628</v>
      </c>
      <c r="V1190" s="9"/>
      <c r="HP1190" s="8"/>
      <c r="HQ1190" s="8"/>
      <c r="HR1190" s="8"/>
      <c r="HS1190" s="8"/>
      <c r="HV1190" s="8"/>
      <c r="HZ1190" s="8"/>
      <c r="IA1190" s="8"/>
      <c r="IB1190" s="8"/>
      <c r="IC1190" s="8"/>
      <c r="ID1190" s="8"/>
      <c r="IE1190" s="8"/>
      <c r="IF1190" s="8"/>
      <c r="IG1190" s="8"/>
      <c r="IH1190" s="8"/>
      <c r="IL1190" s="8"/>
      <c r="IM1190" s="8"/>
      <c r="IN1190" s="8"/>
      <c r="IO1190" s="7"/>
      <c r="IP1190" s="7"/>
      <c r="IQ1190" s="7"/>
      <c r="IR1190" s="8"/>
      <c r="IS1190" s="8"/>
      <c r="IT1190" s="8"/>
      <c r="IU1190" s="8"/>
      <c r="IV1190" s="8"/>
      <c r="IW1190" s="8"/>
      <c r="IX1190" s="7"/>
      <c r="IY1190" s="7"/>
      <c r="IZ1190" s="7"/>
      <c r="JA1190" s="7"/>
      <c r="JB1190" s="8"/>
      <c r="JC1190" s="8"/>
      <c r="JD1190" s="8"/>
      <c r="JE1190" s="8"/>
      <c r="JF1190" s="8"/>
      <c r="JG1190" s="8"/>
      <c r="JH1190" s="8"/>
      <c r="JI1190" s="8"/>
      <c r="JJ1190" s="8"/>
      <c r="JK1190" s="8"/>
      <c r="JP1190" s="8"/>
      <c r="JQ1190" s="8"/>
      <c r="JR1190" s="8"/>
      <c r="JS1190" s="8"/>
      <c r="JY1190" s="8"/>
      <c r="KE1190" s="8"/>
      <c r="KF1190" s="8"/>
      <c r="KH1190" s="8"/>
      <c r="KI1190" s="8"/>
      <c r="KJ1190" s="8"/>
      <c r="KK1190" s="8"/>
      <c r="KL1190" s="8"/>
      <c r="KM1190" s="8"/>
      <c r="KN1190" s="8"/>
      <c r="KO1190" s="8"/>
      <c r="KP1190" s="8"/>
      <c r="KQ1190" s="8"/>
      <c r="KR1190" s="8"/>
      <c r="KZ1190" s="8"/>
      <c r="LA1190" s="8"/>
      <c r="LB1190" s="8"/>
      <c r="LC1190" s="8"/>
      <c r="MH1190" s="8"/>
      <c r="MI1190" s="8"/>
      <c r="MJ1190" s="8"/>
      <c r="MK1190" s="8"/>
      <c r="ML1190" s="8"/>
      <c r="MM1190" s="8"/>
      <c r="MN1190" s="8"/>
      <c r="MO1190" s="8"/>
      <c r="MP1190" s="8"/>
      <c r="MQ1190" s="8"/>
      <c r="MR1190" s="8"/>
      <c r="MS1190" s="8"/>
      <c r="MU1190"/>
    </row>
    <row r="1191" spans="1:359" s="8" customFormat="1" ht="22.5" customHeight="1">
      <c r="A1191" s="57">
        <v>1</v>
      </c>
      <c r="B1191" s="58">
        <v>15</v>
      </c>
      <c r="C1191" s="62"/>
      <c r="D1191" s="201">
        <f t="shared" si="369"/>
        <v>27.138999999999999</v>
      </c>
      <c r="E1191" s="226"/>
      <c r="F1191" s="59" t="s">
        <v>805</v>
      </c>
      <c r="G1191" s="90"/>
      <c r="H1191" s="26" t="s">
        <v>355</v>
      </c>
      <c r="I1191" s="26" t="s">
        <v>2088</v>
      </c>
      <c r="J1191" s="28" t="s">
        <v>2087</v>
      </c>
      <c r="K1191" s="26" t="s">
        <v>2923</v>
      </c>
      <c r="L1191" s="66">
        <f>SUM(D1191)</f>
        <v>27.138999999999999</v>
      </c>
      <c r="M1191" s="66"/>
      <c r="N1191" s="1" t="s">
        <v>369</v>
      </c>
      <c r="O1191" s="316" t="s">
        <v>369</v>
      </c>
      <c r="P1191" s="317">
        <v>1</v>
      </c>
      <c r="Q1191" s="4" t="s">
        <v>369</v>
      </c>
      <c r="R1191" s="37">
        <v>9.9499999999999993</v>
      </c>
      <c r="S1191" s="38">
        <f>SUM(R1191*1.22)</f>
        <v>12.138999999999999</v>
      </c>
      <c r="T1191" s="25">
        <v>0.03</v>
      </c>
      <c r="U1191" s="10" t="s">
        <v>2082</v>
      </c>
      <c r="V1191" s="9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12"/>
      <c r="AV1191" s="12"/>
      <c r="AW1191" s="12"/>
      <c r="AX1191" s="12"/>
      <c r="AY1191" s="12"/>
      <c r="AZ1191" s="12"/>
      <c r="BA1191" s="12"/>
      <c r="BB1191" s="12"/>
      <c r="BC1191" s="12"/>
      <c r="BD1191" s="12"/>
      <c r="BE1191" s="12"/>
      <c r="BF1191" s="12"/>
      <c r="BG1191" s="12"/>
      <c r="BH1191" s="12"/>
      <c r="BI1191" s="12"/>
      <c r="BJ1191" s="12"/>
      <c r="BK1191" s="12"/>
      <c r="BL1191" s="12"/>
      <c r="BM1191" s="12"/>
      <c r="BN1191" s="12"/>
      <c r="BO1191" s="12"/>
      <c r="BP1191" s="12"/>
      <c r="BQ1191" s="12"/>
      <c r="BR1191" s="12"/>
      <c r="BS1191" s="12"/>
      <c r="BT1191" s="12"/>
      <c r="BU1191" s="12"/>
      <c r="BV1191" s="12"/>
      <c r="BW1191" s="12"/>
      <c r="BX1191" s="12"/>
      <c r="BY1191" s="12"/>
      <c r="BZ1191" s="12"/>
      <c r="CA1191" s="12"/>
      <c r="CB1191" s="12"/>
      <c r="CC1191" s="12"/>
      <c r="CD1191" s="12"/>
      <c r="CE1191" s="12"/>
      <c r="CF1191" s="12"/>
      <c r="CG1191" s="12"/>
      <c r="CH1191" s="12"/>
      <c r="CI1191" s="12"/>
      <c r="CJ1191" s="12"/>
      <c r="CK1191" s="12"/>
      <c r="CL1191" s="12"/>
      <c r="CM1191" s="12"/>
      <c r="CN1191" s="12"/>
      <c r="CO1191" s="12"/>
      <c r="CP1191" s="12"/>
      <c r="CQ1191" s="12"/>
      <c r="CR1191" s="12"/>
      <c r="CS1191" s="12"/>
      <c r="CT1191" s="12"/>
      <c r="CU1191" s="12"/>
      <c r="CV1191" s="12"/>
      <c r="CW1191" s="12"/>
      <c r="CX1191" s="12"/>
      <c r="CY1191" s="12"/>
      <c r="CZ1191" s="12"/>
      <c r="DA1191" s="12"/>
      <c r="DB1191" s="12"/>
      <c r="DC1191" s="12"/>
      <c r="DD1191" s="12"/>
      <c r="DE1191" s="12"/>
      <c r="DF1191" s="12"/>
      <c r="DG1191" s="12"/>
      <c r="DH1191" s="12"/>
      <c r="DI1191" s="12"/>
      <c r="DJ1191" s="12"/>
      <c r="DK1191" s="12"/>
      <c r="DL1191" s="12"/>
      <c r="DM1191" s="12"/>
      <c r="DN1191" s="12"/>
      <c r="DO1191" s="12"/>
      <c r="DP1191" s="12"/>
      <c r="DQ1191" s="12"/>
      <c r="DR1191" s="12"/>
      <c r="DS1191" s="12"/>
      <c r="DT1191" s="12"/>
      <c r="DU1191" s="12"/>
      <c r="DV1191" s="12"/>
      <c r="DW1191" s="12"/>
      <c r="DX1191" s="12"/>
      <c r="DY1191" s="12"/>
      <c r="DZ1191" s="12"/>
      <c r="EA1191" s="12"/>
      <c r="EB1191" s="12"/>
      <c r="EC1191" s="12"/>
      <c r="ED1191" s="12"/>
      <c r="EE1191" s="12"/>
      <c r="EF1191" s="12"/>
      <c r="EG1191" s="12"/>
      <c r="EH1191" s="12"/>
      <c r="EI1191" s="12"/>
      <c r="EJ1191" s="12"/>
      <c r="EK1191" s="12"/>
      <c r="EL1191" s="12"/>
      <c r="EM1191" s="12"/>
      <c r="EN1191" s="12"/>
      <c r="EO1191" s="12"/>
      <c r="EP1191" s="12"/>
      <c r="EQ1191" s="12"/>
      <c r="ER1191" s="12"/>
      <c r="ES1191" s="12"/>
      <c r="ET1191" s="12"/>
      <c r="EU1191" s="12"/>
      <c r="EV1191" s="12"/>
      <c r="EW1191" s="12"/>
      <c r="EX1191" s="12"/>
      <c r="EY1191" s="12"/>
      <c r="EZ1191" s="12"/>
      <c r="FA1191" s="12"/>
      <c r="FB1191" s="12"/>
      <c r="FC1191" s="12"/>
      <c r="FD1191" s="12"/>
      <c r="FE1191" s="12"/>
      <c r="FF1191" s="12"/>
      <c r="FG1191" s="12"/>
      <c r="FH1191" s="12"/>
      <c r="FI1191" s="12"/>
      <c r="FJ1191" s="12"/>
      <c r="FK1191" s="12"/>
      <c r="FL1191" s="12"/>
      <c r="FM1191" s="12"/>
      <c r="FN1191" s="12"/>
      <c r="FO1191" s="12"/>
      <c r="FP1191" s="12"/>
      <c r="FQ1191" s="12"/>
      <c r="FR1191" s="12"/>
      <c r="FS1191" s="12"/>
      <c r="FT1191" s="12"/>
      <c r="FU1191" s="12"/>
      <c r="FV1191" s="12"/>
      <c r="FW1191" s="12"/>
      <c r="FX1191" s="12"/>
      <c r="FY1191" s="12"/>
      <c r="FZ1191" s="12"/>
      <c r="GA1191" s="12"/>
      <c r="GB1191" s="12"/>
      <c r="GC1191" s="12"/>
      <c r="GD1191" s="12"/>
      <c r="GE1191" s="12"/>
      <c r="GF1191" s="12"/>
      <c r="GG1191" s="12"/>
      <c r="GH1191" s="12"/>
      <c r="GI1191" s="12"/>
      <c r="GJ1191" s="12"/>
      <c r="GK1191" s="12"/>
      <c r="GL1191" s="12"/>
      <c r="GM1191" s="12"/>
      <c r="GN1191" s="12"/>
      <c r="GO1191" s="12"/>
      <c r="GP1191" s="12"/>
      <c r="GQ1191" s="12"/>
      <c r="GR1191" s="12"/>
      <c r="GS1191" s="12"/>
      <c r="GT1191" s="12"/>
      <c r="GU1191" s="12"/>
      <c r="GV1191" s="12"/>
      <c r="GW1191" s="12"/>
      <c r="GX1191" s="12"/>
      <c r="GY1191" s="12"/>
      <c r="GZ1191" s="12"/>
      <c r="HA1191" s="12"/>
      <c r="HB1191" s="12"/>
      <c r="HC1191" s="12"/>
      <c r="HD1191" s="12"/>
      <c r="HE1191" s="12"/>
      <c r="HF1191" s="12"/>
      <c r="HG1191" s="12"/>
      <c r="HH1191" s="12"/>
      <c r="HI1191" s="12"/>
      <c r="HJ1191" s="12"/>
      <c r="HK1191" s="12"/>
      <c r="HL1191" s="12"/>
      <c r="HM1191" s="12"/>
      <c r="HN1191" s="12"/>
      <c r="HO1191" s="12"/>
      <c r="HR1191" s="12"/>
      <c r="HS1191" s="12"/>
      <c r="HT1191" s="12"/>
      <c r="HU1191" s="12"/>
      <c r="HV1191" s="12"/>
      <c r="HW1191" s="12"/>
      <c r="HX1191" s="12"/>
      <c r="HY1191" s="12"/>
      <c r="HZ1191" s="12"/>
      <c r="IA1191" s="12"/>
      <c r="IE1191" s="12"/>
      <c r="IF1191" s="12"/>
      <c r="IG1191" s="12"/>
      <c r="IH1191" s="12"/>
      <c r="IJ1191" s="12"/>
      <c r="IK1191" s="12"/>
      <c r="IL1191" s="12"/>
      <c r="IM1191" s="12"/>
      <c r="IN1191" s="12"/>
      <c r="IO1191" s="12"/>
      <c r="IP1191" s="12"/>
      <c r="IQ1191" s="12"/>
      <c r="IR1191" s="12"/>
      <c r="JB1191" s="12"/>
      <c r="JC1191" s="12"/>
      <c r="JD1191" s="12"/>
      <c r="JE1191" s="12"/>
      <c r="JF1191" s="12"/>
      <c r="JG1191" s="12"/>
      <c r="JH1191" s="12"/>
      <c r="JI1191" s="12"/>
      <c r="JJ1191" s="12"/>
      <c r="JK1191" s="12"/>
      <c r="JL1191" s="12"/>
      <c r="JM1191" s="7"/>
      <c r="JN1191" s="12"/>
      <c r="JO1191" s="7"/>
      <c r="JP1191" s="12"/>
      <c r="JQ1191" s="7"/>
      <c r="JR1191" s="12"/>
      <c r="JS1191" s="12"/>
      <c r="JT1191" s="12"/>
      <c r="JU1191" s="12"/>
      <c r="JV1191" s="12"/>
      <c r="JW1191" s="12"/>
      <c r="JX1191" s="12"/>
      <c r="JY1191" s="12"/>
      <c r="JZ1191" s="12"/>
      <c r="KA1191" s="12"/>
      <c r="KB1191" s="12"/>
      <c r="KC1191" s="12"/>
      <c r="KD1191" s="12"/>
      <c r="KE1191" s="12"/>
      <c r="KF1191" s="12"/>
      <c r="KH1191"/>
      <c r="KI1191"/>
      <c r="KJ1191"/>
      <c r="KK1191"/>
      <c r="KL1191"/>
      <c r="KM1191" s="12"/>
      <c r="KN1191" s="12"/>
      <c r="KO1191" s="12"/>
      <c r="KP1191" s="12"/>
      <c r="KQ1191" s="12"/>
      <c r="KR1191" s="12"/>
      <c r="KS1191" s="12"/>
      <c r="KT1191" s="12"/>
      <c r="KZ1191" s="12"/>
      <c r="LA1191" s="12"/>
      <c r="LB1191" s="12"/>
      <c r="LC1191" s="12"/>
      <c r="LN1191" s="12"/>
      <c r="LO1191" s="12"/>
      <c r="LP1191" s="12"/>
      <c r="LQ1191" s="12"/>
      <c r="MG1191" s="12"/>
      <c r="MK1191" s="12"/>
      <c r="ML1191" s="12"/>
      <c r="MM1191" s="12"/>
      <c r="MN1191" s="12"/>
      <c r="MO1191" s="12"/>
      <c r="MP1191" s="12"/>
      <c r="MR1191" s="12"/>
    </row>
    <row r="1192" spans="1:359" s="8" customFormat="1" ht="22.5" customHeight="1">
      <c r="A1192" s="57">
        <v>1</v>
      </c>
      <c r="B1192" s="58">
        <v>15</v>
      </c>
      <c r="C1192" s="62">
        <v>3</v>
      </c>
      <c r="D1192" s="201">
        <f t="shared" si="369"/>
        <v>28.369999999999997</v>
      </c>
      <c r="E1192" s="226"/>
      <c r="F1192" s="59" t="s">
        <v>805</v>
      </c>
      <c r="G1192" s="59"/>
      <c r="H1192" s="26" t="s">
        <v>355</v>
      </c>
      <c r="I1192" s="26" t="s">
        <v>2768</v>
      </c>
      <c r="J1192" s="28" t="s">
        <v>2772</v>
      </c>
      <c r="K1192" s="26" t="s">
        <v>2773</v>
      </c>
      <c r="L1192" s="66">
        <f t="shared" ref="L1192" si="370">SUM(D1192)</f>
        <v>28.369999999999997</v>
      </c>
      <c r="M1192" s="66"/>
      <c r="N1192" s="1" t="s">
        <v>369</v>
      </c>
      <c r="O1192" s="316" t="s">
        <v>369</v>
      </c>
      <c r="P1192" s="317">
        <v>6</v>
      </c>
      <c r="Q1192" s="317" t="s">
        <v>369</v>
      </c>
      <c r="R1192" s="37">
        <v>8.5</v>
      </c>
      <c r="S1192" s="38">
        <f t="shared" ref="S1192" si="371">SUM(R1192*1.22)</f>
        <v>10.37</v>
      </c>
      <c r="T1192" s="20"/>
      <c r="U1192" s="10" t="s">
        <v>2567</v>
      </c>
      <c r="V1192" s="9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2"/>
      <c r="AV1192" s="12"/>
      <c r="AW1192" s="12"/>
      <c r="AX1192" s="12"/>
      <c r="AY1192" s="12"/>
      <c r="AZ1192" s="12"/>
      <c r="BA1192" s="12"/>
      <c r="BB1192" s="12"/>
      <c r="BC1192" s="12"/>
      <c r="BD1192" s="12"/>
      <c r="BE1192" s="12"/>
      <c r="BF1192" s="12"/>
      <c r="BG1192" s="12"/>
      <c r="BH1192" s="12"/>
      <c r="BI1192" s="12"/>
      <c r="BJ1192" s="12"/>
      <c r="BK1192" s="12"/>
      <c r="BL1192" s="12"/>
      <c r="BM1192" s="12"/>
      <c r="BN1192" s="12"/>
      <c r="BO1192" s="12"/>
      <c r="BP1192" s="12"/>
      <c r="BQ1192" s="12"/>
      <c r="BR1192" s="12"/>
      <c r="BS1192" s="12"/>
      <c r="BT1192" s="12"/>
      <c r="BU1192" s="12"/>
      <c r="BV1192" s="12"/>
      <c r="BW1192" s="12"/>
      <c r="BX1192" s="12"/>
      <c r="BY1192" s="12"/>
      <c r="BZ1192" s="12"/>
      <c r="CA1192" s="12"/>
      <c r="CB1192" s="12"/>
      <c r="CC1192" s="12"/>
      <c r="CD1192" s="12"/>
      <c r="CE1192" s="12"/>
      <c r="CF1192" s="12"/>
      <c r="CG1192" s="12"/>
      <c r="CH1192" s="12"/>
      <c r="CI1192" s="12"/>
      <c r="CJ1192" s="12"/>
      <c r="CK1192" s="12"/>
      <c r="CL1192" s="12"/>
      <c r="CM1192" s="12"/>
      <c r="CN1192" s="12"/>
      <c r="CO1192" s="12"/>
      <c r="CP1192" s="12"/>
      <c r="CQ1192" s="12"/>
      <c r="CR1192" s="12"/>
      <c r="CS1192" s="12"/>
      <c r="CT1192" s="12"/>
      <c r="CU1192" s="12"/>
      <c r="CV1192" s="12"/>
      <c r="CW1192" s="12"/>
      <c r="CX1192" s="12"/>
      <c r="CY1192" s="12"/>
      <c r="CZ1192" s="12"/>
      <c r="DA1192" s="12"/>
      <c r="DB1192" s="12"/>
      <c r="DC1192" s="12"/>
      <c r="DD1192" s="12"/>
      <c r="DE1192" s="12"/>
      <c r="DF1192" s="12"/>
      <c r="DG1192" s="12"/>
      <c r="DH1192" s="12"/>
      <c r="DI1192" s="12"/>
      <c r="DJ1192" s="12"/>
      <c r="DK1192" s="12"/>
      <c r="DL1192" s="12"/>
      <c r="DM1192" s="12"/>
      <c r="DN1192" s="12"/>
      <c r="DO1192" s="12"/>
      <c r="DP1192" s="12"/>
      <c r="DQ1192" s="12"/>
      <c r="DR1192" s="12"/>
      <c r="DS1192" s="12"/>
      <c r="DT1192" s="12"/>
      <c r="DU1192" s="12"/>
      <c r="DV1192" s="12"/>
      <c r="DW1192" s="12"/>
      <c r="DX1192" s="12"/>
      <c r="DY1192" s="12"/>
      <c r="DZ1192" s="12"/>
      <c r="EA1192" s="12"/>
      <c r="EB1192" s="12"/>
      <c r="EC1192" s="12"/>
      <c r="ED1192" s="12"/>
      <c r="EE1192" s="12"/>
      <c r="EF1192" s="12"/>
      <c r="EG1192" s="12"/>
      <c r="EH1192" s="12"/>
      <c r="EI1192" s="12"/>
      <c r="EJ1192" s="12"/>
      <c r="EK1192" s="12"/>
      <c r="EL1192" s="12"/>
      <c r="EM1192" s="12"/>
      <c r="EN1192" s="12"/>
      <c r="EO1192" s="12"/>
      <c r="EP1192" s="12"/>
      <c r="EQ1192" s="12"/>
      <c r="ER1192" s="12"/>
      <c r="ES1192" s="12"/>
      <c r="ET1192" s="12"/>
      <c r="EU1192" s="12"/>
      <c r="EV1192" s="12"/>
      <c r="EW1192" s="12"/>
      <c r="EX1192" s="12"/>
      <c r="EY1192" s="12"/>
      <c r="EZ1192" s="12"/>
      <c r="FA1192" s="12"/>
      <c r="FB1192" s="12"/>
      <c r="FC1192" s="12"/>
      <c r="FD1192" s="12"/>
      <c r="FE1192" s="12"/>
      <c r="FF1192" s="12"/>
      <c r="FG1192" s="12"/>
      <c r="FH1192" s="12"/>
      <c r="FI1192" s="12"/>
      <c r="FJ1192" s="12"/>
      <c r="FK1192" s="12"/>
      <c r="FL1192" s="12"/>
      <c r="FM1192" s="12"/>
      <c r="FN1192" s="12"/>
      <c r="FO1192" s="12"/>
      <c r="FP1192" s="12"/>
      <c r="FQ1192" s="12"/>
      <c r="FR1192" s="12"/>
      <c r="FS1192" s="12"/>
      <c r="FT1192" s="12"/>
      <c r="FU1192" s="12"/>
      <c r="FV1192" s="12"/>
      <c r="FW1192" s="12"/>
      <c r="FX1192" s="12"/>
      <c r="FY1192" s="12"/>
      <c r="FZ1192" s="12"/>
      <c r="GA1192" s="12"/>
      <c r="GB1192" s="12"/>
      <c r="GC1192" s="12"/>
      <c r="GD1192" s="12"/>
      <c r="GE1192" s="12"/>
      <c r="GF1192" s="12"/>
      <c r="GG1192" s="12"/>
      <c r="GH1192" s="12"/>
      <c r="GI1192" s="12"/>
      <c r="GJ1192" s="12"/>
      <c r="GK1192" s="12"/>
      <c r="GL1192" s="12"/>
      <c r="GM1192" s="12"/>
      <c r="GN1192" s="12"/>
      <c r="GO1192" s="12"/>
      <c r="GP1192" s="12"/>
      <c r="GQ1192" s="12"/>
      <c r="GR1192" s="12"/>
      <c r="GS1192" s="12"/>
      <c r="GT1192" s="12"/>
      <c r="GU1192" s="12"/>
      <c r="GV1192" s="12"/>
      <c r="GW1192" s="12"/>
      <c r="GX1192" s="12"/>
      <c r="GY1192" s="12"/>
      <c r="GZ1192" s="12"/>
      <c r="HA1192" s="12"/>
      <c r="HB1192" s="12"/>
      <c r="HC1192" s="12"/>
      <c r="HD1192" s="12"/>
      <c r="HE1192" s="12"/>
      <c r="HF1192" s="12"/>
      <c r="HG1192" s="12"/>
      <c r="HH1192" s="12"/>
      <c r="HI1192" s="12"/>
      <c r="HJ1192" s="12"/>
      <c r="HK1192" s="12"/>
      <c r="HL1192" s="12"/>
      <c r="HM1192" s="12"/>
      <c r="HN1192" s="12"/>
      <c r="HO1192" s="12"/>
      <c r="HT1192" s="12"/>
      <c r="HU1192" s="12"/>
      <c r="HV1192" s="12"/>
      <c r="HW1192" s="12"/>
      <c r="HX1192" s="12"/>
      <c r="HY1192" s="12"/>
      <c r="IE1192" s="12"/>
      <c r="IF1192" s="12"/>
      <c r="IG1192" s="12"/>
      <c r="IH1192" s="12"/>
      <c r="IO1192" s="12"/>
      <c r="IP1192" s="12"/>
      <c r="IQ1192" s="12"/>
      <c r="IS1192" s="12"/>
      <c r="IT1192" s="12"/>
      <c r="IU1192" s="12"/>
      <c r="IV1192" s="12"/>
      <c r="IW1192" s="12"/>
      <c r="IX1192" s="12"/>
      <c r="IY1192" s="12"/>
      <c r="IZ1192" s="12"/>
      <c r="JA1192" s="12"/>
      <c r="JF1192" s="12"/>
      <c r="JG1192" s="12"/>
      <c r="JH1192" s="12"/>
      <c r="JI1192" s="12"/>
      <c r="JJ1192" s="12"/>
      <c r="JL1192" s="12"/>
      <c r="JZ1192" s="12"/>
      <c r="KA1192" s="12"/>
      <c r="KB1192" s="12"/>
      <c r="KC1192" s="12"/>
      <c r="KD1192" s="12"/>
      <c r="KG1192" s="12"/>
      <c r="KY1192" s="12"/>
      <c r="KZ1192" s="12"/>
      <c r="LA1192" s="12"/>
      <c r="LB1192" s="12"/>
      <c r="LC1192" s="12"/>
      <c r="LD1192" s="12"/>
      <c r="LE1192" s="12"/>
      <c r="LF1192" s="12"/>
      <c r="LG1192" s="12"/>
      <c r="LH1192" s="12"/>
      <c r="LI1192" s="12"/>
      <c r="LJ1192" s="12"/>
      <c r="LK1192" s="12"/>
      <c r="LL1192" s="12"/>
      <c r="LM1192" s="12"/>
      <c r="LN1192" s="12"/>
      <c r="LO1192" s="12"/>
      <c r="LP1192" s="12"/>
      <c r="LQ1192" s="12"/>
      <c r="LR1192" s="12"/>
      <c r="LS1192" s="12"/>
      <c r="LT1192" s="12"/>
      <c r="LU1192" s="12"/>
      <c r="LV1192" s="12"/>
      <c r="LW1192" s="12"/>
      <c r="LX1192" s="12"/>
      <c r="LY1192" s="12"/>
      <c r="LZ1192" s="12"/>
      <c r="MA1192" s="12"/>
      <c r="MB1192" s="12"/>
      <c r="MC1192" s="12"/>
      <c r="MD1192" s="12"/>
      <c r="ME1192" s="12"/>
      <c r="MF1192" s="12"/>
      <c r="MG1192" s="12"/>
      <c r="MH1192" s="12"/>
      <c r="MI1192" s="12"/>
      <c r="MJ1192" s="12"/>
      <c r="MK1192" s="12"/>
      <c r="ML1192" s="12"/>
      <c r="MM1192" s="12"/>
      <c r="MN1192" s="12"/>
      <c r="MO1192" s="12"/>
      <c r="MP1192" s="12"/>
      <c r="MQ1192" s="12"/>
      <c r="MR1192"/>
      <c r="MS1192" s="12"/>
    </row>
    <row r="1193" spans="1:359" s="8" customFormat="1" ht="22.5" customHeight="1">
      <c r="A1193" s="57">
        <v>2.2000000000000002</v>
      </c>
      <c r="B1193" s="58"/>
      <c r="C1193" s="62"/>
      <c r="D1193" s="201">
        <f t="shared" si="369"/>
        <v>37.576000000000001</v>
      </c>
      <c r="E1193" s="225"/>
      <c r="F1193" s="59" t="s">
        <v>806</v>
      </c>
      <c r="G1193" s="59"/>
      <c r="H1193" s="26" t="s">
        <v>355</v>
      </c>
      <c r="I1193" s="26" t="s">
        <v>1775</v>
      </c>
      <c r="J1193" s="28" t="s">
        <v>1785</v>
      </c>
      <c r="K1193" s="26" t="s">
        <v>1776</v>
      </c>
      <c r="L1193" s="66">
        <f>SUM(D1193)</f>
        <v>37.576000000000001</v>
      </c>
      <c r="M1193" s="66"/>
      <c r="N1193" s="1" t="s">
        <v>369</v>
      </c>
      <c r="O1193" s="316" t="s">
        <v>369</v>
      </c>
      <c r="P1193" s="317">
        <v>3</v>
      </c>
      <c r="Q1193" s="4" t="s">
        <v>369</v>
      </c>
      <c r="R1193" s="37">
        <v>14</v>
      </c>
      <c r="S1193" s="38">
        <f>SUM(R1193*1.22)</f>
        <v>17.079999999999998</v>
      </c>
      <c r="T1193" s="25">
        <v>0.05</v>
      </c>
      <c r="U1193" s="10" t="s">
        <v>1768</v>
      </c>
      <c r="V1193" s="10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  <c r="AT1193" s="12"/>
      <c r="AU1193" s="12"/>
      <c r="AV1193" s="12"/>
      <c r="AW1193" s="12"/>
      <c r="AX1193" s="12"/>
      <c r="AY1193" s="12"/>
      <c r="AZ1193" s="12"/>
      <c r="BA1193" s="12"/>
      <c r="BB1193" s="12"/>
      <c r="BC1193" s="12"/>
      <c r="BD1193" s="12"/>
      <c r="BE1193" s="12"/>
      <c r="BF1193" s="12"/>
      <c r="BG1193" s="12"/>
      <c r="BH1193" s="12"/>
      <c r="BI1193" s="12"/>
      <c r="BJ1193" s="12"/>
      <c r="BK1193" s="12"/>
      <c r="BL1193" s="12"/>
      <c r="BM1193" s="12"/>
      <c r="BN1193" s="12"/>
      <c r="BO1193" s="12"/>
      <c r="BP1193" s="12"/>
      <c r="BQ1193" s="12"/>
      <c r="BR1193" s="12"/>
      <c r="BS1193" s="12"/>
      <c r="BT1193" s="12"/>
      <c r="BU1193" s="12"/>
      <c r="BV1193" s="12"/>
      <c r="BW1193" s="12"/>
      <c r="BX1193" s="12"/>
      <c r="BY1193" s="12"/>
      <c r="BZ1193" s="12"/>
      <c r="CA1193" s="12"/>
      <c r="CB1193" s="12"/>
      <c r="CC1193" s="12"/>
      <c r="CD1193" s="12"/>
      <c r="CE1193" s="12"/>
      <c r="CF1193" s="12"/>
      <c r="CG1193" s="12"/>
      <c r="CH1193" s="12"/>
      <c r="CI1193" s="12"/>
      <c r="CJ1193" s="12"/>
      <c r="CK1193" s="12"/>
      <c r="CL1193" s="12"/>
      <c r="CM1193" s="12"/>
      <c r="CN1193" s="12"/>
      <c r="CO1193" s="12"/>
      <c r="CP1193" s="12"/>
      <c r="CQ1193" s="12"/>
      <c r="CR1193" s="12"/>
      <c r="CS1193" s="12"/>
      <c r="CT1193" s="12"/>
      <c r="CU1193" s="12"/>
      <c r="CV1193" s="12"/>
      <c r="CW1193" s="12"/>
      <c r="CX1193" s="12"/>
      <c r="CY1193" s="12"/>
      <c r="CZ1193" s="12"/>
      <c r="DA1193" s="12"/>
      <c r="DB1193" s="12"/>
      <c r="DC1193" s="12"/>
      <c r="DD1193" s="12"/>
      <c r="DE1193" s="12"/>
      <c r="DF1193" s="12"/>
      <c r="DG1193" s="12"/>
      <c r="DH1193" s="12"/>
      <c r="DI1193" s="12"/>
      <c r="DJ1193" s="12"/>
      <c r="DK1193" s="12"/>
      <c r="DL1193" s="12"/>
      <c r="DM1193" s="12"/>
      <c r="DN1193" s="12"/>
      <c r="DO1193" s="12"/>
      <c r="DP1193" s="12"/>
      <c r="DQ1193" s="12"/>
      <c r="DR1193" s="12"/>
      <c r="DS1193" s="12"/>
      <c r="DT1193" s="12"/>
      <c r="DU1193" s="12"/>
      <c r="DV1193" s="12"/>
      <c r="DW1193" s="12"/>
      <c r="DX1193" s="12"/>
      <c r="DY1193" s="12"/>
      <c r="DZ1193" s="12"/>
      <c r="EA1193" s="12"/>
      <c r="EB1193" s="12"/>
      <c r="EC1193" s="12"/>
      <c r="ED1193" s="12"/>
      <c r="EE1193" s="12"/>
      <c r="EF1193" s="12"/>
      <c r="EG1193" s="12"/>
      <c r="EH1193" s="12"/>
      <c r="EI1193" s="12"/>
      <c r="EJ1193" s="12"/>
      <c r="EK1193" s="12"/>
      <c r="EL1193" s="12"/>
      <c r="EM1193" s="12"/>
      <c r="EN1193" s="12"/>
      <c r="EO1193" s="12"/>
      <c r="EP1193" s="12"/>
      <c r="EQ1193" s="12"/>
      <c r="ER1193" s="12"/>
      <c r="ES1193" s="12"/>
      <c r="ET1193" s="12"/>
      <c r="EU1193" s="12"/>
      <c r="EV1193" s="12"/>
      <c r="EW1193" s="12"/>
      <c r="EX1193" s="12"/>
      <c r="EY1193" s="12"/>
      <c r="EZ1193" s="12"/>
      <c r="FA1193" s="12"/>
      <c r="FB1193" s="12"/>
      <c r="FC1193" s="12"/>
      <c r="FD1193" s="12"/>
      <c r="FE1193" s="12"/>
      <c r="FF1193" s="12"/>
      <c r="FG1193" s="12"/>
      <c r="FH1193" s="12"/>
      <c r="FI1193" s="12"/>
      <c r="FJ1193" s="12"/>
      <c r="FK1193" s="12"/>
      <c r="FL1193" s="12"/>
      <c r="FM1193" s="12"/>
      <c r="FN1193" s="12"/>
      <c r="FO1193" s="12"/>
      <c r="FP1193" s="12"/>
      <c r="FQ1193" s="12"/>
      <c r="FR1193" s="12"/>
      <c r="FS1193" s="12"/>
      <c r="FT1193" s="12"/>
      <c r="FU1193" s="12"/>
      <c r="FV1193" s="12"/>
      <c r="FW1193" s="12"/>
      <c r="FX1193" s="12"/>
      <c r="FY1193" s="12"/>
      <c r="FZ1193" s="12"/>
      <c r="GA1193" s="12"/>
      <c r="GB1193" s="12"/>
      <c r="GC1193" s="12"/>
      <c r="GD1193" s="12"/>
      <c r="GE1193" s="12"/>
      <c r="GF1193" s="12"/>
      <c r="GG1193" s="12"/>
      <c r="GH1193" s="12"/>
      <c r="GI1193" s="12"/>
      <c r="GJ1193" s="12"/>
      <c r="GK1193" s="12"/>
      <c r="GL1193" s="12"/>
      <c r="GM1193" s="12"/>
      <c r="GN1193" s="12"/>
      <c r="GO1193" s="12"/>
      <c r="GP1193" s="12"/>
      <c r="GQ1193" s="12"/>
      <c r="GR1193" s="12"/>
      <c r="GS1193" s="12"/>
      <c r="GT1193" s="12"/>
      <c r="GU1193" s="12"/>
      <c r="GV1193" s="12"/>
      <c r="GW1193" s="12"/>
      <c r="GX1193" s="12"/>
      <c r="GY1193" s="12"/>
      <c r="GZ1193" s="12"/>
      <c r="HA1193" s="12"/>
      <c r="HB1193" s="12"/>
      <c r="HC1193" s="12"/>
      <c r="HD1193" s="12"/>
      <c r="HE1193" s="12"/>
      <c r="HF1193" s="12"/>
      <c r="HG1193" s="12"/>
      <c r="HH1193" s="12"/>
      <c r="HI1193" s="12"/>
      <c r="HJ1193" s="12"/>
      <c r="HK1193" s="12"/>
      <c r="HL1193" s="12"/>
      <c r="HM1193" s="12"/>
      <c r="HN1193" s="12"/>
      <c r="HO1193" s="12"/>
      <c r="HT1193" s="12"/>
      <c r="HU1193" s="12"/>
      <c r="HW1193" s="12"/>
      <c r="HX1193" s="12"/>
      <c r="IE1193" s="12"/>
      <c r="IF1193" s="12"/>
      <c r="IG1193" s="12"/>
      <c r="IH1193" s="12"/>
      <c r="IL1193" s="12"/>
      <c r="IM1193" s="12"/>
      <c r="IN1193" s="12"/>
      <c r="IO1193" s="12"/>
      <c r="IP1193" s="12"/>
      <c r="IQ1193" s="12"/>
      <c r="IR1193" s="12"/>
      <c r="JF1193" s="12"/>
      <c r="JG1193" s="12"/>
      <c r="JH1193" s="12"/>
      <c r="JI1193" s="12"/>
      <c r="JJ1193" s="12"/>
      <c r="JN1193" s="12"/>
      <c r="JT1193" s="12"/>
      <c r="JU1193" s="12"/>
      <c r="JV1193" s="12"/>
      <c r="JW1193" s="12"/>
      <c r="JX1193" s="12"/>
      <c r="KG1193" s="12"/>
      <c r="KH1193" s="12"/>
      <c r="KI1193" s="12"/>
      <c r="KJ1193" s="12"/>
      <c r="KK1193" s="12"/>
      <c r="KL1193" s="12"/>
      <c r="KS1193" s="12"/>
      <c r="KT1193" s="12"/>
      <c r="KU1193" s="12"/>
      <c r="KV1193" s="12"/>
      <c r="KW1193" s="12"/>
      <c r="KX1193"/>
      <c r="KY1193" s="12"/>
      <c r="KZ1193" s="12"/>
      <c r="LA1193" s="12"/>
      <c r="LB1193" s="12"/>
      <c r="LC1193" s="12"/>
      <c r="LD1193" s="12"/>
      <c r="LE1193" s="12"/>
      <c r="LF1193" s="12"/>
      <c r="LG1193" s="12"/>
      <c r="LH1193" s="12"/>
      <c r="LI1193" s="12"/>
      <c r="LJ1193" s="12"/>
      <c r="LK1193" s="12"/>
      <c r="LL1193" s="12"/>
      <c r="LM1193" s="12"/>
      <c r="LN1193" s="12"/>
      <c r="LO1193" s="12"/>
      <c r="LP1193" s="12"/>
      <c r="LQ1193" s="12"/>
      <c r="LR1193" s="12"/>
      <c r="LS1193" s="12"/>
      <c r="LT1193" s="12"/>
      <c r="LU1193" s="12"/>
      <c r="LV1193" s="12"/>
      <c r="LW1193" s="12"/>
      <c r="LX1193" s="12"/>
      <c r="LY1193" s="12"/>
      <c r="LZ1193" s="12"/>
      <c r="MA1193" s="12"/>
      <c r="MB1193" s="12"/>
      <c r="MC1193" s="12"/>
      <c r="MD1193" s="12"/>
      <c r="ME1193" s="12"/>
      <c r="MF1193" s="12"/>
      <c r="MG1193" s="12"/>
    </row>
    <row r="1194" spans="1:359" s="8" customFormat="1" ht="22.5" customHeight="1">
      <c r="A1194" s="56"/>
      <c r="B1194" s="55"/>
      <c r="C1194" s="63"/>
      <c r="D1194" s="201"/>
      <c r="E1194" s="226"/>
      <c r="F1194" s="60"/>
      <c r="G1194" s="60"/>
      <c r="H1194" s="26"/>
      <c r="I1194" s="26"/>
      <c r="J1194" s="26"/>
      <c r="K1194" s="26"/>
      <c r="L1194" s="66"/>
      <c r="M1194" s="66"/>
      <c r="N1194" s="17"/>
      <c r="O1194" s="318"/>
      <c r="P1194" s="318"/>
      <c r="Q1194" s="13"/>
      <c r="R1194" s="31"/>
      <c r="S1194" s="31"/>
      <c r="T1194" s="21"/>
      <c r="U1194" s="10"/>
      <c r="V1194" s="9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  <c r="AT1194" s="12"/>
      <c r="AU1194" s="12"/>
      <c r="AV1194" s="12"/>
      <c r="AW1194" s="12"/>
      <c r="AX1194" s="12"/>
      <c r="AY1194" s="12"/>
      <c r="AZ1194" s="12"/>
      <c r="BA1194" s="12"/>
      <c r="BB1194" s="12"/>
      <c r="BC1194" s="12"/>
      <c r="BD1194" s="12"/>
      <c r="BE1194" s="12"/>
      <c r="BF1194" s="12"/>
      <c r="BG1194" s="12"/>
      <c r="BH1194" s="12"/>
      <c r="BI1194" s="12"/>
      <c r="BJ1194" s="12"/>
      <c r="BK1194" s="12"/>
      <c r="BL1194" s="12"/>
      <c r="BM1194" s="12"/>
      <c r="BN1194" s="12"/>
      <c r="BO1194" s="12"/>
      <c r="BP1194" s="12"/>
      <c r="BQ1194" s="12"/>
      <c r="BR1194" s="12"/>
      <c r="BS1194" s="12"/>
      <c r="BT1194" s="12"/>
      <c r="BU1194" s="12"/>
      <c r="BV1194" s="12"/>
      <c r="BW1194" s="12"/>
      <c r="BX1194" s="12"/>
      <c r="BY1194" s="12"/>
      <c r="BZ1194" s="12"/>
      <c r="CA1194" s="12"/>
      <c r="CB1194" s="12"/>
      <c r="CC1194" s="12"/>
      <c r="CD1194" s="12"/>
      <c r="CE1194" s="12"/>
      <c r="CF1194" s="12"/>
      <c r="CG1194" s="12"/>
      <c r="CH1194" s="12"/>
      <c r="CI1194" s="12"/>
      <c r="CJ1194" s="12"/>
      <c r="CK1194" s="12"/>
      <c r="CL1194" s="12"/>
      <c r="CM1194" s="12"/>
      <c r="CN1194" s="12"/>
      <c r="CO1194" s="12"/>
      <c r="CP1194" s="12"/>
      <c r="CQ1194" s="12"/>
      <c r="CR1194" s="12"/>
      <c r="CS1194" s="12"/>
      <c r="CT1194" s="12"/>
      <c r="CU1194" s="12"/>
      <c r="CV1194" s="12"/>
      <c r="CW1194" s="12"/>
      <c r="CX1194" s="12"/>
      <c r="CY1194" s="12"/>
      <c r="CZ1194" s="12"/>
      <c r="DA1194" s="12"/>
      <c r="DB1194" s="12"/>
      <c r="DC1194" s="12"/>
      <c r="DD1194" s="12"/>
      <c r="DE1194" s="12"/>
      <c r="DF1194" s="12"/>
      <c r="DG1194" s="12"/>
      <c r="DH1194" s="12"/>
      <c r="DI1194" s="12"/>
      <c r="DJ1194" s="12"/>
      <c r="DK1194" s="12"/>
      <c r="DL1194" s="12"/>
      <c r="DM1194" s="12"/>
      <c r="DN1194" s="12"/>
      <c r="DO1194" s="12"/>
      <c r="DP1194" s="12"/>
      <c r="DQ1194" s="12"/>
      <c r="DR1194" s="12"/>
      <c r="DS1194" s="12"/>
      <c r="DT1194" s="12"/>
      <c r="DU1194" s="12"/>
      <c r="DV1194" s="12"/>
      <c r="DW1194" s="12"/>
      <c r="DX1194" s="12"/>
      <c r="DY1194" s="12"/>
      <c r="DZ1194" s="12"/>
      <c r="EA1194" s="12"/>
      <c r="EB1194" s="12"/>
      <c r="EC1194" s="12"/>
      <c r="ED1194" s="12"/>
      <c r="EE1194" s="12"/>
      <c r="EF1194" s="12"/>
      <c r="EG1194" s="12"/>
      <c r="EH1194" s="12"/>
      <c r="EI1194" s="12"/>
      <c r="EJ1194" s="12"/>
      <c r="EK1194" s="12"/>
      <c r="EL1194" s="12"/>
      <c r="EM1194" s="12"/>
      <c r="EN1194" s="12"/>
      <c r="EO1194" s="12"/>
      <c r="EP1194" s="12"/>
      <c r="EQ1194" s="12"/>
      <c r="ER1194" s="12"/>
      <c r="ES1194" s="12"/>
      <c r="ET1194" s="12"/>
      <c r="EU1194" s="12"/>
      <c r="EV1194" s="12"/>
      <c r="EW1194" s="12"/>
      <c r="EX1194" s="12"/>
      <c r="EY1194" s="12"/>
      <c r="EZ1194" s="12"/>
      <c r="FA1194" s="12"/>
      <c r="FB1194" s="12"/>
      <c r="FC1194" s="12"/>
      <c r="FD1194" s="12"/>
      <c r="FE1194" s="12"/>
      <c r="FF1194" s="12"/>
      <c r="FG1194" s="12"/>
      <c r="FH1194" s="12"/>
      <c r="FI1194" s="12"/>
      <c r="FJ1194" s="12"/>
      <c r="FK1194" s="12"/>
      <c r="FL1194" s="12"/>
      <c r="FM1194" s="12"/>
      <c r="FN1194" s="12"/>
      <c r="FO1194" s="12"/>
      <c r="FP1194" s="12"/>
      <c r="FQ1194" s="12"/>
      <c r="FR1194" s="12"/>
      <c r="FS1194" s="12"/>
      <c r="FT1194" s="12"/>
      <c r="FU1194" s="12"/>
      <c r="FV1194" s="12"/>
      <c r="FW1194" s="12"/>
      <c r="FX1194" s="12"/>
      <c r="FY1194" s="12"/>
      <c r="FZ1194" s="12"/>
      <c r="GA1194" s="12"/>
      <c r="GB1194" s="12"/>
      <c r="GC1194" s="12"/>
      <c r="GD1194" s="12"/>
      <c r="GE1194" s="12"/>
      <c r="GF1194" s="12"/>
      <c r="GG1194" s="12"/>
      <c r="GH1194" s="12"/>
      <c r="GI1194" s="12"/>
      <c r="GJ1194" s="12"/>
      <c r="GK1194" s="12"/>
      <c r="GL1194" s="12"/>
      <c r="GM1194" s="12"/>
      <c r="GN1194" s="12"/>
      <c r="GO1194" s="12"/>
      <c r="GP1194" s="12"/>
      <c r="GQ1194" s="12"/>
      <c r="GR1194" s="12"/>
      <c r="GS1194" s="12"/>
      <c r="GT1194" s="12"/>
      <c r="GU1194" s="12"/>
      <c r="GV1194" s="12"/>
      <c r="GW1194" s="12"/>
      <c r="GX1194" s="12"/>
      <c r="GY1194" s="12"/>
      <c r="GZ1194" s="12"/>
      <c r="HA1194" s="12"/>
      <c r="HB1194" s="12"/>
      <c r="HC1194" s="12"/>
      <c r="HD1194" s="12"/>
      <c r="HE1194" s="12"/>
      <c r="HF1194" s="12"/>
      <c r="HG1194" s="12"/>
      <c r="HH1194" s="12"/>
      <c r="HI1194" s="12"/>
      <c r="HJ1194" s="12"/>
      <c r="HK1194" s="12"/>
      <c r="HL1194" s="12"/>
      <c r="HM1194" s="12"/>
      <c r="HN1194" s="12"/>
      <c r="HO1194" s="12"/>
      <c r="HT1194" s="12"/>
      <c r="HU1194" s="12"/>
      <c r="HW1194" s="12"/>
      <c r="HX1194" s="12"/>
      <c r="MR1194" s="12"/>
      <c r="MU1194" s="12"/>
    </row>
    <row r="1195" spans="1:359" s="8" customFormat="1" ht="22.5" customHeight="1">
      <c r="A1195" s="56"/>
      <c r="B1195" s="55"/>
      <c r="C1195" s="63"/>
      <c r="D1195" s="201"/>
      <c r="E1195" s="225"/>
      <c r="F1195" s="60"/>
      <c r="G1195" s="60"/>
      <c r="H1195" s="26"/>
      <c r="I1195" s="26"/>
      <c r="J1195" s="9"/>
      <c r="K1195" s="26"/>
      <c r="L1195" s="66"/>
      <c r="M1195" s="66"/>
      <c r="N1195" s="17"/>
      <c r="O1195" s="318"/>
      <c r="P1195" s="318"/>
      <c r="Q1195" s="13"/>
      <c r="R1195" s="31"/>
      <c r="S1195" s="31"/>
      <c r="T1195" s="21"/>
      <c r="U1195" s="10"/>
      <c r="V1195" s="9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  <c r="AT1195" s="12"/>
      <c r="AU1195" s="12"/>
      <c r="AV1195" s="12"/>
      <c r="AW1195" s="12"/>
      <c r="AX1195" s="12"/>
      <c r="AY1195" s="12"/>
      <c r="AZ1195" s="12"/>
      <c r="BA1195" s="12"/>
      <c r="BB1195" s="12"/>
      <c r="BC1195" s="12"/>
      <c r="BD1195" s="12"/>
      <c r="BE1195" s="12"/>
      <c r="BF1195" s="12"/>
      <c r="BG1195" s="12"/>
      <c r="BH1195" s="12"/>
      <c r="BI1195" s="12"/>
      <c r="BJ1195" s="12"/>
      <c r="BK1195" s="12"/>
      <c r="BL1195" s="12"/>
      <c r="BM1195" s="12"/>
      <c r="BN1195" s="12"/>
      <c r="BO1195" s="12"/>
      <c r="BP1195" s="12"/>
      <c r="BQ1195" s="12"/>
      <c r="BR1195" s="12"/>
      <c r="BS1195" s="12"/>
      <c r="BT1195" s="12"/>
      <c r="BU1195" s="12"/>
      <c r="BV1195" s="12"/>
      <c r="BW1195" s="12"/>
      <c r="BX1195" s="12"/>
      <c r="BY1195" s="12"/>
      <c r="BZ1195" s="12"/>
      <c r="CA1195" s="12"/>
      <c r="CB1195" s="12"/>
      <c r="CC1195" s="12"/>
      <c r="CD1195" s="12"/>
      <c r="CE1195" s="12"/>
      <c r="CF1195" s="12"/>
      <c r="CG1195" s="12"/>
      <c r="CH1195" s="12"/>
      <c r="CI1195" s="12"/>
      <c r="CJ1195" s="12"/>
      <c r="CK1195" s="12"/>
      <c r="CL1195" s="12"/>
      <c r="CM1195" s="12"/>
      <c r="CN1195" s="12"/>
      <c r="CO1195" s="12"/>
      <c r="CP1195" s="12"/>
      <c r="CQ1195" s="12"/>
      <c r="CR1195" s="12"/>
      <c r="CS1195" s="12"/>
      <c r="CT1195" s="12"/>
      <c r="CU1195" s="12"/>
      <c r="CV1195" s="12"/>
      <c r="CW1195" s="12"/>
      <c r="CX1195" s="12"/>
      <c r="CY1195" s="12"/>
      <c r="CZ1195" s="12"/>
      <c r="DA1195" s="12"/>
      <c r="DB1195" s="12"/>
      <c r="DC1195" s="12"/>
      <c r="DD1195" s="12"/>
      <c r="DE1195" s="12"/>
      <c r="DF1195" s="12"/>
      <c r="DG1195" s="12"/>
      <c r="DH1195" s="12"/>
      <c r="DI1195" s="12"/>
      <c r="DJ1195" s="12"/>
      <c r="DK1195" s="12"/>
      <c r="DL1195" s="12"/>
      <c r="DM1195" s="12"/>
      <c r="DN1195" s="12"/>
      <c r="DO1195" s="12"/>
      <c r="DP1195" s="12"/>
      <c r="DQ1195" s="12"/>
      <c r="DR1195" s="12"/>
      <c r="DS1195" s="12"/>
      <c r="DT1195" s="12"/>
      <c r="DU1195" s="12"/>
      <c r="DV1195" s="12"/>
      <c r="DW1195" s="12"/>
      <c r="DX1195" s="12"/>
      <c r="DY1195" s="12"/>
      <c r="DZ1195" s="12"/>
      <c r="EA1195" s="12"/>
      <c r="EB1195" s="12"/>
      <c r="EC1195" s="12"/>
      <c r="ED1195" s="12"/>
      <c r="EE1195" s="12"/>
      <c r="EF1195" s="12"/>
      <c r="EG1195" s="12"/>
      <c r="EH1195" s="12"/>
      <c r="EI1195" s="12"/>
      <c r="EJ1195" s="12"/>
      <c r="EK1195" s="12"/>
      <c r="EL1195" s="12"/>
      <c r="EM1195" s="12"/>
      <c r="EN1195" s="12"/>
      <c r="EO1195" s="12"/>
      <c r="EP1195" s="12"/>
      <c r="EQ1195" s="12"/>
      <c r="ER1195" s="12"/>
      <c r="ES1195" s="12"/>
      <c r="ET1195" s="12"/>
      <c r="EU1195" s="12"/>
      <c r="EV1195" s="12"/>
      <c r="EW1195" s="12"/>
      <c r="EX1195" s="12"/>
      <c r="EY1195" s="12"/>
      <c r="EZ1195" s="12"/>
      <c r="FA1195" s="12"/>
      <c r="FB1195" s="12"/>
      <c r="FC1195" s="12"/>
      <c r="FD1195" s="12"/>
      <c r="FE1195" s="12"/>
      <c r="FF1195" s="12"/>
      <c r="FG1195" s="12"/>
      <c r="FH1195" s="12"/>
      <c r="FI1195" s="12"/>
      <c r="FJ1195" s="12"/>
      <c r="FK1195" s="12"/>
      <c r="FL1195" s="12"/>
      <c r="FM1195" s="12"/>
      <c r="FN1195" s="12"/>
      <c r="FO1195" s="12"/>
      <c r="FP1195" s="12"/>
      <c r="FQ1195" s="12"/>
      <c r="FR1195" s="12"/>
      <c r="FS1195" s="12"/>
      <c r="FT1195" s="12"/>
      <c r="FU1195" s="12"/>
      <c r="FV1195" s="12"/>
      <c r="FW1195" s="12"/>
      <c r="FX1195" s="12"/>
      <c r="FY1195" s="12"/>
      <c r="FZ1195" s="12"/>
      <c r="GA1195" s="12"/>
      <c r="GB1195" s="12"/>
      <c r="GC1195" s="12"/>
      <c r="GD1195" s="12"/>
      <c r="GE1195" s="12"/>
      <c r="GF1195" s="12"/>
      <c r="GG1195" s="12"/>
      <c r="GH1195" s="12"/>
      <c r="GI1195" s="12"/>
      <c r="GJ1195" s="12"/>
      <c r="GK1195" s="12"/>
      <c r="GL1195" s="12"/>
      <c r="GM1195" s="12"/>
      <c r="GN1195" s="12"/>
      <c r="GO1195" s="12"/>
      <c r="GP1195" s="12"/>
      <c r="GQ1195" s="12"/>
      <c r="GR1195" s="12"/>
      <c r="GS1195" s="12"/>
      <c r="GT1195" s="12"/>
      <c r="GU1195" s="12"/>
      <c r="GV1195" s="12"/>
      <c r="GW1195" s="12"/>
      <c r="GX1195" s="12"/>
      <c r="GY1195" s="12"/>
      <c r="GZ1195" s="12"/>
      <c r="HA1195" s="12"/>
      <c r="HB1195" s="12"/>
      <c r="HC1195" s="12"/>
      <c r="HD1195" s="12"/>
      <c r="HE1195" s="12"/>
      <c r="HF1195" s="12"/>
      <c r="HG1195" s="12"/>
      <c r="HH1195" s="12"/>
      <c r="HI1195" s="12"/>
      <c r="HJ1195" s="12"/>
      <c r="HK1195" s="12"/>
      <c r="HL1195" s="12"/>
      <c r="HM1195" s="12"/>
      <c r="HN1195" s="12"/>
      <c r="HO1195" s="12"/>
      <c r="HT1195" s="12"/>
      <c r="HU1195" s="12"/>
      <c r="HW1195" s="12"/>
      <c r="HX1195" s="12"/>
      <c r="MR1195" s="12"/>
    </row>
    <row r="1196" spans="1:359" s="8" customFormat="1" ht="22.5" customHeight="1">
      <c r="A1196" s="56"/>
      <c r="B1196" s="55"/>
      <c r="C1196" s="63"/>
      <c r="D1196" s="201"/>
      <c r="E1196" s="226"/>
      <c r="F1196" s="60"/>
      <c r="G1196" s="60"/>
      <c r="H1196" s="26"/>
      <c r="I1196" s="26"/>
      <c r="J1196" s="9"/>
      <c r="K1196" s="26"/>
      <c r="L1196" s="66"/>
      <c r="M1196" s="66"/>
      <c r="N1196" s="17"/>
      <c r="O1196" s="318"/>
      <c r="P1196" s="318"/>
      <c r="Q1196" s="13"/>
      <c r="R1196" s="31"/>
      <c r="S1196" s="31"/>
      <c r="T1196" s="21"/>
      <c r="U1196" s="10"/>
      <c r="V1196" s="9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2"/>
      <c r="AV1196" s="12"/>
      <c r="AW1196" s="12"/>
      <c r="AX1196" s="12"/>
      <c r="AY1196" s="12"/>
      <c r="AZ1196" s="12"/>
      <c r="BA1196" s="12"/>
      <c r="BB1196" s="12"/>
      <c r="BC1196" s="12"/>
      <c r="BD1196" s="12"/>
      <c r="BE1196" s="12"/>
      <c r="BF1196" s="12"/>
      <c r="BG1196" s="12"/>
      <c r="BH1196" s="12"/>
      <c r="BI1196" s="12"/>
      <c r="BJ1196" s="12"/>
      <c r="BK1196" s="12"/>
      <c r="BL1196" s="12"/>
      <c r="BM1196" s="12"/>
      <c r="BN1196" s="12"/>
      <c r="BO1196" s="12"/>
      <c r="BP1196" s="12"/>
      <c r="BQ1196" s="12"/>
      <c r="BR1196" s="12"/>
      <c r="BS1196" s="12"/>
      <c r="BT1196" s="12"/>
      <c r="BU1196" s="12"/>
      <c r="BV1196" s="12"/>
      <c r="BW1196" s="12"/>
      <c r="BX1196" s="12"/>
      <c r="BY1196" s="12"/>
      <c r="BZ1196" s="12"/>
      <c r="CA1196" s="12"/>
      <c r="CB1196" s="12"/>
      <c r="CC1196" s="12"/>
      <c r="CD1196" s="12"/>
      <c r="CE1196" s="12"/>
      <c r="CF1196" s="12"/>
      <c r="CG1196" s="12"/>
      <c r="CH1196" s="12"/>
      <c r="CI1196" s="12"/>
      <c r="CJ1196" s="12"/>
      <c r="CK1196" s="12"/>
      <c r="CL1196" s="12"/>
      <c r="CM1196" s="12"/>
      <c r="CN1196" s="12"/>
      <c r="CO1196" s="12"/>
      <c r="CP1196" s="12"/>
      <c r="CQ1196" s="12"/>
      <c r="CR1196" s="12"/>
      <c r="CS1196" s="12"/>
      <c r="CT1196" s="12"/>
      <c r="CU1196" s="12"/>
      <c r="CV1196" s="12"/>
      <c r="CW1196" s="12"/>
      <c r="CX1196" s="12"/>
      <c r="CY1196" s="12"/>
      <c r="CZ1196" s="12"/>
      <c r="DA1196" s="12"/>
      <c r="DB1196" s="12"/>
      <c r="DC1196" s="12"/>
      <c r="DD1196" s="12"/>
      <c r="DE1196" s="12"/>
      <c r="DF1196" s="12"/>
      <c r="DG1196" s="12"/>
      <c r="DH1196" s="12"/>
      <c r="DI1196" s="12"/>
      <c r="DJ1196" s="12"/>
      <c r="DK1196" s="12"/>
      <c r="DL1196" s="12"/>
      <c r="DM1196" s="12"/>
      <c r="DN1196" s="12"/>
      <c r="DO1196" s="12"/>
      <c r="DP1196" s="12"/>
      <c r="DQ1196" s="12"/>
      <c r="DR1196" s="12"/>
      <c r="DS1196" s="12"/>
      <c r="DT1196" s="12"/>
      <c r="DU1196" s="12"/>
      <c r="DV1196" s="12"/>
      <c r="DW1196" s="12"/>
      <c r="DX1196" s="12"/>
      <c r="DY1196" s="12"/>
      <c r="DZ1196" s="12"/>
      <c r="EA1196" s="12"/>
      <c r="EB1196" s="12"/>
      <c r="EC1196" s="12"/>
      <c r="ED1196" s="12"/>
      <c r="EE1196" s="12"/>
      <c r="EF1196" s="12"/>
      <c r="EG1196" s="12"/>
      <c r="EH1196" s="12"/>
      <c r="EI1196" s="12"/>
      <c r="EJ1196" s="12"/>
      <c r="EK1196" s="12"/>
      <c r="EL1196" s="12"/>
      <c r="EM1196" s="12"/>
      <c r="EN1196" s="12"/>
      <c r="EO1196" s="12"/>
      <c r="EP1196" s="12"/>
      <c r="EQ1196" s="12"/>
      <c r="ER1196" s="12"/>
      <c r="ES1196" s="12"/>
      <c r="ET1196" s="12"/>
      <c r="EU1196" s="12"/>
      <c r="EV1196" s="12"/>
      <c r="EW1196" s="12"/>
      <c r="EX1196" s="12"/>
      <c r="EY1196" s="12"/>
      <c r="EZ1196" s="12"/>
      <c r="FA1196" s="12"/>
      <c r="FB1196" s="12"/>
      <c r="FC1196" s="12"/>
      <c r="FD1196" s="12"/>
      <c r="FE1196" s="12"/>
      <c r="FF1196" s="12"/>
      <c r="FG1196" s="12"/>
      <c r="FH1196" s="12"/>
      <c r="FI1196" s="12"/>
      <c r="FJ1196" s="12"/>
      <c r="FK1196" s="12"/>
      <c r="FL1196" s="12"/>
      <c r="FM1196" s="12"/>
      <c r="FN1196" s="12"/>
      <c r="FO1196" s="12"/>
      <c r="FP1196" s="12"/>
      <c r="FQ1196" s="12"/>
      <c r="FR1196" s="12"/>
      <c r="FS1196" s="12"/>
      <c r="FT1196" s="12"/>
      <c r="FU1196" s="12"/>
      <c r="FV1196" s="12"/>
      <c r="FW1196" s="12"/>
      <c r="FX1196" s="12"/>
      <c r="FY1196" s="12"/>
      <c r="FZ1196" s="12"/>
      <c r="GA1196" s="12"/>
      <c r="GB1196" s="12"/>
      <c r="GC1196" s="12"/>
      <c r="GD1196" s="12"/>
      <c r="GE1196" s="12"/>
      <c r="GF1196" s="12"/>
      <c r="GG1196" s="12"/>
      <c r="GH1196" s="12"/>
      <c r="GI1196" s="12"/>
      <c r="GJ1196" s="12"/>
      <c r="GK1196" s="12"/>
      <c r="GL1196" s="12"/>
      <c r="GM1196" s="12"/>
      <c r="GN1196" s="12"/>
      <c r="GO1196" s="12"/>
      <c r="GP1196" s="12"/>
      <c r="GQ1196" s="12"/>
      <c r="GR1196" s="12"/>
      <c r="GS1196" s="12"/>
      <c r="GT1196" s="12"/>
      <c r="GU1196" s="12"/>
      <c r="GV1196" s="12"/>
      <c r="GW1196" s="12"/>
      <c r="GX1196" s="12"/>
      <c r="GY1196" s="12"/>
      <c r="GZ1196" s="12"/>
      <c r="HA1196" s="12"/>
      <c r="HB1196" s="12"/>
      <c r="HC1196" s="12"/>
      <c r="HD1196" s="12"/>
      <c r="HE1196" s="12"/>
      <c r="HF1196" s="12"/>
      <c r="HG1196" s="12"/>
      <c r="HH1196" s="12"/>
      <c r="HI1196" s="12"/>
      <c r="HJ1196" s="12"/>
      <c r="HK1196" s="12"/>
      <c r="HL1196" s="12"/>
      <c r="HM1196" s="12"/>
      <c r="HN1196" s="12"/>
      <c r="HO1196" s="12"/>
      <c r="HT1196" s="12"/>
      <c r="HU1196" s="12"/>
      <c r="HW1196" s="12"/>
      <c r="HX1196" s="12"/>
      <c r="MR1196" s="12"/>
      <c r="MU1196" s="12"/>
    </row>
    <row r="1197" spans="1:359" s="8" customFormat="1" ht="22.5" customHeight="1">
      <c r="A1197" s="56"/>
      <c r="B1197" s="55"/>
      <c r="C1197" s="63"/>
      <c r="D1197" s="201"/>
      <c r="E1197" s="226"/>
      <c r="F1197" s="60"/>
      <c r="G1197" s="60"/>
      <c r="H1197" s="26"/>
      <c r="I1197" s="26"/>
      <c r="J1197" s="9"/>
      <c r="K1197" s="26"/>
      <c r="L1197" s="66"/>
      <c r="M1197" s="66"/>
      <c r="N1197" s="17"/>
      <c r="O1197" s="318"/>
      <c r="P1197" s="318"/>
      <c r="Q1197" s="13"/>
      <c r="R1197" s="31"/>
      <c r="S1197" s="31"/>
      <c r="T1197" s="21"/>
      <c r="U1197" s="10"/>
      <c r="V1197" s="9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  <c r="AR1197" s="12"/>
      <c r="AS1197" s="12"/>
      <c r="AT1197" s="12"/>
      <c r="AU1197" s="12"/>
      <c r="AV1197" s="12"/>
      <c r="AW1197" s="12"/>
      <c r="AX1197" s="12"/>
      <c r="AY1197" s="12"/>
      <c r="AZ1197" s="12"/>
      <c r="BA1197" s="12"/>
      <c r="BB1197" s="12"/>
      <c r="BC1197" s="12"/>
      <c r="BD1197" s="12"/>
      <c r="BE1197" s="12"/>
      <c r="BF1197" s="12"/>
      <c r="BG1197" s="12"/>
      <c r="BH1197" s="12"/>
      <c r="BI1197" s="12"/>
      <c r="BJ1197" s="12"/>
      <c r="BK1197" s="12"/>
      <c r="BL1197" s="12"/>
      <c r="BM1197" s="12"/>
      <c r="BN1197" s="12"/>
      <c r="BO1197" s="12"/>
      <c r="BP1197" s="12"/>
      <c r="BQ1197" s="12"/>
      <c r="BR1197" s="12"/>
      <c r="BS1197" s="12"/>
      <c r="BT1197" s="12"/>
      <c r="BU1197" s="12"/>
      <c r="BV1197" s="12"/>
      <c r="BW1197" s="12"/>
      <c r="BX1197" s="12"/>
      <c r="BY1197" s="12"/>
      <c r="BZ1197" s="12"/>
      <c r="CA1197" s="12"/>
      <c r="CB1197" s="12"/>
      <c r="CC1197" s="12"/>
      <c r="CD1197" s="12"/>
      <c r="CE1197" s="12"/>
      <c r="CF1197" s="12"/>
      <c r="CG1197" s="12"/>
      <c r="CH1197" s="12"/>
      <c r="CI1197" s="12"/>
      <c r="CJ1197" s="12"/>
      <c r="CK1197" s="12"/>
      <c r="CL1197" s="12"/>
      <c r="CM1197" s="12"/>
      <c r="CN1197" s="12"/>
      <c r="CO1197" s="12"/>
      <c r="CP1197" s="12"/>
      <c r="CQ1197" s="12"/>
      <c r="CR1197" s="12"/>
      <c r="CS1197" s="12"/>
      <c r="CT1197" s="12"/>
      <c r="CU1197" s="12"/>
      <c r="CV1197" s="12"/>
      <c r="CW1197" s="12"/>
      <c r="CX1197" s="12"/>
      <c r="CY1197" s="12"/>
      <c r="CZ1197" s="12"/>
      <c r="DA1197" s="12"/>
      <c r="DB1197" s="12"/>
      <c r="DC1197" s="12"/>
      <c r="DD1197" s="12"/>
      <c r="DE1197" s="12"/>
      <c r="DF1197" s="12"/>
      <c r="DG1197" s="12"/>
      <c r="DH1197" s="12"/>
      <c r="DI1197" s="12"/>
      <c r="DJ1197" s="12"/>
      <c r="DK1197" s="12"/>
      <c r="DL1197" s="12"/>
      <c r="DM1197" s="12"/>
      <c r="DN1197" s="12"/>
      <c r="DO1197" s="12"/>
      <c r="DP1197" s="12"/>
      <c r="DQ1197" s="12"/>
      <c r="DR1197" s="12"/>
      <c r="DS1197" s="12"/>
      <c r="DT1197" s="12"/>
      <c r="DU1197" s="12"/>
      <c r="DV1197" s="12"/>
      <c r="DW1197" s="12"/>
      <c r="DX1197" s="12"/>
      <c r="DY1197" s="12"/>
      <c r="DZ1197" s="12"/>
      <c r="EA1197" s="12"/>
      <c r="EB1197" s="12"/>
      <c r="EC1197" s="12"/>
      <c r="ED1197" s="12"/>
      <c r="EE1197" s="12"/>
      <c r="EF1197" s="12"/>
      <c r="EG1197" s="12"/>
      <c r="EH1197" s="12"/>
      <c r="EI1197" s="12"/>
      <c r="EJ1197" s="12"/>
      <c r="EK1197" s="12"/>
      <c r="EL1197" s="12"/>
      <c r="EM1197" s="12"/>
      <c r="EN1197" s="12"/>
      <c r="EO1197" s="12"/>
      <c r="EP1197" s="12"/>
      <c r="EQ1197" s="12"/>
      <c r="ER1197" s="12"/>
      <c r="ES1197" s="12"/>
      <c r="ET1197" s="12"/>
      <c r="EU1197" s="12"/>
      <c r="EV1197" s="12"/>
      <c r="EW1197" s="12"/>
      <c r="EX1197" s="12"/>
      <c r="EY1197" s="12"/>
      <c r="EZ1197" s="12"/>
      <c r="FA1197" s="12"/>
      <c r="FB1197" s="12"/>
      <c r="FC1197" s="12"/>
      <c r="FD1197" s="12"/>
      <c r="FE1197" s="12"/>
      <c r="FF1197" s="12"/>
      <c r="FG1197" s="12"/>
      <c r="FH1197" s="12"/>
      <c r="FI1197" s="12"/>
      <c r="FJ1197" s="12"/>
      <c r="FK1197" s="12"/>
      <c r="FL1197" s="12"/>
      <c r="FM1197" s="12"/>
      <c r="FN1197" s="12"/>
      <c r="FO1197" s="12"/>
      <c r="FP1197" s="12"/>
      <c r="FQ1197" s="12"/>
      <c r="FR1197" s="12"/>
      <c r="FS1197" s="12"/>
      <c r="FT1197" s="12"/>
      <c r="FU1197" s="12"/>
      <c r="FV1197" s="12"/>
      <c r="FW1197" s="12"/>
      <c r="FX1197" s="12"/>
      <c r="FY1197" s="12"/>
      <c r="FZ1197" s="12"/>
      <c r="GA1197" s="12"/>
      <c r="GB1197" s="12"/>
      <c r="GC1197" s="12"/>
      <c r="GD1197" s="12"/>
      <c r="GE1197" s="12"/>
      <c r="GF1197" s="12"/>
      <c r="GG1197" s="12"/>
      <c r="GH1197" s="12"/>
      <c r="GI1197" s="12"/>
      <c r="GJ1197" s="12"/>
      <c r="GK1197" s="12"/>
      <c r="GL1197" s="12"/>
      <c r="GM1197" s="12"/>
      <c r="GN1197" s="12"/>
      <c r="GO1197" s="12"/>
      <c r="GP1197" s="12"/>
      <c r="GQ1197" s="12"/>
      <c r="GR1197" s="12"/>
      <c r="GS1197" s="12"/>
      <c r="GT1197" s="12"/>
      <c r="GU1197" s="12"/>
      <c r="GV1197" s="12"/>
      <c r="GW1197" s="12"/>
      <c r="GX1197" s="12"/>
      <c r="GY1197" s="12"/>
      <c r="GZ1197" s="12"/>
      <c r="HA1197" s="12"/>
      <c r="HB1197" s="12"/>
      <c r="HC1197" s="12"/>
      <c r="HD1197" s="12"/>
      <c r="HE1197" s="12"/>
      <c r="HF1197" s="12"/>
      <c r="HG1197" s="12"/>
      <c r="HH1197" s="12"/>
      <c r="HI1197" s="12"/>
      <c r="HJ1197" s="12"/>
      <c r="HK1197" s="12"/>
      <c r="HL1197" s="12"/>
      <c r="HM1197" s="12"/>
      <c r="HN1197" s="12"/>
      <c r="HO1197" s="12"/>
      <c r="HT1197" s="12"/>
      <c r="HU1197" s="12"/>
      <c r="HW1197" s="12"/>
      <c r="HX1197" s="12"/>
      <c r="KX1197" s="12"/>
      <c r="LD1197" s="12"/>
      <c r="LE1197" s="12"/>
      <c r="LF1197" s="12"/>
      <c r="LG1197" s="12"/>
      <c r="LH1197" s="12"/>
      <c r="LI1197" s="12"/>
      <c r="LJ1197" s="12"/>
      <c r="LK1197" s="12"/>
      <c r="LL1197" s="12"/>
      <c r="LM1197" s="12"/>
      <c r="LR1197" s="12"/>
      <c r="LS1197" s="12"/>
      <c r="LT1197" s="12"/>
      <c r="LU1197" s="12"/>
      <c r="LV1197" s="12"/>
      <c r="LW1197" s="12"/>
      <c r="LX1197" s="12"/>
      <c r="LY1197" s="12"/>
      <c r="LZ1197" s="12"/>
      <c r="MA1197" s="12"/>
      <c r="MB1197" s="12"/>
      <c r="MC1197" s="12"/>
      <c r="MD1197" s="12"/>
      <c r="ME1197" s="12"/>
      <c r="MF1197" s="12"/>
      <c r="MR1197" s="12"/>
      <c r="MU1197" s="12"/>
    </row>
    <row r="1198" spans="1:359" ht="22.5" customHeight="1">
      <c r="A1198" s="57">
        <v>1</v>
      </c>
      <c r="B1198" s="58">
        <v>12</v>
      </c>
      <c r="C1198" s="62"/>
      <c r="D1198" s="201">
        <f t="shared" ref="D1198" si="372">SUM((S1198*A1198)+B1198+C1198)</f>
        <v>26.9694</v>
      </c>
      <c r="E1198" s="226"/>
      <c r="F1198" s="59" t="s">
        <v>819</v>
      </c>
      <c r="G1198" s="59"/>
      <c r="H1198" s="26" t="s">
        <v>2455</v>
      </c>
      <c r="I1198" s="26" t="s">
        <v>47</v>
      </c>
      <c r="J1198" s="26"/>
      <c r="K1198" s="26" t="s">
        <v>2456</v>
      </c>
      <c r="L1198" s="66">
        <f t="shared" ref="L1198" si="373">SUM(D1198)</f>
        <v>26.9694</v>
      </c>
      <c r="M1198" s="66"/>
      <c r="N1198" s="1" t="s">
        <v>369</v>
      </c>
      <c r="O1198" s="316" t="s">
        <v>369</v>
      </c>
      <c r="P1198" s="317" t="s">
        <v>369</v>
      </c>
      <c r="Q1198" s="317">
        <v>1</v>
      </c>
      <c r="R1198" s="37">
        <v>12.27</v>
      </c>
      <c r="S1198" s="38">
        <f t="shared" ref="S1198" si="374">SUM(R1198*1.22)</f>
        <v>14.969399999999998</v>
      </c>
      <c r="T1198" s="20"/>
      <c r="U1198" s="10" t="s">
        <v>2453</v>
      </c>
      <c r="V1198" s="9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IE1198" s="8"/>
      <c r="IF1198" s="8"/>
      <c r="IG1198" s="8"/>
      <c r="IH1198" s="8"/>
      <c r="IJ1198" s="8"/>
      <c r="IK1198" s="8"/>
      <c r="IL1198" s="8"/>
      <c r="IM1198" s="8"/>
      <c r="IN1198" s="8"/>
      <c r="IO1198" s="8"/>
      <c r="IP1198" s="8"/>
      <c r="IQ1198" s="8"/>
      <c r="IR1198" s="8"/>
      <c r="JB1198" s="8"/>
      <c r="JC1198" s="8"/>
      <c r="JD1198" s="8"/>
      <c r="JE1198" s="8"/>
      <c r="JF1198" s="8"/>
      <c r="JG1198" s="8"/>
      <c r="JH1198" s="8"/>
      <c r="JI1198" s="8"/>
      <c r="JJ1198" s="8"/>
      <c r="JK1198" s="8"/>
      <c r="JN1198" s="8"/>
      <c r="JP1198" s="8"/>
      <c r="JR1198" s="8"/>
      <c r="JS1198" s="8"/>
      <c r="JY1198" s="8"/>
      <c r="JZ1198" s="8"/>
      <c r="KA1198" s="8"/>
      <c r="KB1198" s="8"/>
      <c r="KE1198" s="8"/>
      <c r="KF1198" s="8"/>
      <c r="KM1198" s="8"/>
      <c r="KN1198" s="8"/>
      <c r="KO1198" s="8"/>
      <c r="KP1198" s="8"/>
      <c r="KQ1198" s="8"/>
      <c r="KR1198" s="8"/>
      <c r="MK1198" s="8"/>
      <c r="ML1198" s="8"/>
      <c r="MM1198" s="8"/>
      <c r="MN1198" s="8"/>
      <c r="MO1198" s="8"/>
      <c r="MP1198" s="8"/>
      <c r="MR1198" s="8"/>
      <c r="MU1198" s="8"/>
    </row>
    <row r="1199" spans="1:359" s="8" customFormat="1" ht="22.5" customHeight="1">
      <c r="A1199" s="57">
        <v>2.2000000000000002</v>
      </c>
      <c r="B1199" s="58"/>
      <c r="C1199" s="62"/>
      <c r="D1199" s="201">
        <f>SUM((S1199*A1199)+B1199+C1199)</f>
        <v>28.450399999999998</v>
      </c>
      <c r="E1199" s="226"/>
      <c r="F1199" s="59" t="s">
        <v>806</v>
      </c>
      <c r="G1199" s="59"/>
      <c r="H1199" s="26" t="s">
        <v>2455</v>
      </c>
      <c r="I1199" s="26" t="s">
        <v>2703</v>
      </c>
      <c r="J1199" s="28" t="s">
        <v>511</v>
      </c>
      <c r="K1199" s="26" t="s">
        <v>2705</v>
      </c>
      <c r="L1199" s="66">
        <f>SUM(D1199)</f>
        <v>28.450399999999998</v>
      </c>
      <c r="M1199" s="66"/>
      <c r="N1199" s="1" t="s">
        <v>369</v>
      </c>
      <c r="O1199" s="316" t="s">
        <v>369</v>
      </c>
      <c r="P1199" s="317">
        <v>6</v>
      </c>
      <c r="Q1199" s="4" t="s">
        <v>369</v>
      </c>
      <c r="R1199" s="37">
        <v>10.6</v>
      </c>
      <c r="S1199" s="38">
        <f>SUM(R1199*1.22)</f>
        <v>12.931999999999999</v>
      </c>
      <c r="T1199" s="25">
        <v>0.08</v>
      </c>
      <c r="U1199" s="10" t="s">
        <v>1628</v>
      </c>
      <c r="V1199" s="10" t="s">
        <v>1629</v>
      </c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2"/>
      <c r="AV1199" s="12"/>
      <c r="AW1199" s="12"/>
      <c r="AX1199" s="12"/>
      <c r="AY1199" s="12"/>
      <c r="AZ1199" s="12"/>
      <c r="BA1199" s="12"/>
      <c r="BB1199" s="12"/>
      <c r="BC1199" s="12"/>
      <c r="BD1199" s="12"/>
      <c r="BE1199" s="12"/>
      <c r="BF1199" s="12"/>
      <c r="BG1199" s="12"/>
      <c r="BH1199" s="12"/>
      <c r="BI1199" s="12"/>
      <c r="BJ1199" s="12"/>
      <c r="BK1199" s="12"/>
      <c r="BL1199" s="12"/>
      <c r="BM1199" s="12"/>
      <c r="BN1199" s="12"/>
      <c r="BO1199" s="12"/>
      <c r="BP1199" s="12"/>
      <c r="BQ1199" s="12"/>
      <c r="BR1199" s="12"/>
      <c r="BS1199" s="12"/>
      <c r="BT1199" s="12"/>
      <c r="BU1199" s="12"/>
      <c r="BV1199" s="12"/>
      <c r="BW1199" s="12"/>
      <c r="BX1199" s="12"/>
      <c r="BY1199" s="12"/>
      <c r="BZ1199" s="12"/>
      <c r="CA1199" s="12"/>
      <c r="CB1199" s="12"/>
      <c r="CC1199" s="12"/>
      <c r="CD1199" s="12"/>
      <c r="CE1199" s="12"/>
      <c r="CF1199" s="12"/>
      <c r="CG1199" s="12"/>
      <c r="CH1199" s="12"/>
      <c r="CI1199" s="12"/>
      <c r="CJ1199" s="12"/>
      <c r="CK1199" s="12"/>
      <c r="CL1199" s="12"/>
      <c r="CM1199" s="12"/>
      <c r="CN1199" s="12"/>
      <c r="CO1199" s="12"/>
      <c r="CP1199" s="12"/>
      <c r="CQ1199" s="12"/>
      <c r="CR1199" s="12"/>
      <c r="CS1199" s="12"/>
      <c r="CT1199" s="12"/>
      <c r="CU1199" s="12"/>
      <c r="CV1199" s="12"/>
      <c r="CW1199" s="12"/>
      <c r="CX1199" s="12"/>
      <c r="CY1199" s="12"/>
      <c r="CZ1199" s="12"/>
      <c r="DA1199" s="12"/>
      <c r="DB1199" s="12"/>
      <c r="DC1199" s="12"/>
      <c r="DD1199" s="12"/>
      <c r="DE1199" s="12"/>
      <c r="DF1199" s="12"/>
      <c r="DG1199" s="12"/>
      <c r="DH1199" s="12"/>
      <c r="DI1199" s="12"/>
      <c r="DJ1199" s="12"/>
      <c r="DK1199" s="12"/>
      <c r="DL1199" s="12"/>
      <c r="DM1199" s="12"/>
      <c r="DN1199" s="12"/>
      <c r="DO1199" s="12"/>
      <c r="DP1199" s="12"/>
      <c r="DQ1199" s="12"/>
      <c r="DR1199" s="12"/>
      <c r="DS1199" s="12"/>
      <c r="DT1199" s="12"/>
      <c r="DU1199" s="12"/>
      <c r="DV1199" s="12"/>
      <c r="DW1199" s="12"/>
      <c r="DX1199" s="12"/>
      <c r="DY1199" s="12"/>
      <c r="DZ1199" s="12"/>
      <c r="EA1199" s="12"/>
      <c r="EB1199" s="12"/>
      <c r="EC1199" s="12"/>
      <c r="ED1199" s="12"/>
      <c r="EE1199" s="12"/>
      <c r="EF1199" s="12"/>
      <c r="EG1199" s="12"/>
      <c r="EH1199" s="12"/>
      <c r="EI1199" s="12"/>
      <c r="EJ1199" s="12"/>
      <c r="EK1199" s="12"/>
      <c r="EL1199" s="12"/>
      <c r="EM1199" s="12"/>
      <c r="EN1199" s="12"/>
      <c r="EO1199" s="12"/>
      <c r="EP1199" s="12"/>
      <c r="EQ1199" s="12"/>
      <c r="ER1199" s="12"/>
      <c r="ES1199" s="12"/>
      <c r="ET1199" s="12"/>
      <c r="EU1199" s="12"/>
      <c r="EV1199" s="12"/>
      <c r="EW1199" s="12"/>
      <c r="EX1199" s="12"/>
      <c r="EY1199" s="12"/>
      <c r="EZ1199" s="12"/>
      <c r="FA1199" s="12"/>
      <c r="FB1199" s="12"/>
      <c r="FC1199" s="12"/>
      <c r="FD1199" s="12"/>
      <c r="FE1199" s="12"/>
      <c r="FF1199" s="12"/>
      <c r="FG1199" s="12"/>
      <c r="FH1199" s="12"/>
      <c r="FI1199" s="12"/>
      <c r="FJ1199" s="12"/>
      <c r="FK1199" s="12"/>
      <c r="FL1199" s="12"/>
      <c r="FM1199" s="12"/>
      <c r="FN1199" s="12"/>
      <c r="FO1199" s="12"/>
      <c r="FP1199" s="12"/>
      <c r="FQ1199" s="12"/>
      <c r="FR1199" s="12"/>
      <c r="FS1199" s="12"/>
      <c r="FT1199" s="12"/>
      <c r="FU1199" s="12"/>
      <c r="FV1199" s="12"/>
      <c r="FW1199" s="12"/>
      <c r="FX1199" s="12"/>
      <c r="FY1199" s="12"/>
      <c r="FZ1199" s="12"/>
      <c r="GA1199" s="12"/>
      <c r="GB1199" s="12"/>
      <c r="GC1199" s="12"/>
      <c r="GD1199" s="12"/>
      <c r="GE1199" s="12"/>
      <c r="GF1199" s="12"/>
      <c r="GG1199" s="12"/>
      <c r="GH1199" s="12"/>
      <c r="GI1199" s="12"/>
      <c r="GJ1199" s="12"/>
      <c r="GK1199" s="12"/>
      <c r="GL1199" s="12"/>
      <c r="GM1199" s="12"/>
      <c r="GN1199" s="12"/>
      <c r="GO1199" s="12"/>
      <c r="GP1199" s="12"/>
      <c r="GQ1199" s="12"/>
      <c r="GR1199" s="12"/>
      <c r="GS1199" s="12"/>
      <c r="GT1199" s="12"/>
      <c r="GU1199" s="12"/>
      <c r="GV1199" s="12"/>
      <c r="GW1199" s="12"/>
      <c r="GX1199" s="12"/>
      <c r="GY1199" s="12"/>
      <c r="GZ1199" s="12"/>
      <c r="HA1199" s="12"/>
      <c r="HB1199" s="12"/>
      <c r="HC1199" s="12"/>
      <c r="HD1199" s="12"/>
      <c r="HE1199" s="12"/>
      <c r="HF1199" s="12"/>
      <c r="HG1199" s="12"/>
      <c r="HH1199" s="12"/>
      <c r="HI1199" s="12"/>
      <c r="HJ1199" s="12"/>
      <c r="HK1199" s="12"/>
      <c r="HL1199" s="12"/>
      <c r="HM1199" s="12"/>
      <c r="HN1199" s="12"/>
      <c r="HO1199" s="12"/>
      <c r="HT1199" s="12"/>
      <c r="HU1199" s="12"/>
      <c r="HW1199" s="12"/>
      <c r="HX1199" s="12"/>
      <c r="HZ1199" s="12"/>
      <c r="IA1199" s="12"/>
      <c r="IB1199" s="12"/>
      <c r="IC1199" s="12"/>
      <c r="ID1199" s="12"/>
      <c r="IG1199" s="12"/>
      <c r="II1199" s="12"/>
      <c r="IJ1199" s="12"/>
      <c r="IK1199" s="12"/>
      <c r="IO1199" s="12"/>
      <c r="IP1199" s="12"/>
      <c r="IQ1199" s="12"/>
      <c r="IR1199" s="12"/>
      <c r="JN1199" s="7"/>
      <c r="JO1199" s="12"/>
      <c r="JQ1199" s="12"/>
      <c r="JT1199" s="12"/>
      <c r="JU1199" s="12"/>
      <c r="JV1199" s="12"/>
      <c r="JW1199" s="12"/>
      <c r="JX1199" s="12"/>
      <c r="KS1199" s="12"/>
      <c r="KT1199" s="12"/>
      <c r="KX1199" s="12"/>
      <c r="KZ1199" s="12"/>
      <c r="LA1199" s="12"/>
      <c r="LB1199" s="12"/>
      <c r="LC1199" s="12"/>
      <c r="LN1199" s="12"/>
      <c r="LO1199" s="12"/>
      <c r="LP1199" s="12"/>
      <c r="LQ1199" s="12"/>
      <c r="MG1199" s="12"/>
      <c r="MH1199" s="12"/>
      <c r="MI1199" s="12"/>
      <c r="MJ1199" s="12"/>
      <c r="MQ1199" s="197"/>
      <c r="MS1199" s="197"/>
    </row>
    <row r="1200" spans="1:359" s="8" customFormat="1" ht="22.5" customHeight="1">
      <c r="A1200" s="56"/>
      <c r="B1200" s="55"/>
      <c r="C1200" s="63"/>
      <c r="D1200" s="201"/>
      <c r="E1200" s="226"/>
      <c r="F1200" s="60"/>
      <c r="G1200" s="60"/>
      <c r="H1200" s="26"/>
      <c r="I1200" s="26"/>
      <c r="J1200" s="9"/>
      <c r="K1200" s="26"/>
      <c r="L1200" s="66"/>
      <c r="M1200" s="66"/>
      <c r="N1200" s="17"/>
      <c r="O1200" s="318"/>
      <c r="P1200" s="318"/>
      <c r="Q1200" s="13"/>
      <c r="R1200" s="31"/>
      <c r="S1200" s="31"/>
      <c r="T1200" s="21"/>
      <c r="U1200" s="10"/>
      <c r="V1200" s="9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12"/>
      <c r="AV1200" s="12"/>
      <c r="AW1200" s="12"/>
      <c r="AX1200" s="12"/>
      <c r="AY1200" s="12"/>
      <c r="AZ1200" s="12"/>
      <c r="BA1200" s="12"/>
      <c r="BB1200" s="12"/>
      <c r="BC1200" s="12"/>
      <c r="BD1200" s="12"/>
      <c r="BE1200" s="12"/>
      <c r="BF1200" s="12"/>
      <c r="BG1200" s="12"/>
      <c r="BH1200" s="12"/>
      <c r="BI1200" s="12"/>
      <c r="BJ1200" s="12"/>
      <c r="BK1200" s="12"/>
      <c r="BL1200" s="12"/>
      <c r="BM1200" s="12"/>
      <c r="BN1200" s="12"/>
      <c r="BO1200" s="12"/>
      <c r="BP1200" s="12"/>
      <c r="BQ1200" s="12"/>
      <c r="BR1200" s="12"/>
      <c r="BS1200" s="12"/>
      <c r="BT1200" s="12"/>
      <c r="BU1200" s="12"/>
      <c r="BV1200" s="12"/>
      <c r="BW1200" s="12"/>
      <c r="BX1200" s="12"/>
      <c r="BY1200" s="12"/>
      <c r="BZ1200" s="12"/>
      <c r="CA1200" s="12"/>
      <c r="CB1200" s="12"/>
      <c r="CC1200" s="12"/>
      <c r="CD1200" s="12"/>
      <c r="CE1200" s="12"/>
      <c r="CF1200" s="12"/>
      <c r="CG1200" s="12"/>
      <c r="CH1200" s="12"/>
      <c r="CI1200" s="12"/>
      <c r="CJ1200" s="12"/>
      <c r="CK1200" s="12"/>
      <c r="CL1200" s="12"/>
      <c r="CM1200" s="12"/>
      <c r="CN1200" s="12"/>
      <c r="CO1200" s="12"/>
      <c r="CP1200" s="12"/>
      <c r="CQ1200" s="12"/>
      <c r="CR1200" s="12"/>
      <c r="CS1200" s="12"/>
      <c r="CT1200" s="12"/>
      <c r="CU1200" s="12"/>
      <c r="CV1200" s="12"/>
      <c r="CW1200" s="12"/>
      <c r="CX1200" s="12"/>
      <c r="CY1200" s="12"/>
      <c r="CZ1200" s="12"/>
      <c r="DA1200" s="12"/>
      <c r="DB1200" s="12"/>
      <c r="DC1200" s="12"/>
      <c r="DD1200" s="12"/>
      <c r="DE1200" s="12"/>
      <c r="DF1200" s="12"/>
      <c r="DG1200" s="12"/>
      <c r="DH1200" s="12"/>
      <c r="DI1200" s="12"/>
      <c r="DJ1200" s="12"/>
      <c r="DK1200" s="12"/>
      <c r="DL1200" s="12"/>
      <c r="DM1200" s="12"/>
      <c r="DN1200" s="12"/>
      <c r="DO1200" s="12"/>
      <c r="DP1200" s="12"/>
      <c r="DQ1200" s="12"/>
      <c r="DR1200" s="12"/>
      <c r="DS1200" s="12"/>
      <c r="DT1200" s="12"/>
      <c r="DU1200" s="12"/>
      <c r="DV1200" s="12"/>
      <c r="DW1200" s="12"/>
      <c r="DX1200" s="12"/>
      <c r="DY1200" s="12"/>
      <c r="DZ1200" s="12"/>
      <c r="EA1200" s="12"/>
      <c r="EB1200" s="12"/>
      <c r="EC1200" s="12"/>
      <c r="ED1200" s="12"/>
      <c r="EE1200" s="12"/>
      <c r="EF1200" s="12"/>
      <c r="EG1200" s="12"/>
      <c r="EH1200" s="12"/>
      <c r="EI1200" s="12"/>
      <c r="EJ1200" s="12"/>
      <c r="EK1200" s="12"/>
      <c r="EL1200" s="12"/>
      <c r="EM1200" s="12"/>
      <c r="EN1200" s="12"/>
      <c r="EO1200" s="12"/>
      <c r="EP1200" s="12"/>
      <c r="EQ1200" s="12"/>
      <c r="ER1200" s="12"/>
      <c r="ES1200" s="12"/>
      <c r="ET1200" s="12"/>
      <c r="EU1200" s="12"/>
      <c r="EV1200" s="12"/>
      <c r="EW1200" s="12"/>
      <c r="EX1200" s="12"/>
      <c r="EY1200" s="12"/>
      <c r="EZ1200" s="12"/>
      <c r="FA1200" s="12"/>
      <c r="FB1200" s="12"/>
      <c r="FC1200" s="12"/>
      <c r="FD1200" s="12"/>
      <c r="FE1200" s="12"/>
      <c r="FF1200" s="12"/>
      <c r="FG1200" s="12"/>
      <c r="FH1200" s="12"/>
      <c r="FI1200" s="12"/>
      <c r="FJ1200" s="12"/>
      <c r="FK1200" s="12"/>
      <c r="FL1200" s="12"/>
      <c r="FM1200" s="12"/>
      <c r="FN1200" s="12"/>
      <c r="FO1200" s="12"/>
      <c r="FP1200" s="12"/>
      <c r="FQ1200" s="12"/>
      <c r="FR1200" s="12"/>
      <c r="FS1200" s="12"/>
      <c r="FT1200" s="12"/>
      <c r="FU1200" s="12"/>
      <c r="FV1200" s="12"/>
      <c r="FW1200" s="12"/>
      <c r="FX1200" s="12"/>
      <c r="FY1200" s="12"/>
      <c r="FZ1200" s="12"/>
      <c r="GA1200" s="12"/>
      <c r="GB1200" s="12"/>
      <c r="GC1200" s="12"/>
      <c r="GD1200" s="12"/>
      <c r="GE1200" s="12"/>
      <c r="GF1200" s="12"/>
      <c r="GG1200" s="12"/>
      <c r="GH1200" s="12"/>
      <c r="GI1200" s="12"/>
      <c r="GJ1200" s="12"/>
      <c r="GK1200" s="12"/>
      <c r="GL1200" s="12"/>
      <c r="GM1200" s="12"/>
      <c r="GN1200" s="12"/>
      <c r="GO1200" s="12"/>
      <c r="GP1200" s="12"/>
      <c r="GQ1200" s="12"/>
      <c r="GR1200" s="12"/>
      <c r="GS1200" s="12"/>
      <c r="GT1200" s="12"/>
      <c r="GU1200" s="12"/>
      <c r="GV1200" s="12"/>
      <c r="GW1200" s="12"/>
      <c r="GX1200" s="12"/>
      <c r="GY1200" s="12"/>
      <c r="GZ1200" s="12"/>
      <c r="HA1200" s="12"/>
      <c r="HB1200" s="12"/>
      <c r="HC1200" s="12"/>
      <c r="HD1200" s="12"/>
      <c r="HE1200" s="12"/>
      <c r="HF1200" s="12"/>
      <c r="HG1200" s="12"/>
      <c r="HH1200" s="12"/>
      <c r="HI1200" s="12"/>
      <c r="HJ1200" s="12"/>
      <c r="HK1200" s="12"/>
      <c r="HL1200" s="12"/>
      <c r="HM1200" s="12"/>
      <c r="HN1200" s="12"/>
      <c r="HO1200" s="12"/>
      <c r="HP1200" s="12"/>
      <c r="HQ1200" s="12"/>
      <c r="HR1200" s="12"/>
      <c r="HS1200" s="12"/>
      <c r="IG1200" s="12"/>
      <c r="IO1200" s="12"/>
      <c r="IP1200" s="12"/>
      <c r="IQ1200" s="12"/>
      <c r="JB1200" s="12"/>
      <c r="JC1200" s="12"/>
      <c r="JD1200" s="12"/>
      <c r="JE1200" s="12"/>
      <c r="JK1200" s="12"/>
      <c r="JP1200" s="12"/>
      <c r="JR1200" s="12"/>
      <c r="JS1200" s="12"/>
      <c r="JY1200" s="12"/>
      <c r="KB1200" s="12"/>
      <c r="KC1200" s="12"/>
      <c r="KD1200" s="12"/>
      <c r="KE1200" s="12"/>
      <c r="KF1200" s="12"/>
      <c r="KG1200" s="12"/>
      <c r="KM1200" s="12"/>
      <c r="KN1200" s="12"/>
      <c r="KO1200" s="12"/>
      <c r="KP1200" s="12"/>
      <c r="KQ1200" s="12"/>
      <c r="KR1200" s="12"/>
      <c r="MR1200" s="12"/>
      <c r="MU1200" s="12"/>
    </row>
    <row r="1201" spans="1:359" ht="22.5" customHeight="1">
      <c r="A1201" s="56"/>
      <c r="B1201" s="55"/>
      <c r="C1201" s="63"/>
      <c r="D1201" s="201"/>
      <c r="E1201" s="226"/>
      <c r="F1201" s="60"/>
      <c r="G1201" s="60"/>
      <c r="H1201" s="26"/>
      <c r="I1201" s="26"/>
      <c r="J1201" s="9"/>
      <c r="K1201" s="26"/>
      <c r="L1201" s="66"/>
      <c r="M1201" s="66"/>
      <c r="N1201" s="17"/>
      <c r="O1201" s="318"/>
      <c r="P1201" s="318"/>
      <c r="Q1201" s="13"/>
      <c r="R1201" s="31"/>
      <c r="S1201" s="31"/>
      <c r="T1201" s="21"/>
      <c r="U1201" s="10"/>
      <c r="V1201" s="9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H1201" s="8"/>
      <c r="II1201" s="8"/>
      <c r="IJ1201" s="8"/>
      <c r="IK1201" s="8"/>
      <c r="IL1201" s="8"/>
      <c r="IM1201" s="8"/>
      <c r="IN1201" s="8"/>
      <c r="IR1201" s="8"/>
      <c r="IS1201" s="8"/>
      <c r="IT1201" s="8"/>
      <c r="IU1201" s="8"/>
      <c r="IV1201" s="8"/>
      <c r="IW1201" s="8"/>
      <c r="IX1201" s="8"/>
      <c r="IY1201" s="8"/>
      <c r="IZ1201" s="8"/>
      <c r="JA1201" s="8"/>
      <c r="JF1201" s="8"/>
      <c r="JG1201" s="8"/>
      <c r="JH1201" s="8"/>
      <c r="JI1201" s="8"/>
      <c r="JJ1201" s="8"/>
      <c r="JL1201" s="8"/>
      <c r="JM1201" s="8"/>
      <c r="JN1201" s="8"/>
      <c r="JO1201" s="8"/>
      <c r="JQ1201" s="8"/>
      <c r="JT1201" s="8"/>
      <c r="JU1201" s="8"/>
      <c r="JV1201" s="8"/>
      <c r="JW1201" s="8"/>
      <c r="JX1201" s="8"/>
      <c r="KH1201" s="8"/>
      <c r="KI1201" s="8"/>
      <c r="KJ1201" s="8"/>
      <c r="KK1201" s="8"/>
      <c r="KL1201" s="8"/>
      <c r="KU1201" s="8"/>
      <c r="KV1201" s="8"/>
      <c r="KW1201" s="8"/>
      <c r="KY1201" s="8"/>
      <c r="KZ1201" s="8"/>
      <c r="LA1201" s="8"/>
      <c r="LB1201" s="8"/>
      <c r="LC1201" s="8"/>
      <c r="LD1201" s="8"/>
      <c r="LE1201" s="8"/>
      <c r="LF1201" s="8"/>
      <c r="LG1201" s="8"/>
      <c r="LH1201" s="8"/>
      <c r="LI1201" s="8"/>
      <c r="LJ1201" s="8"/>
      <c r="LK1201" s="8"/>
      <c r="LL1201" s="8"/>
      <c r="LM1201" s="8"/>
      <c r="LN1201" s="8"/>
      <c r="LO1201" s="8"/>
      <c r="LP1201" s="8"/>
      <c r="LQ1201" s="8"/>
      <c r="LR1201" s="8"/>
      <c r="LS1201" s="8"/>
      <c r="LT1201" s="8"/>
      <c r="LU1201" s="8"/>
      <c r="LV1201" s="8"/>
      <c r="LW1201" s="8"/>
      <c r="LX1201" s="8"/>
      <c r="LY1201" s="8"/>
      <c r="LZ1201" s="8"/>
      <c r="MA1201" s="8"/>
      <c r="MB1201" s="8"/>
      <c r="MC1201" s="8"/>
      <c r="MD1201" s="8"/>
      <c r="ME1201" s="8"/>
      <c r="MF1201" s="8"/>
      <c r="MG1201" s="8"/>
      <c r="MH1201" s="8"/>
      <c r="MI1201" s="8"/>
      <c r="MJ1201" s="8"/>
      <c r="MK1201" s="8"/>
      <c r="ML1201" s="8"/>
      <c r="MM1201" s="8"/>
      <c r="MN1201" s="8"/>
      <c r="MO1201" s="8"/>
      <c r="MP1201" s="8"/>
      <c r="MQ1201" s="8"/>
      <c r="MR1201" s="8"/>
      <c r="MS1201" s="8"/>
    </row>
    <row r="1202" spans="1:359" s="8" customFormat="1" ht="22.5" customHeight="1">
      <c r="A1202" s="56"/>
      <c r="B1202" s="55"/>
      <c r="C1202" s="63"/>
      <c r="D1202" s="201"/>
      <c r="E1202" s="225"/>
      <c r="F1202" s="60"/>
      <c r="G1202" s="60"/>
      <c r="H1202" s="26"/>
      <c r="I1202" s="26"/>
      <c r="J1202" s="9"/>
      <c r="K1202" s="26"/>
      <c r="L1202" s="66"/>
      <c r="M1202" s="66"/>
      <c r="N1202" s="17"/>
      <c r="O1202" s="318"/>
      <c r="P1202" s="318"/>
      <c r="Q1202" s="13"/>
      <c r="R1202" s="31"/>
      <c r="S1202" s="31"/>
      <c r="T1202" s="21"/>
      <c r="U1202" s="10"/>
      <c r="V1202" s="9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  <c r="AW1202" s="12"/>
      <c r="AX1202" s="12"/>
      <c r="AY1202" s="12"/>
      <c r="AZ1202" s="12"/>
      <c r="BA1202" s="12"/>
      <c r="BB1202" s="12"/>
      <c r="BC1202" s="12"/>
      <c r="BD1202" s="12"/>
      <c r="BE1202" s="12"/>
      <c r="BF1202" s="12"/>
      <c r="BG1202" s="12"/>
      <c r="BH1202" s="12"/>
      <c r="BI1202" s="12"/>
      <c r="BJ1202" s="12"/>
      <c r="BK1202" s="12"/>
      <c r="BL1202" s="12"/>
      <c r="BM1202" s="12"/>
      <c r="BN1202" s="12"/>
      <c r="BO1202" s="12"/>
      <c r="BP1202" s="12"/>
      <c r="BQ1202" s="12"/>
      <c r="BR1202" s="12"/>
      <c r="BS1202" s="12"/>
      <c r="BT1202" s="12"/>
      <c r="BU1202" s="12"/>
      <c r="BV1202" s="12"/>
      <c r="BW1202" s="12"/>
      <c r="BX1202" s="12"/>
      <c r="BY1202" s="12"/>
      <c r="BZ1202" s="12"/>
      <c r="CA1202" s="12"/>
      <c r="CB1202" s="12"/>
      <c r="CC1202" s="12"/>
      <c r="CD1202" s="12"/>
      <c r="CE1202" s="12"/>
      <c r="CF1202" s="12"/>
      <c r="CG1202" s="12"/>
      <c r="CH1202" s="12"/>
      <c r="CI1202" s="12"/>
      <c r="CJ1202" s="12"/>
      <c r="CK1202" s="12"/>
      <c r="CL1202" s="12"/>
      <c r="CM1202" s="12"/>
      <c r="CN1202" s="12"/>
      <c r="CO1202" s="12"/>
      <c r="CP1202" s="12"/>
      <c r="CQ1202" s="12"/>
      <c r="CR1202" s="12"/>
      <c r="CS1202" s="12"/>
      <c r="CT1202" s="12"/>
      <c r="CU1202" s="12"/>
      <c r="CV1202" s="12"/>
      <c r="CW1202" s="12"/>
      <c r="CX1202" s="12"/>
      <c r="CY1202" s="12"/>
      <c r="CZ1202" s="12"/>
      <c r="DA1202" s="12"/>
      <c r="DB1202" s="12"/>
      <c r="DC1202" s="12"/>
      <c r="DD1202" s="12"/>
      <c r="DE1202" s="12"/>
      <c r="DF1202" s="12"/>
      <c r="DG1202" s="12"/>
      <c r="DH1202" s="12"/>
      <c r="DI1202" s="12"/>
      <c r="DJ1202" s="12"/>
      <c r="DK1202" s="12"/>
      <c r="DL1202" s="12"/>
      <c r="DM1202" s="12"/>
      <c r="DN1202" s="12"/>
      <c r="DO1202" s="12"/>
      <c r="DP1202" s="12"/>
      <c r="DQ1202" s="12"/>
      <c r="DR1202" s="12"/>
      <c r="DS1202" s="12"/>
      <c r="DT1202" s="12"/>
      <c r="DU1202" s="12"/>
      <c r="DV1202" s="12"/>
      <c r="DW1202" s="12"/>
      <c r="DX1202" s="12"/>
      <c r="DY1202" s="12"/>
      <c r="DZ1202" s="12"/>
      <c r="EA1202" s="12"/>
      <c r="EB1202" s="12"/>
      <c r="EC1202" s="12"/>
      <c r="ED1202" s="12"/>
      <c r="EE1202" s="12"/>
      <c r="EF1202" s="12"/>
      <c r="EG1202" s="12"/>
      <c r="EH1202" s="12"/>
      <c r="EI1202" s="12"/>
      <c r="EJ1202" s="12"/>
      <c r="EK1202" s="12"/>
      <c r="EL1202" s="12"/>
      <c r="EM1202" s="12"/>
      <c r="EN1202" s="12"/>
      <c r="EO1202" s="12"/>
      <c r="EP1202" s="12"/>
      <c r="EQ1202" s="12"/>
      <c r="ER1202" s="12"/>
      <c r="ES1202" s="12"/>
      <c r="ET1202" s="12"/>
      <c r="EU1202" s="12"/>
      <c r="EV1202" s="12"/>
      <c r="EW1202" s="12"/>
      <c r="EX1202" s="12"/>
      <c r="EY1202" s="12"/>
      <c r="EZ1202" s="12"/>
      <c r="FA1202" s="12"/>
      <c r="FB1202" s="12"/>
      <c r="FC1202" s="12"/>
      <c r="FD1202" s="12"/>
      <c r="FE1202" s="12"/>
      <c r="FF1202" s="12"/>
      <c r="FG1202" s="12"/>
      <c r="FH1202" s="12"/>
      <c r="FI1202" s="12"/>
      <c r="FJ1202" s="12"/>
      <c r="FK1202" s="12"/>
      <c r="FL1202" s="12"/>
      <c r="FM1202" s="12"/>
      <c r="FN1202" s="12"/>
      <c r="FO1202" s="12"/>
      <c r="FP1202" s="12"/>
      <c r="FQ1202" s="12"/>
      <c r="FR1202" s="12"/>
      <c r="FS1202" s="12"/>
      <c r="FT1202" s="12"/>
      <c r="FU1202" s="12"/>
      <c r="FV1202" s="12"/>
      <c r="FW1202" s="12"/>
      <c r="FX1202" s="12"/>
      <c r="FY1202" s="12"/>
      <c r="FZ1202" s="12"/>
      <c r="GA1202" s="12"/>
      <c r="GB1202" s="12"/>
      <c r="GC1202" s="12"/>
      <c r="GD1202" s="12"/>
      <c r="GE1202" s="12"/>
      <c r="GF1202" s="12"/>
      <c r="GG1202" s="12"/>
      <c r="GH1202" s="12"/>
      <c r="GI1202" s="12"/>
      <c r="GJ1202" s="12"/>
      <c r="GK1202" s="12"/>
      <c r="GL1202" s="12"/>
      <c r="GM1202" s="12"/>
      <c r="GN1202" s="12"/>
      <c r="GO1202" s="12"/>
      <c r="GP1202" s="12"/>
      <c r="GQ1202" s="12"/>
      <c r="GR1202" s="12"/>
      <c r="GS1202" s="12"/>
      <c r="GT1202" s="12"/>
      <c r="GU1202" s="12"/>
      <c r="GV1202" s="12"/>
      <c r="GW1202" s="12"/>
      <c r="GX1202" s="12"/>
      <c r="GY1202" s="12"/>
      <c r="GZ1202" s="12"/>
      <c r="HA1202" s="12"/>
      <c r="HB1202" s="12"/>
      <c r="HC1202" s="12"/>
      <c r="HD1202" s="12"/>
      <c r="HE1202" s="12"/>
      <c r="HF1202" s="12"/>
      <c r="HG1202" s="12"/>
      <c r="HH1202" s="12"/>
      <c r="HI1202" s="12"/>
      <c r="HJ1202" s="12"/>
      <c r="HK1202" s="12"/>
      <c r="HL1202" s="12"/>
      <c r="HM1202" s="12"/>
      <c r="HN1202" s="12"/>
      <c r="HO1202" s="12"/>
      <c r="HP1202" s="12"/>
      <c r="HQ1202" s="12"/>
      <c r="HR1202" s="12"/>
      <c r="HS1202" s="12"/>
      <c r="IG1202" s="12"/>
      <c r="IO1202" s="12"/>
      <c r="IP1202" s="12"/>
      <c r="IQ1202" s="12"/>
      <c r="JB1202" s="12"/>
      <c r="JC1202" s="12"/>
      <c r="JD1202" s="12"/>
      <c r="JE1202" s="12"/>
      <c r="JK1202" s="12"/>
      <c r="JP1202" s="12"/>
      <c r="JR1202" s="12"/>
      <c r="JS1202" s="12"/>
      <c r="JY1202" s="12"/>
      <c r="KE1202" s="12"/>
      <c r="KF1202" s="12"/>
      <c r="KH1202" s="12"/>
      <c r="KI1202" s="12"/>
      <c r="KJ1202" s="12"/>
      <c r="KK1202" s="12"/>
      <c r="KL1202" s="12"/>
      <c r="KM1202" s="12"/>
      <c r="KN1202" s="12"/>
      <c r="KO1202" s="12"/>
      <c r="KP1202" s="12"/>
      <c r="KQ1202" s="12"/>
      <c r="KR1202" s="12"/>
      <c r="MR1202" s="12"/>
      <c r="MU1202" s="12"/>
    </row>
    <row r="1203" spans="1:359" s="8" customFormat="1" ht="22.5" customHeight="1">
      <c r="A1203" s="56"/>
      <c r="B1203" s="55"/>
      <c r="C1203" s="63"/>
      <c r="D1203" s="201"/>
      <c r="E1203" s="226"/>
      <c r="F1203" s="60"/>
      <c r="G1203" s="60"/>
      <c r="H1203" s="26"/>
      <c r="I1203" s="26"/>
      <c r="J1203" s="9"/>
      <c r="K1203" s="26"/>
      <c r="L1203" s="66"/>
      <c r="M1203" s="66"/>
      <c r="N1203" s="17"/>
      <c r="O1203" s="318"/>
      <c r="P1203" s="318"/>
      <c r="Q1203" s="13"/>
      <c r="R1203" s="31"/>
      <c r="S1203" s="31"/>
      <c r="T1203" s="21"/>
      <c r="U1203" s="10"/>
      <c r="V1203" s="9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12"/>
      <c r="AV1203" s="12"/>
      <c r="AW1203" s="12"/>
      <c r="AX1203" s="12"/>
      <c r="AY1203" s="12"/>
      <c r="AZ1203" s="12"/>
      <c r="BA1203" s="12"/>
      <c r="BB1203" s="12"/>
      <c r="BC1203" s="12"/>
      <c r="BD1203" s="12"/>
      <c r="BE1203" s="12"/>
      <c r="BF1203" s="12"/>
      <c r="BG1203" s="12"/>
      <c r="BH1203" s="12"/>
      <c r="BI1203" s="12"/>
      <c r="BJ1203" s="12"/>
      <c r="BK1203" s="12"/>
      <c r="BL1203" s="12"/>
      <c r="BM1203" s="12"/>
      <c r="BN1203" s="12"/>
      <c r="BO1203" s="12"/>
      <c r="BP1203" s="12"/>
      <c r="BQ1203" s="12"/>
      <c r="BR1203" s="12"/>
      <c r="BS1203" s="12"/>
      <c r="BT1203" s="12"/>
      <c r="BU1203" s="12"/>
      <c r="BV1203" s="12"/>
      <c r="BW1203" s="12"/>
      <c r="BX1203" s="12"/>
      <c r="BY1203" s="12"/>
      <c r="BZ1203" s="12"/>
      <c r="CA1203" s="12"/>
      <c r="CB1203" s="12"/>
      <c r="CC1203" s="12"/>
      <c r="CD1203" s="12"/>
      <c r="CE1203" s="12"/>
      <c r="CF1203" s="12"/>
      <c r="CG1203" s="12"/>
      <c r="CH1203" s="12"/>
      <c r="CI1203" s="12"/>
      <c r="CJ1203" s="12"/>
      <c r="CK1203" s="12"/>
      <c r="CL1203" s="12"/>
      <c r="CM1203" s="12"/>
      <c r="CN1203" s="12"/>
      <c r="CO1203" s="12"/>
      <c r="CP1203" s="12"/>
      <c r="CQ1203" s="12"/>
      <c r="CR1203" s="12"/>
      <c r="CS1203" s="12"/>
      <c r="CT1203" s="12"/>
      <c r="CU1203" s="12"/>
      <c r="CV1203" s="12"/>
      <c r="CW1203" s="12"/>
      <c r="CX1203" s="12"/>
      <c r="CY1203" s="12"/>
      <c r="CZ1203" s="12"/>
      <c r="DA1203" s="12"/>
      <c r="DB1203" s="12"/>
      <c r="DC1203" s="12"/>
      <c r="DD1203" s="12"/>
      <c r="DE1203" s="12"/>
      <c r="DF1203" s="12"/>
      <c r="DG1203" s="12"/>
      <c r="DH1203" s="12"/>
      <c r="DI1203" s="12"/>
      <c r="DJ1203" s="12"/>
      <c r="DK1203" s="12"/>
      <c r="DL1203" s="12"/>
      <c r="DM1203" s="12"/>
      <c r="DN1203" s="12"/>
      <c r="DO1203" s="12"/>
      <c r="DP1203" s="12"/>
      <c r="DQ1203" s="12"/>
      <c r="DR1203" s="12"/>
      <c r="DS1203" s="12"/>
      <c r="DT1203" s="12"/>
      <c r="DU1203" s="12"/>
      <c r="DV1203" s="12"/>
      <c r="DW1203" s="12"/>
      <c r="DX1203" s="12"/>
      <c r="DY1203" s="12"/>
      <c r="DZ1203" s="12"/>
      <c r="EA1203" s="12"/>
      <c r="EB1203" s="12"/>
      <c r="EC1203" s="12"/>
      <c r="ED1203" s="12"/>
      <c r="EE1203" s="12"/>
      <c r="EF1203" s="12"/>
      <c r="EG1203" s="12"/>
      <c r="EH1203" s="12"/>
      <c r="EI1203" s="12"/>
      <c r="EJ1203" s="12"/>
      <c r="EK1203" s="12"/>
      <c r="EL1203" s="12"/>
      <c r="EM1203" s="12"/>
      <c r="EN1203" s="12"/>
      <c r="EO1203" s="12"/>
      <c r="EP1203" s="12"/>
      <c r="EQ1203" s="12"/>
      <c r="ER1203" s="12"/>
      <c r="ES1203" s="12"/>
      <c r="ET1203" s="12"/>
      <c r="EU1203" s="12"/>
      <c r="EV1203" s="12"/>
      <c r="EW1203" s="12"/>
      <c r="EX1203" s="12"/>
      <c r="EY1203" s="12"/>
      <c r="EZ1203" s="12"/>
      <c r="FA1203" s="12"/>
      <c r="FB1203" s="12"/>
      <c r="FC1203" s="12"/>
      <c r="FD1203" s="12"/>
      <c r="FE1203" s="12"/>
      <c r="FF1203" s="12"/>
      <c r="FG1203" s="12"/>
      <c r="FH1203" s="12"/>
      <c r="FI1203" s="12"/>
      <c r="FJ1203" s="12"/>
      <c r="FK1203" s="12"/>
      <c r="FL1203" s="12"/>
      <c r="FM1203" s="12"/>
      <c r="FN1203" s="12"/>
      <c r="FO1203" s="12"/>
      <c r="FP1203" s="12"/>
      <c r="FQ1203" s="12"/>
      <c r="FR1203" s="12"/>
      <c r="FS1203" s="12"/>
      <c r="FT1203" s="12"/>
      <c r="FU1203" s="12"/>
      <c r="FV1203" s="12"/>
      <c r="FW1203" s="12"/>
      <c r="FX1203" s="12"/>
      <c r="FY1203" s="12"/>
      <c r="FZ1203" s="12"/>
      <c r="GA1203" s="12"/>
      <c r="GB1203" s="12"/>
      <c r="GC1203" s="12"/>
      <c r="GD1203" s="12"/>
      <c r="GE1203" s="12"/>
      <c r="GF1203" s="12"/>
      <c r="GG1203" s="12"/>
      <c r="GH1203" s="12"/>
      <c r="GI1203" s="12"/>
      <c r="GJ1203" s="12"/>
      <c r="GK1203" s="12"/>
      <c r="GL1203" s="12"/>
      <c r="GM1203" s="12"/>
      <c r="GN1203" s="12"/>
      <c r="GO1203" s="12"/>
      <c r="GP1203" s="12"/>
      <c r="GQ1203" s="12"/>
      <c r="GR1203" s="12"/>
      <c r="GS1203" s="12"/>
      <c r="GT1203" s="12"/>
      <c r="GU1203" s="12"/>
      <c r="GV1203" s="12"/>
      <c r="GW1203" s="12"/>
      <c r="GX1203" s="12"/>
      <c r="GY1203" s="12"/>
      <c r="GZ1203" s="12"/>
      <c r="HA1203" s="12"/>
      <c r="HB1203" s="12"/>
      <c r="HC1203" s="12"/>
      <c r="HD1203" s="12"/>
      <c r="HE1203" s="12"/>
      <c r="HF1203" s="12"/>
      <c r="HG1203" s="12"/>
      <c r="HH1203" s="12"/>
      <c r="HI1203" s="12"/>
      <c r="HJ1203" s="12"/>
      <c r="HK1203" s="12"/>
      <c r="HL1203" s="12"/>
      <c r="HM1203" s="12"/>
      <c r="HN1203" s="12"/>
      <c r="HO1203" s="12"/>
      <c r="HP1203" s="12"/>
      <c r="HQ1203" s="12"/>
      <c r="HR1203" s="12"/>
      <c r="HS1203" s="12"/>
      <c r="IG1203" s="12"/>
      <c r="IO1203" s="12"/>
      <c r="IP1203" s="12"/>
      <c r="IQ1203" s="12"/>
      <c r="JB1203" s="12"/>
      <c r="JC1203" s="12"/>
      <c r="JD1203" s="12"/>
      <c r="JE1203" s="12"/>
      <c r="JK1203" s="12"/>
      <c r="JP1203" s="12"/>
      <c r="JR1203" s="12"/>
      <c r="JS1203" s="12"/>
      <c r="JY1203" s="12"/>
      <c r="JZ1203" s="7"/>
      <c r="KA1203" s="7"/>
      <c r="KB1203" s="12"/>
      <c r="KC1203" s="12"/>
      <c r="KD1203" s="12"/>
      <c r="KE1203" s="12"/>
      <c r="KF1203" s="12"/>
      <c r="KM1203" s="12"/>
      <c r="KN1203" s="12"/>
      <c r="KO1203" s="12"/>
      <c r="KP1203" s="12"/>
      <c r="KQ1203" s="12"/>
      <c r="KR1203" s="12"/>
      <c r="MU1203" s="12"/>
    </row>
    <row r="1204" spans="1:359" s="8" customFormat="1" ht="22.5" customHeight="1">
      <c r="A1204" s="57">
        <v>2.1</v>
      </c>
      <c r="B1204" s="58"/>
      <c r="C1204" s="62"/>
      <c r="D1204" s="201">
        <f>SUM((S1204*A1204)+B1204+C1204)</f>
        <v>51.24</v>
      </c>
      <c r="E1204" s="226"/>
      <c r="F1204" s="59" t="s">
        <v>807</v>
      </c>
      <c r="G1204" s="59"/>
      <c r="H1204" s="26" t="s">
        <v>352</v>
      </c>
      <c r="I1204" s="26" t="s">
        <v>1554</v>
      </c>
      <c r="J1204" s="28" t="s">
        <v>942</v>
      </c>
      <c r="K1204" s="26" t="s">
        <v>1571</v>
      </c>
      <c r="L1204" s="66">
        <f>SUM(D1204)</f>
        <v>51.24</v>
      </c>
      <c r="M1204" s="66"/>
      <c r="N1204" s="1" t="s">
        <v>369</v>
      </c>
      <c r="O1204" s="316" t="s">
        <v>369</v>
      </c>
      <c r="P1204" s="317">
        <v>2</v>
      </c>
      <c r="Q1204" s="4" t="s">
        <v>369</v>
      </c>
      <c r="R1204" s="92">
        <v>20</v>
      </c>
      <c r="S1204" s="38">
        <f>SUM(R1204*1.22)</f>
        <v>24.4</v>
      </c>
      <c r="T1204" s="20"/>
      <c r="U1204" s="10" t="s">
        <v>774</v>
      </c>
      <c r="V1204" s="10" t="s">
        <v>1555</v>
      </c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  <c r="IO1204"/>
      <c r="IP1204"/>
      <c r="IQ1204"/>
      <c r="IR1204"/>
      <c r="IS1204"/>
      <c r="IT1204"/>
      <c r="IU1204"/>
      <c r="IV1204"/>
      <c r="IW1204"/>
      <c r="IX1204"/>
      <c r="IY1204"/>
      <c r="IZ1204"/>
      <c r="JA1204"/>
      <c r="JB1204"/>
      <c r="JC1204"/>
      <c r="JD1204"/>
      <c r="JE1204"/>
      <c r="JF1204"/>
      <c r="JG1204"/>
      <c r="JH1204"/>
      <c r="JI1204"/>
      <c r="JJ1204"/>
      <c r="JK1204"/>
      <c r="JL1204"/>
      <c r="JM1204"/>
      <c r="JN1204"/>
      <c r="JO1204"/>
      <c r="JP1204"/>
      <c r="JQ1204"/>
      <c r="JR1204"/>
      <c r="JS1204"/>
      <c r="JT1204"/>
      <c r="JU1204"/>
      <c r="JV1204"/>
      <c r="JW1204"/>
      <c r="JX1204"/>
      <c r="JY1204"/>
      <c r="JZ1204"/>
      <c r="KA1204"/>
      <c r="KB1204"/>
      <c r="KC1204"/>
      <c r="KD1204"/>
      <c r="KE1204"/>
      <c r="KF1204"/>
      <c r="KM1204"/>
      <c r="KN1204"/>
      <c r="KO1204"/>
      <c r="KP1204"/>
      <c r="KQ1204"/>
      <c r="KR1204"/>
      <c r="KS1204" s="12"/>
      <c r="KT1204" s="12"/>
      <c r="KZ1204" s="12"/>
      <c r="LA1204" s="12"/>
      <c r="LB1204" s="12"/>
      <c r="LC1204" s="12"/>
      <c r="MH1204" s="12"/>
      <c r="MI1204" s="12"/>
      <c r="MJ1204" s="12"/>
      <c r="MK1204" s="12"/>
      <c r="ML1204" s="12"/>
      <c r="MM1204" s="12"/>
      <c r="MN1204" s="12"/>
      <c r="MO1204" s="12"/>
      <c r="MP1204" s="12"/>
      <c r="MQ1204" s="12"/>
      <c r="MS1204" s="12"/>
    </row>
    <row r="1205" spans="1:359" ht="22.5" customHeight="1">
      <c r="A1205" s="57">
        <v>2.1</v>
      </c>
      <c r="B1205" s="58"/>
      <c r="C1205" s="62"/>
      <c r="D1205" s="201">
        <f>SUM((S1205*A1205)+B1205+C1205)</f>
        <v>51.24</v>
      </c>
      <c r="E1205" s="226"/>
      <c r="F1205" s="59" t="s">
        <v>807</v>
      </c>
      <c r="G1205" s="59"/>
      <c r="H1205" s="26" t="s">
        <v>352</v>
      </c>
      <c r="I1205" s="26" t="s">
        <v>1554</v>
      </c>
      <c r="J1205" s="28" t="s">
        <v>942</v>
      </c>
      <c r="K1205" s="26" t="s">
        <v>1572</v>
      </c>
      <c r="L1205" s="66">
        <f>SUM(D1205)</f>
        <v>51.24</v>
      </c>
      <c r="M1205" s="66"/>
      <c r="N1205" s="1" t="s">
        <v>369</v>
      </c>
      <c r="O1205" s="316" t="s">
        <v>369</v>
      </c>
      <c r="P1205" s="317">
        <v>1</v>
      </c>
      <c r="Q1205" s="4" t="s">
        <v>369</v>
      </c>
      <c r="R1205" s="92">
        <v>20</v>
      </c>
      <c r="S1205" s="38">
        <f>SUM(R1205*1.22)</f>
        <v>24.4</v>
      </c>
      <c r="T1205" s="20"/>
      <c r="U1205" s="10" t="s">
        <v>774</v>
      </c>
      <c r="V1205" s="10" t="s">
        <v>1555</v>
      </c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  <c r="IG1205"/>
      <c r="IH1205"/>
      <c r="II1205"/>
      <c r="IJ1205"/>
      <c r="IK1205"/>
      <c r="IL1205"/>
      <c r="IM1205"/>
      <c r="IN1205"/>
      <c r="IO1205"/>
      <c r="IP1205"/>
      <c r="IQ1205"/>
      <c r="IR1205"/>
      <c r="IS1205"/>
      <c r="IT1205"/>
      <c r="IU1205"/>
      <c r="IV1205"/>
      <c r="IW1205"/>
      <c r="IX1205"/>
      <c r="IY1205"/>
      <c r="IZ1205"/>
      <c r="JA1205"/>
      <c r="JB1205"/>
      <c r="JC1205"/>
      <c r="JD1205"/>
      <c r="JE1205"/>
      <c r="JF1205"/>
      <c r="JG1205"/>
      <c r="JH1205"/>
      <c r="JI1205"/>
      <c r="JJ1205"/>
      <c r="JK1205"/>
      <c r="JL1205"/>
      <c r="JM1205"/>
      <c r="JN1205"/>
      <c r="JO1205"/>
      <c r="JP1205"/>
      <c r="JQ1205"/>
      <c r="JR1205"/>
      <c r="JS1205"/>
      <c r="JT1205"/>
      <c r="JU1205"/>
      <c r="JV1205"/>
      <c r="JW1205"/>
      <c r="JX1205"/>
      <c r="JY1205"/>
      <c r="JZ1205"/>
      <c r="KA1205"/>
      <c r="KB1205"/>
      <c r="KC1205"/>
      <c r="KD1205"/>
      <c r="KE1205"/>
      <c r="KF1205"/>
      <c r="KG1205" s="8"/>
      <c r="KH1205" s="8"/>
      <c r="KI1205" s="8"/>
      <c r="KJ1205" s="8"/>
      <c r="KK1205" s="8"/>
      <c r="KL1205" s="8"/>
      <c r="KM1205"/>
      <c r="KN1205"/>
      <c r="KO1205"/>
      <c r="KP1205"/>
      <c r="KQ1205"/>
      <c r="KR1205"/>
      <c r="KU1205" s="8"/>
      <c r="KV1205" s="8"/>
      <c r="KW1205" s="8"/>
      <c r="LD1205" s="8"/>
      <c r="LE1205" s="8"/>
      <c r="LF1205" s="8"/>
      <c r="LG1205" s="8"/>
      <c r="LH1205" s="8"/>
      <c r="LI1205" s="8"/>
      <c r="LJ1205" s="8"/>
      <c r="LK1205" s="8"/>
      <c r="LL1205" s="8"/>
      <c r="LM1205" s="8"/>
      <c r="LN1205" s="8"/>
      <c r="LO1205" s="8"/>
      <c r="LP1205" s="8"/>
      <c r="LQ1205" s="8"/>
      <c r="LR1205" s="8"/>
      <c r="LS1205" s="8"/>
      <c r="LT1205" s="8"/>
      <c r="LU1205" s="8"/>
      <c r="LV1205" s="8"/>
      <c r="LW1205" s="8"/>
      <c r="LX1205" s="8"/>
      <c r="LY1205" s="8"/>
      <c r="LZ1205" s="8"/>
      <c r="MA1205" s="8"/>
      <c r="MB1205" s="8"/>
      <c r="MC1205" s="8"/>
      <c r="MD1205" s="8"/>
      <c r="ME1205" s="8"/>
      <c r="MF1205" s="8"/>
      <c r="MG1205" s="8"/>
      <c r="MK1205" s="8"/>
      <c r="ML1205" s="8"/>
      <c r="MM1205" s="8"/>
      <c r="MN1205" s="8"/>
      <c r="MO1205" s="8"/>
      <c r="MP1205" s="8"/>
      <c r="MQ1205" s="8"/>
      <c r="MR1205" s="8"/>
      <c r="MS1205" s="8"/>
      <c r="MU1205" s="8"/>
    </row>
    <row r="1206" spans="1:359" s="8" customFormat="1" ht="22.5" customHeight="1">
      <c r="A1206" s="57">
        <v>2.1</v>
      </c>
      <c r="B1206" s="58"/>
      <c r="C1206" s="62">
        <v>7</v>
      </c>
      <c r="D1206" s="201">
        <f t="shared" ref="D1206" si="375">SUM((S1206*A1206)+B1206+C1206)</f>
        <v>56.702800000000003</v>
      </c>
      <c r="E1206" s="226"/>
      <c r="F1206" s="59" t="s">
        <v>807</v>
      </c>
      <c r="G1206" s="59"/>
      <c r="H1206" s="26" t="s">
        <v>352</v>
      </c>
      <c r="I1206" s="26" t="s">
        <v>2402</v>
      </c>
      <c r="J1206" s="28" t="s">
        <v>942</v>
      </c>
      <c r="K1206" s="26" t="s">
        <v>2403</v>
      </c>
      <c r="L1206" s="66">
        <f t="shared" ref="L1206" si="376">SUM(D1206)</f>
        <v>56.702800000000003</v>
      </c>
      <c r="M1206" s="66"/>
      <c r="N1206" s="1" t="s">
        <v>369</v>
      </c>
      <c r="O1206" s="316" t="s">
        <v>369</v>
      </c>
      <c r="P1206" s="317">
        <v>2</v>
      </c>
      <c r="Q1206" s="4" t="s">
        <v>369</v>
      </c>
      <c r="R1206" s="92">
        <v>19.399999999999999</v>
      </c>
      <c r="S1206" s="38">
        <f t="shared" ref="S1206" si="377">SUM(R1206*1.22)</f>
        <v>23.667999999999999</v>
      </c>
      <c r="T1206" s="20"/>
      <c r="U1206" s="10" t="s">
        <v>721</v>
      </c>
      <c r="V1206" s="10" t="s">
        <v>522</v>
      </c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  <c r="HX1206"/>
      <c r="HY1206"/>
      <c r="HZ1206"/>
      <c r="IA1206"/>
      <c r="IB1206"/>
      <c r="IC1206"/>
      <c r="ID1206"/>
      <c r="IE1206"/>
      <c r="IF1206"/>
      <c r="IG1206"/>
      <c r="IH1206"/>
      <c r="II1206"/>
      <c r="IJ1206"/>
      <c r="IK1206"/>
      <c r="IL1206"/>
      <c r="IM1206"/>
      <c r="IN1206"/>
      <c r="IO1206"/>
      <c r="IP1206"/>
      <c r="IQ1206"/>
      <c r="IR1206"/>
      <c r="IS1206"/>
      <c r="IT1206"/>
      <c r="IU1206"/>
      <c r="IV1206"/>
      <c r="IW1206"/>
      <c r="IX1206"/>
      <c r="IY1206"/>
      <c r="IZ1206"/>
      <c r="JA1206"/>
      <c r="JB1206"/>
      <c r="JC1206"/>
      <c r="JD1206"/>
      <c r="JE1206"/>
      <c r="JF1206"/>
      <c r="JG1206"/>
      <c r="JH1206"/>
      <c r="JI1206"/>
      <c r="JJ1206"/>
      <c r="JK1206"/>
      <c r="JL1206"/>
      <c r="JM1206"/>
      <c r="JN1206"/>
      <c r="JO1206"/>
      <c r="JP1206"/>
      <c r="JQ1206"/>
      <c r="JR1206"/>
      <c r="JS1206"/>
      <c r="JT1206"/>
      <c r="JU1206"/>
      <c r="JV1206"/>
      <c r="JW1206"/>
      <c r="JX1206"/>
      <c r="JY1206"/>
      <c r="JZ1206"/>
      <c r="KA1206"/>
      <c r="KB1206"/>
      <c r="KC1206"/>
      <c r="KD1206"/>
      <c r="KE1206"/>
      <c r="KF1206"/>
      <c r="KM1206"/>
      <c r="KN1206"/>
      <c r="KO1206"/>
      <c r="KP1206"/>
      <c r="KQ1206"/>
      <c r="KR1206"/>
      <c r="KS1206" s="12"/>
      <c r="KT1206" s="12"/>
      <c r="KZ1206" s="12"/>
      <c r="LA1206" s="12"/>
      <c r="LB1206" s="12"/>
      <c r="LC1206" s="12"/>
      <c r="MH1206" s="12"/>
      <c r="MI1206" s="12"/>
      <c r="MJ1206" s="12"/>
      <c r="MK1206" s="12"/>
      <c r="ML1206" s="12"/>
      <c r="MM1206" s="12"/>
      <c r="MN1206" s="12"/>
      <c r="MO1206" s="12"/>
      <c r="MP1206" s="12"/>
      <c r="MQ1206" s="12"/>
      <c r="MS1206" s="12"/>
    </row>
    <row r="1207" spans="1:359" s="8" customFormat="1" ht="22.5" customHeight="1">
      <c r="A1207" s="57">
        <v>2.1</v>
      </c>
      <c r="B1207" s="58"/>
      <c r="C1207" s="62">
        <v>7</v>
      </c>
      <c r="D1207" s="201">
        <f>SUM((S1207*A1207)+B1207+C1207)</f>
        <v>56.702800000000003</v>
      </c>
      <c r="E1207" s="226"/>
      <c r="F1207" s="59" t="s">
        <v>807</v>
      </c>
      <c r="G1207" s="59"/>
      <c r="H1207" s="26" t="s">
        <v>352</v>
      </c>
      <c r="I1207" s="26" t="s">
        <v>2402</v>
      </c>
      <c r="J1207" s="28" t="s">
        <v>942</v>
      </c>
      <c r="K1207" s="26" t="s">
        <v>2405</v>
      </c>
      <c r="L1207" s="66">
        <f>SUM(D1207)</f>
        <v>56.702800000000003</v>
      </c>
      <c r="M1207" s="66"/>
      <c r="N1207" s="1" t="s">
        <v>369</v>
      </c>
      <c r="O1207" s="316" t="s">
        <v>369</v>
      </c>
      <c r="P1207" s="317">
        <v>2</v>
      </c>
      <c r="Q1207" s="4" t="s">
        <v>369</v>
      </c>
      <c r="R1207" s="92">
        <v>19.399999999999999</v>
      </c>
      <c r="S1207" s="38">
        <f>SUM(R1207*1.22)</f>
        <v>23.667999999999999</v>
      </c>
      <c r="T1207" s="20"/>
      <c r="U1207" s="10" t="s">
        <v>721</v>
      </c>
      <c r="V1207" s="10" t="s">
        <v>522</v>
      </c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  <c r="HX1207"/>
      <c r="HY1207"/>
      <c r="HZ1207"/>
      <c r="IA1207"/>
      <c r="IB1207"/>
      <c r="IC1207"/>
      <c r="ID1207"/>
      <c r="IE1207"/>
      <c r="IF1207"/>
      <c r="IG1207"/>
      <c r="IH1207"/>
      <c r="II1207"/>
      <c r="IJ1207"/>
      <c r="IK1207"/>
      <c r="IL1207"/>
      <c r="IM1207"/>
      <c r="IN1207"/>
      <c r="IO1207"/>
      <c r="IP1207"/>
      <c r="IQ1207"/>
      <c r="IR1207"/>
      <c r="IS1207"/>
      <c r="IT1207"/>
      <c r="IU1207"/>
      <c r="IV1207"/>
      <c r="IW1207"/>
      <c r="IX1207"/>
      <c r="IY1207"/>
      <c r="IZ1207"/>
      <c r="JA1207"/>
      <c r="JB1207"/>
      <c r="JC1207"/>
      <c r="JD1207"/>
      <c r="JE1207"/>
      <c r="JF1207"/>
      <c r="JG1207"/>
      <c r="JH1207"/>
      <c r="JI1207"/>
      <c r="JJ1207"/>
      <c r="JK1207"/>
      <c r="JL1207"/>
      <c r="JM1207"/>
      <c r="JN1207"/>
      <c r="JO1207"/>
      <c r="JP1207"/>
      <c r="JQ1207"/>
      <c r="JR1207"/>
      <c r="JS1207"/>
      <c r="JT1207"/>
      <c r="JU1207"/>
      <c r="JV1207"/>
      <c r="JW1207"/>
      <c r="JX1207"/>
      <c r="JY1207"/>
      <c r="JZ1207"/>
      <c r="KA1207"/>
      <c r="KB1207"/>
      <c r="KC1207"/>
      <c r="KD1207"/>
      <c r="KE1207"/>
      <c r="KF1207"/>
      <c r="KM1207"/>
      <c r="KN1207"/>
      <c r="KO1207"/>
      <c r="KP1207"/>
      <c r="KQ1207"/>
      <c r="KR1207"/>
      <c r="KS1207" s="12"/>
      <c r="KT1207" s="12"/>
      <c r="KZ1207" s="12"/>
      <c r="LA1207" s="12"/>
      <c r="LB1207" s="12"/>
      <c r="LC1207" s="12"/>
      <c r="MH1207" s="12"/>
      <c r="MI1207" s="12"/>
      <c r="MJ1207" s="12"/>
      <c r="MK1207" s="12"/>
      <c r="ML1207" s="12"/>
      <c r="MM1207" s="12"/>
      <c r="MN1207" s="12"/>
      <c r="MO1207" s="12"/>
      <c r="MP1207" s="12"/>
      <c r="MQ1207" s="12"/>
      <c r="MS1207" s="12"/>
    </row>
    <row r="1208" spans="1:359" s="8" customFormat="1" ht="22.5" customHeight="1">
      <c r="A1208" s="57">
        <v>2.1</v>
      </c>
      <c r="B1208" s="58"/>
      <c r="C1208" s="62">
        <v>7</v>
      </c>
      <c r="D1208" s="201">
        <f>SUM((S1208*A1208)+B1208+C1208)</f>
        <v>50.297800000000002</v>
      </c>
      <c r="E1208" s="226"/>
      <c r="F1208" s="59" t="s">
        <v>807</v>
      </c>
      <c r="G1208" s="59"/>
      <c r="H1208" s="26" t="s">
        <v>352</v>
      </c>
      <c r="I1208" s="26" t="s">
        <v>2402</v>
      </c>
      <c r="J1208" s="28" t="s">
        <v>942</v>
      </c>
      <c r="K1208" s="26" t="s">
        <v>2404</v>
      </c>
      <c r="L1208" s="66">
        <f>SUM(D1208)</f>
        <v>50.297800000000002</v>
      </c>
      <c r="M1208" s="66"/>
      <c r="N1208" s="1" t="s">
        <v>369</v>
      </c>
      <c r="O1208" s="316" t="s">
        <v>369</v>
      </c>
      <c r="P1208" s="317">
        <v>2</v>
      </c>
      <c r="Q1208" s="4" t="s">
        <v>369</v>
      </c>
      <c r="R1208" s="92">
        <v>16.899999999999999</v>
      </c>
      <c r="S1208" s="38">
        <f>SUM(R1208*1.22)</f>
        <v>20.617999999999999</v>
      </c>
      <c r="T1208" s="20"/>
      <c r="U1208" s="10" t="s">
        <v>721</v>
      </c>
      <c r="V1208" s="10" t="s">
        <v>522</v>
      </c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  <c r="IO1208"/>
      <c r="IP1208"/>
      <c r="IQ1208"/>
      <c r="IR1208"/>
      <c r="IS1208"/>
      <c r="IT1208"/>
      <c r="IU1208"/>
      <c r="IV1208"/>
      <c r="IW1208"/>
      <c r="IX1208"/>
      <c r="IY1208"/>
      <c r="IZ1208"/>
      <c r="JA1208"/>
      <c r="JB1208"/>
      <c r="JC1208"/>
      <c r="JD1208"/>
      <c r="JE1208"/>
      <c r="JF1208"/>
      <c r="JG1208"/>
      <c r="JH1208"/>
      <c r="JI1208"/>
      <c r="JJ1208"/>
      <c r="JK1208"/>
      <c r="JL1208"/>
      <c r="JM1208"/>
      <c r="JN1208"/>
      <c r="JO1208"/>
      <c r="JP1208"/>
      <c r="JQ1208"/>
      <c r="JR1208"/>
      <c r="JS1208"/>
      <c r="JT1208"/>
      <c r="JU1208"/>
      <c r="JV1208"/>
      <c r="JW1208"/>
      <c r="JX1208"/>
      <c r="JY1208"/>
      <c r="JZ1208"/>
      <c r="KA1208"/>
      <c r="KB1208"/>
      <c r="KC1208"/>
      <c r="KD1208"/>
      <c r="KE1208"/>
      <c r="KF1208"/>
      <c r="KM1208"/>
      <c r="KN1208"/>
      <c r="KO1208"/>
      <c r="KP1208"/>
      <c r="KQ1208"/>
      <c r="KR1208"/>
      <c r="KS1208" s="12"/>
      <c r="KT1208" s="12"/>
      <c r="KZ1208" s="12"/>
      <c r="LA1208" s="12"/>
      <c r="LB1208" s="12"/>
      <c r="LC1208" s="12"/>
      <c r="MH1208" s="12"/>
      <c r="MI1208" s="12"/>
      <c r="MJ1208" s="12"/>
      <c r="MK1208" s="12"/>
      <c r="ML1208" s="12"/>
      <c r="MM1208" s="12"/>
      <c r="MN1208" s="12"/>
      <c r="MO1208" s="12"/>
      <c r="MP1208" s="12"/>
      <c r="MQ1208" s="12"/>
      <c r="MS1208" s="12"/>
    </row>
    <row r="1209" spans="1:359" ht="22.5" customHeight="1">
      <c r="A1209" s="57">
        <v>2.2000000000000002</v>
      </c>
      <c r="B1209" s="58"/>
      <c r="C1209" s="62">
        <v>-2</v>
      </c>
      <c r="D1209" s="201">
        <f>SUM((S1209*A1209)+B1209+C1209)</f>
        <v>34.770800000000001</v>
      </c>
      <c r="E1209" s="226"/>
      <c r="F1209" s="59" t="s">
        <v>806</v>
      </c>
      <c r="G1209" s="59"/>
      <c r="H1209" s="26" t="s">
        <v>352</v>
      </c>
      <c r="I1209" s="26" t="s">
        <v>256</v>
      </c>
      <c r="J1209" s="28" t="s">
        <v>942</v>
      </c>
      <c r="K1209" s="26" t="s">
        <v>1223</v>
      </c>
      <c r="L1209" s="66">
        <f>SUM(D1209)</f>
        <v>34.770800000000001</v>
      </c>
      <c r="M1209" s="66"/>
      <c r="N1209" s="1" t="s">
        <v>369</v>
      </c>
      <c r="O1209" s="316" t="s">
        <v>369</v>
      </c>
      <c r="P1209" s="317">
        <v>3</v>
      </c>
      <c r="Q1209" s="4" t="s">
        <v>369</v>
      </c>
      <c r="R1209" s="37">
        <v>13.7</v>
      </c>
      <c r="S1209" s="38">
        <f>SUM(R1209*1.22)</f>
        <v>16.713999999999999</v>
      </c>
      <c r="T1209" s="25">
        <v>0.2</v>
      </c>
      <c r="U1209" s="10" t="s">
        <v>1203</v>
      </c>
      <c r="V1209" s="9"/>
      <c r="HR1209" s="8"/>
      <c r="HS1209" s="8"/>
      <c r="HV1209" s="8"/>
      <c r="HY1209" s="8"/>
      <c r="HZ1209" s="8"/>
      <c r="IA1209" s="8"/>
      <c r="IB1209" s="8"/>
      <c r="IC1209" s="8"/>
      <c r="ID1209" s="8"/>
      <c r="II1209" s="8"/>
      <c r="IJ1209" s="8"/>
      <c r="IK1209" s="8"/>
      <c r="IL1209" s="8"/>
      <c r="IM1209" s="8"/>
      <c r="IN1209" s="8"/>
      <c r="IR1209" s="8"/>
      <c r="IS1209" s="8"/>
      <c r="IT1209" s="8"/>
      <c r="IU1209" s="8"/>
      <c r="IV1209" s="8"/>
      <c r="IW1209" s="8"/>
      <c r="IX1209" s="8"/>
      <c r="IY1209" s="8"/>
      <c r="IZ1209" s="8"/>
      <c r="JA1209" s="8"/>
      <c r="JM1209" s="8"/>
      <c r="JO1209" s="8"/>
      <c r="JQ1209" s="8"/>
      <c r="JZ1209" s="8"/>
      <c r="KA1209" s="8"/>
      <c r="KG1209" s="8"/>
      <c r="KH1209" s="8"/>
      <c r="KI1209" s="8"/>
      <c r="KJ1209" s="8"/>
      <c r="KK1209" s="8"/>
      <c r="KL1209" s="8"/>
      <c r="KU1209" s="8"/>
      <c r="KV1209" s="8"/>
      <c r="KW1209" s="8"/>
      <c r="KY1209" s="8"/>
      <c r="LD1209" s="8"/>
      <c r="LE1209" s="8"/>
      <c r="LF1209" s="8"/>
      <c r="LG1209" s="8"/>
      <c r="LH1209" s="8"/>
      <c r="LI1209" s="8"/>
      <c r="LJ1209" s="8"/>
      <c r="LK1209" s="8"/>
      <c r="LL1209" s="8"/>
      <c r="LM1209" s="8"/>
      <c r="LR1209" s="8"/>
      <c r="LS1209" s="8"/>
      <c r="LT1209" s="8"/>
      <c r="LU1209" s="8"/>
      <c r="LV1209" s="8"/>
      <c r="LW1209" s="8"/>
      <c r="LX1209" s="8"/>
      <c r="LY1209" s="8"/>
      <c r="LZ1209" s="8"/>
      <c r="MA1209" s="8"/>
      <c r="MB1209" s="8"/>
      <c r="MC1209" s="8"/>
      <c r="MD1209" s="8"/>
      <c r="ME1209" s="8"/>
      <c r="MF1209" s="8"/>
      <c r="MH1209" s="8"/>
      <c r="MI1209" s="8"/>
      <c r="MJ1209" s="8"/>
      <c r="MK1209" s="8"/>
      <c r="ML1209" s="8"/>
      <c r="MM1209" s="8"/>
      <c r="MN1209" s="8"/>
      <c r="MO1209" s="8"/>
      <c r="MP1209" s="8"/>
      <c r="MQ1209" s="8"/>
      <c r="MR1209"/>
      <c r="MS1209" s="8"/>
      <c r="MU1209" s="8"/>
    </row>
    <row r="1210" spans="1:359" ht="22.5" customHeight="1">
      <c r="A1210" s="56"/>
      <c r="B1210" s="55"/>
      <c r="C1210" s="63"/>
      <c r="D1210" s="201"/>
      <c r="E1210" s="226"/>
      <c r="F1210" s="60"/>
      <c r="G1210" s="60"/>
      <c r="H1210" s="26"/>
      <c r="I1210" s="26"/>
      <c r="J1210" s="9"/>
      <c r="K1210" s="26"/>
      <c r="L1210" s="66"/>
      <c r="M1210" s="66"/>
      <c r="N1210" s="17"/>
      <c r="O1210" s="318"/>
      <c r="P1210" s="318"/>
      <c r="Q1210" s="13"/>
      <c r="R1210" s="31"/>
      <c r="S1210" s="31"/>
      <c r="T1210" s="21"/>
      <c r="U1210" s="10"/>
      <c r="V1210" s="9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  <c r="IH1210" s="8"/>
      <c r="II1210" s="8"/>
      <c r="IJ1210" s="8"/>
      <c r="IK1210" s="8"/>
      <c r="IL1210" s="8"/>
      <c r="IM1210" s="8"/>
      <c r="IN1210" s="8"/>
      <c r="IR1210" s="8"/>
      <c r="IS1210" s="8"/>
      <c r="IT1210" s="8"/>
      <c r="IU1210" s="8"/>
      <c r="IV1210" s="8"/>
      <c r="IW1210" s="8"/>
      <c r="IX1210" s="8"/>
      <c r="IY1210" s="8"/>
      <c r="IZ1210" s="8"/>
      <c r="JA1210" s="8"/>
      <c r="JF1210" s="8"/>
      <c r="JG1210" s="8"/>
      <c r="JH1210" s="8"/>
      <c r="JI1210" s="8"/>
      <c r="JJ1210" s="8"/>
      <c r="JL1210" s="8"/>
      <c r="JM1210" s="8"/>
      <c r="JN1210" s="8"/>
      <c r="JO1210" s="8"/>
      <c r="JQ1210" s="8"/>
      <c r="JT1210" s="8"/>
      <c r="JU1210" s="8"/>
      <c r="JV1210" s="8"/>
      <c r="JW1210" s="8"/>
      <c r="JX1210" s="8"/>
      <c r="KB1210" s="8"/>
      <c r="KC1210" s="8"/>
      <c r="KD1210" s="8"/>
      <c r="KG1210" s="8"/>
      <c r="KS1210" s="8"/>
      <c r="KT1210" s="8"/>
      <c r="KU1210" s="8"/>
      <c r="KV1210" s="8"/>
      <c r="KW1210" s="8"/>
      <c r="KX1210" s="8"/>
      <c r="KY1210" s="8"/>
      <c r="KZ1210" s="8"/>
      <c r="LA1210" s="8"/>
      <c r="LB1210" s="8"/>
      <c r="LC1210" s="8"/>
      <c r="LD1210" s="8"/>
      <c r="LE1210" s="8"/>
      <c r="LF1210" s="8"/>
      <c r="LG1210" s="8"/>
      <c r="LH1210" s="8"/>
      <c r="LI1210" s="8"/>
      <c r="LJ1210" s="8"/>
      <c r="LK1210" s="8"/>
      <c r="LL1210" s="8"/>
      <c r="LM1210" s="8"/>
      <c r="LN1210" s="8"/>
      <c r="LO1210" s="8"/>
      <c r="LP1210" s="8"/>
      <c r="LQ1210" s="8"/>
      <c r="LR1210" s="8"/>
      <c r="LS1210" s="8"/>
      <c r="LT1210" s="8"/>
      <c r="LU1210" s="8"/>
      <c r="LV1210" s="8"/>
      <c r="LW1210" s="8"/>
      <c r="LX1210" s="8"/>
      <c r="LY1210" s="8"/>
      <c r="LZ1210" s="8"/>
      <c r="MA1210" s="8"/>
      <c r="MB1210" s="8"/>
      <c r="MC1210" s="8"/>
      <c r="MD1210" s="8"/>
      <c r="ME1210" s="8"/>
      <c r="MF1210" s="8"/>
      <c r="MG1210" s="8"/>
      <c r="MH1210" s="8"/>
      <c r="MI1210" s="8"/>
      <c r="MJ1210" s="8"/>
      <c r="MK1210" s="8"/>
      <c r="ML1210" s="8"/>
      <c r="MM1210" s="8"/>
      <c r="MN1210" s="8"/>
      <c r="MO1210" s="8"/>
      <c r="MP1210" s="8"/>
      <c r="MR1210" s="8"/>
    </row>
    <row r="1211" spans="1:359" s="8" customFormat="1" ht="22.5" customHeight="1">
      <c r="A1211" s="56"/>
      <c r="B1211" s="55"/>
      <c r="C1211" s="63"/>
      <c r="D1211" s="201"/>
      <c r="E1211" s="225"/>
      <c r="F1211" s="60"/>
      <c r="G1211" s="60"/>
      <c r="H1211" s="26"/>
      <c r="I1211" s="26"/>
      <c r="J1211" s="9"/>
      <c r="K1211" s="26"/>
      <c r="L1211" s="66"/>
      <c r="M1211" s="66"/>
      <c r="N1211" s="17"/>
      <c r="O1211" s="318"/>
      <c r="P1211" s="318"/>
      <c r="Q1211" s="13"/>
      <c r="R1211" s="31"/>
      <c r="S1211" s="31"/>
      <c r="T1211" s="21"/>
      <c r="U1211" s="10"/>
      <c r="V1211" s="9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  <c r="AT1211" s="12"/>
      <c r="AU1211" s="12"/>
      <c r="AV1211" s="12"/>
      <c r="AW1211" s="12"/>
      <c r="AX1211" s="12"/>
      <c r="AY1211" s="12"/>
      <c r="AZ1211" s="12"/>
      <c r="BA1211" s="12"/>
      <c r="BB1211" s="12"/>
      <c r="BC1211" s="12"/>
      <c r="BD1211" s="12"/>
      <c r="BE1211" s="12"/>
      <c r="BF1211" s="12"/>
      <c r="BG1211" s="12"/>
      <c r="BH1211" s="12"/>
      <c r="BI1211" s="12"/>
      <c r="BJ1211" s="12"/>
      <c r="BK1211" s="12"/>
      <c r="BL1211" s="12"/>
      <c r="BM1211" s="12"/>
      <c r="BN1211" s="12"/>
      <c r="BO1211" s="12"/>
      <c r="BP1211" s="12"/>
      <c r="BQ1211" s="12"/>
      <c r="BR1211" s="12"/>
      <c r="BS1211" s="12"/>
      <c r="BT1211" s="12"/>
      <c r="BU1211" s="12"/>
      <c r="BV1211" s="12"/>
      <c r="BW1211" s="12"/>
      <c r="BX1211" s="12"/>
      <c r="BY1211" s="12"/>
      <c r="BZ1211" s="12"/>
      <c r="CA1211" s="12"/>
      <c r="CB1211" s="12"/>
      <c r="CC1211" s="12"/>
      <c r="CD1211" s="12"/>
      <c r="CE1211" s="12"/>
      <c r="CF1211" s="12"/>
      <c r="CG1211" s="12"/>
      <c r="CH1211" s="12"/>
      <c r="CI1211" s="12"/>
      <c r="CJ1211" s="12"/>
      <c r="CK1211" s="12"/>
      <c r="CL1211" s="12"/>
      <c r="CM1211" s="12"/>
      <c r="CN1211" s="12"/>
      <c r="CO1211" s="12"/>
      <c r="CP1211" s="12"/>
      <c r="CQ1211" s="12"/>
      <c r="CR1211" s="12"/>
      <c r="CS1211" s="12"/>
      <c r="CT1211" s="12"/>
      <c r="CU1211" s="12"/>
      <c r="CV1211" s="12"/>
      <c r="CW1211" s="12"/>
      <c r="CX1211" s="12"/>
      <c r="CY1211" s="12"/>
      <c r="CZ1211" s="12"/>
      <c r="DA1211" s="12"/>
      <c r="DB1211" s="12"/>
      <c r="DC1211" s="12"/>
      <c r="DD1211" s="12"/>
      <c r="DE1211" s="12"/>
      <c r="DF1211" s="12"/>
      <c r="DG1211" s="12"/>
      <c r="DH1211" s="12"/>
      <c r="DI1211" s="12"/>
      <c r="DJ1211" s="12"/>
      <c r="DK1211" s="12"/>
      <c r="DL1211" s="12"/>
      <c r="DM1211" s="12"/>
      <c r="DN1211" s="12"/>
      <c r="DO1211" s="12"/>
      <c r="DP1211" s="12"/>
      <c r="DQ1211" s="12"/>
      <c r="DR1211" s="12"/>
      <c r="DS1211" s="12"/>
      <c r="DT1211" s="12"/>
      <c r="DU1211" s="12"/>
      <c r="DV1211" s="12"/>
      <c r="DW1211" s="12"/>
      <c r="DX1211" s="12"/>
      <c r="DY1211" s="12"/>
      <c r="DZ1211" s="12"/>
      <c r="EA1211" s="12"/>
      <c r="EB1211" s="12"/>
      <c r="EC1211" s="12"/>
      <c r="ED1211" s="12"/>
      <c r="EE1211" s="12"/>
      <c r="EF1211" s="12"/>
      <c r="EG1211" s="12"/>
      <c r="EH1211" s="12"/>
      <c r="EI1211" s="12"/>
      <c r="EJ1211" s="12"/>
      <c r="EK1211" s="12"/>
      <c r="EL1211" s="12"/>
      <c r="EM1211" s="12"/>
      <c r="EN1211" s="12"/>
      <c r="EO1211" s="12"/>
      <c r="EP1211" s="12"/>
      <c r="EQ1211" s="12"/>
      <c r="ER1211" s="12"/>
      <c r="ES1211" s="12"/>
      <c r="ET1211" s="12"/>
      <c r="EU1211" s="12"/>
      <c r="EV1211" s="12"/>
      <c r="EW1211" s="12"/>
      <c r="EX1211" s="12"/>
      <c r="EY1211" s="12"/>
      <c r="EZ1211" s="12"/>
      <c r="FA1211" s="12"/>
      <c r="FB1211" s="12"/>
      <c r="FC1211" s="12"/>
      <c r="FD1211" s="12"/>
      <c r="FE1211" s="12"/>
      <c r="FF1211" s="12"/>
      <c r="FG1211" s="12"/>
      <c r="FH1211" s="12"/>
      <c r="FI1211" s="12"/>
      <c r="FJ1211" s="12"/>
      <c r="FK1211" s="12"/>
      <c r="FL1211" s="12"/>
      <c r="FM1211" s="12"/>
      <c r="FN1211" s="12"/>
      <c r="FO1211" s="12"/>
      <c r="FP1211" s="12"/>
      <c r="FQ1211" s="12"/>
      <c r="FR1211" s="12"/>
      <c r="FS1211" s="12"/>
      <c r="FT1211" s="12"/>
      <c r="FU1211" s="12"/>
      <c r="FV1211" s="12"/>
      <c r="FW1211" s="12"/>
      <c r="FX1211" s="12"/>
      <c r="FY1211" s="12"/>
      <c r="FZ1211" s="12"/>
      <c r="GA1211" s="12"/>
      <c r="GB1211" s="12"/>
      <c r="GC1211" s="12"/>
      <c r="GD1211" s="12"/>
      <c r="GE1211" s="12"/>
      <c r="GF1211" s="12"/>
      <c r="GG1211" s="12"/>
      <c r="GH1211" s="12"/>
      <c r="GI1211" s="12"/>
      <c r="GJ1211" s="12"/>
      <c r="GK1211" s="12"/>
      <c r="GL1211" s="12"/>
      <c r="GM1211" s="12"/>
      <c r="GN1211" s="12"/>
      <c r="GO1211" s="12"/>
      <c r="GP1211" s="12"/>
      <c r="GQ1211" s="12"/>
      <c r="GR1211" s="12"/>
      <c r="GS1211" s="12"/>
      <c r="GT1211" s="12"/>
      <c r="GU1211" s="12"/>
      <c r="GV1211" s="12"/>
      <c r="GW1211" s="12"/>
      <c r="GX1211" s="12"/>
      <c r="GY1211" s="12"/>
      <c r="GZ1211" s="12"/>
      <c r="HA1211" s="12"/>
      <c r="HB1211" s="12"/>
      <c r="HC1211" s="12"/>
      <c r="HD1211" s="12"/>
      <c r="HE1211" s="12"/>
      <c r="HF1211" s="12"/>
      <c r="HG1211" s="12"/>
      <c r="HH1211" s="12"/>
      <c r="HI1211" s="12"/>
      <c r="HJ1211" s="12"/>
      <c r="HK1211" s="12"/>
      <c r="HL1211" s="12"/>
      <c r="HM1211" s="12"/>
      <c r="HN1211" s="12"/>
      <c r="HO1211" s="12"/>
      <c r="HP1211" s="12"/>
      <c r="HQ1211" s="12"/>
      <c r="HR1211" s="12"/>
      <c r="HS1211" s="12"/>
      <c r="HT1211" s="12"/>
      <c r="HU1211" s="12"/>
      <c r="HW1211" s="12"/>
      <c r="HX1211" s="12"/>
      <c r="IG1211" s="12"/>
      <c r="IO1211" s="12"/>
      <c r="IP1211" s="12"/>
      <c r="IQ1211" s="12"/>
      <c r="JB1211" s="12"/>
      <c r="JC1211" s="12"/>
      <c r="JD1211" s="12"/>
      <c r="JE1211" s="12"/>
      <c r="JK1211" s="12"/>
      <c r="JP1211" s="12"/>
      <c r="JR1211" s="12"/>
      <c r="JS1211" s="12"/>
      <c r="JY1211" s="12"/>
      <c r="JZ1211" s="12"/>
      <c r="KA1211" s="12"/>
      <c r="KE1211" s="12"/>
      <c r="KF1211" s="12"/>
      <c r="KH1211" s="12"/>
      <c r="KI1211" s="12"/>
      <c r="KJ1211" s="12"/>
      <c r="KK1211" s="12"/>
      <c r="KL1211" s="12"/>
      <c r="KM1211" s="12"/>
      <c r="KN1211" s="12"/>
      <c r="KO1211" s="12"/>
      <c r="KP1211" s="12"/>
      <c r="KQ1211" s="12"/>
      <c r="KR1211" s="12"/>
      <c r="MU1211" s="12"/>
    </row>
    <row r="1212" spans="1:359" s="8" customFormat="1" ht="22.5" customHeight="1">
      <c r="A1212" s="56"/>
      <c r="B1212" s="55"/>
      <c r="C1212" s="63"/>
      <c r="D1212" s="201"/>
      <c r="E1212" s="226"/>
      <c r="F1212" s="60"/>
      <c r="G1212" s="60"/>
      <c r="H1212" s="26"/>
      <c r="I1212" s="26"/>
      <c r="J1212" s="9"/>
      <c r="K1212" s="26"/>
      <c r="L1212" s="66"/>
      <c r="M1212" s="66"/>
      <c r="N1212" s="17"/>
      <c r="O1212" s="318"/>
      <c r="P1212" s="318"/>
      <c r="Q1212" s="13"/>
      <c r="R1212" s="31"/>
      <c r="S1212" s="31"/>
      <c r="T1212" s="21"/>
      <c r="U1212" s="10"/>
      <c r="V1212" s="9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/>
      <c r="AT1212" s="12"/>
      <c r="AU1212" s="12"/>
      <c r="AV1212" s="12"/>
      <c r="AW1212" s="12"/>
      <c r="AX1212" s="12"/>
      <c r="AY1212" s="12"/>
      <c r="AZ1212" s="12"/>
      <c r="BA1212" s="12"/>
      <c r="BB1212" s="12"/>
      <c r="BC1212" s="12"/>
      <c r="BD1212" s="12"/>
      <c r="BE1212" s="12"/>
      <c r="BF1212" s="12"/>
      <c r="BG1212" s="12"/>
      <c r="BH1212" s="12"/>
      <c r="BI1212" s="12"/>
      <c r="BJ1212" s="12"/>
      <c r="BK1212" s="12"/>
      <c r="BL1212" s="12"/>
      <c r="BM1212" s="12"/>
      <c r="BN1212" s="12"/>
      <c r="BO1212" s="12"/>
      <c r="BP1212" s="12"/>
      <c r="BQ1212" s="12"/>
      <c r="BR1212" s="12"/>
      <c r="BS1212" s="12"/>
      <c r="BT1212" s="12"/>
      <c r="BU1212" s="12"/>
      <c r="BV1212" s="12"/>
      <c r="BW1212" s="12"/>
      <c r="BX1212" s="12"/>
      <c r="BY1212" s="12"/>
      <c r="BZ1212" s="12"/>
      <c r="CA1212" s="12"/>
      <c r="CB1212" s="12"/>
      <c r="CC1212" s="12"/>
      <c r="CD1212" s="12"/>
      <c r="CE1212" s="12"/>
      <c r="CF1212" s="12"/>
      <c r="CG1212" s="12"/>
      <c r="CH1212" s="12"/>
      <c r="CI1212" s="12"/>
      <c r="CJ1212" s="12"/>
      <c r="CK1212" s="12"/>
      <c r="CL1212" s="12"/>
      <c r="CM1212" s="12"/>
      <c r="CN1212" s="12"/>
      <c r="CO1212" s="12"/>
      <c r="CP1212" s="12"/>
      <c r="CQ1212" s="12"/>
      <c r="CR1212" s="12"/>
      <c r="CS1212" s="12"/>
      <c r="CT1212" s="12"/>
      <c r="CU1212" s="12"/>
      <c r="CV1212" s="12"/>
      <c r="CW1212" s="12"/>
      <c r="CX1212" s="12"/>
      <c r="CY1212" s="12"/>
      <c r="CZ1212" s="12"/>
      <c r="DA1212" s="12"/>
      <c r="DB1212" s="12"/>
      <c r="DC1212" s="12"/>
      <c r="DD1212" s="12"/>
      <c r="DE1212" s="12"/>
      <c r="DF1212" s="12"/>
      <c r="DG1212" s="12"/>
      <c r="DH1212" s="12"/>
      <c r="DI1212" s="12"/>
      <c r="DJ1212" s="12"/>
      <c r="DK1212" s="12"/>
      <c r="DL1212" s="12"/>
      <c r="DM1212" s="12"/>
      <c r="DN1212" s="12"/>
      <c r="DO1212" s="12"/>
      <c r="DP1212" s="12"/>
      <c r="DQ1212" s="12"/>
      <c r="DR1212" s="12"/>
      <c r="DS1212" s="12"/>
      <c r="DT1212" s="12"/>
      <c r="DU1212" s="12"/>
      <c r="DV1212" s="12"/>
      <c r="DW1212" s="12"/>
      <c r="DX1212" s="12"/>
      <c r="DY1212" s="12"/>
      <c r="DZ1212" s="12"/>
      <c r="EA1212" s="12"/>
      <c r="EB1212" s="12"/>
      <c r="EC1212" s="12"/>
      <c r="ED1212" s="12"/>
      <c r="EE1212" s="12"/>
      <c r="EF1212" s="12"/>
      <c r="EG1212" s="12"/>
      <c r="EH1212" s="12"/>
      <c r="EI1212" s="12"/>
      <c r="EJ1212" s="12"/>
      <c r="EK1212" s="12"/>
      <c r="EL1212" s="12"/>
      <c r="EM1212" s="12"/>
      <c r="EN1212" s="12"/>
      <c r="EO1212" s="12"/>
      <c r="EP1212" s="12"/>
      <c r="EQ1212" s="12"/>
      <c r="ER1212" s="12"/>
      <c r="ES1212" s="12"/>
      <c r="ET1212" s="12"/>
      <c r="EU1212" s="12"/>
      <c r="EV1212" s="12"/>
      <c r="EW1212" s="12"/>
      <c r="EX1212" s="12"/>
      <c r="EY1212" s="12"/>
      <c r="EZ1212" s="12"/>
      <c r="FA1212" s="12"/>
      <c r="FB1212" s="12"/>
      <c r="FC1212" s="12"/>
      <c r="FD1212" s="12"/>
      <c r="FE1212" s="12"/>
      <c r="FF1212" s="12"/>
      <c r="FG1212" s="12"/>
      <c r="FH1212" s="12"/>
      <c r="FI1212" s="12"/>
      <c r="FJ1212" s="12"/>
      <c r="FK1212" s="12"/>
      <c r="FL1212" s="12"/>
      <c r="FM1212" s="12"/>
      <c r="FN1212" s="12"/>
      <c r="FO1212" s="12"/>
      <c r="FP1212" s="12"/>
      <c r="FQ1212" s="12"/>
      <c r="FR1212" s="12"/>
      <c r="FS1212" s="12"/>
      <c r="FT1212" s="12"/>
      <c r="FU1212" s="12"/>
      <c r="FV1212" s="12"/>
      <c r="FW1212" s="12"/>
      <c r="FX1212" s="12"/>
      <c r="FY1212" s="12"/>
      <c r="FZ1212" s="12"/>
      <c r="GA1212" s="12"/>
      <c r="GB1212" s="12"/>
      <c r="GC1212" s="12"/>
      <c r="GD1212" s="12"/>
      <c r="GE1212" s="12"/>
      <c r="GF1212" s="12"/>
      <c r="GG1212" s="12"/>
      <c r="GH1212" s="12"/>
      <c r="GI1212" s="12"/>
      <c r="GJ1212" s="12"/>
      <c r="GK1212" s="12"/>
      <c r="GL1212" s="12"/>
      <c r="GM1212" s="12"/>
      <c r="GN1212" s="12"/>
      <c r="GO1212" s="12"/>
      <c r="GP1212" s="12"/>
      <c r="GQ1212" s="12"/>
      <c r="GR1212" s="12"/>
      <c r="GS1212" s="12"/>
      <c r="GT1212" s="12"/>
      <c r="GU1212" s="12"/>
      <c r="GV1212" s="12"/>
      <c r="GW1212" s="12"/>
      <c r="GX1212" s="12"/>
      <c r="GY1212" s="12"/>
      <c r="GZ1212" s="12"/>
      <c r="HA1212" s="12"/>
      <c r="HB1212" s="12"/>
      <c r="HC1212" s="12"/>
      <c r="HD1212" s="12"/>
      <c r="HE1212" s="12"/>
      <c r="HF1212" s="12"/>
      <c r="HG1212" s="12"/>
      <c r="HH1212" s="12"/>
      <c r="HI1212" s="12"/>
      <c r="HJ1212" s="12"/>
      <c r="HK1212" s="12"/>
      <c r="HL1212" s="12"/>
      <c r="HM1212" s="12"/>
      <c r="HN1212" s="12"/>
      <c r="HO1212" s="12"/>
      <c r="HP1212" s="12"/>
      <c r="HQ1212" s="12"/>
      <c r="HR1212" s="12"/>
      <c r="HS1212" s="12"/>
      <c r="HT1212" s="12"/>
      <c r="HU1212" s="12"/>
      <c r="HW1212" s="12"/>
      <c r="HX1212" s="12"/>
      <c r="IG1212" s="12"/>
      <c r="IO1212" s="12"/>
      <c r="IP1212" s="12"/>
      <c r="IQ1212" s="12"/>
      <c r="JB1212" s="12"/>
      <c r="JC1212" s="12"/>
      <c r="JD1212" s="12"/>
      <c r="JE1212" s="12"/>
      <c r="JK1212" s="12"/>
      <c r="JP1212" s="12"/>
      <c r="JR1212" s="12"/>
      <c r="JS1212" s="12"/>
      <c r="JT1212" s="12"/>
      <c r="JU1212" s="12"/>
      <c r="JV1212" s="12"/>
      <c r="JW1212" s="12"/>
      <c r="JX1212" s="12"/>
      <c r="JY1212" s="12"/>
      <c r="KE1212" s="12"/>
      <c r="KF1212" s="12"/>
      <c r="KG1212" s="12"/>
      <c r="KH1212" s="12"/>
      <c r="KI1212" s="12"/>
      <c r="KJ1212" s="12"/>
      <c r="KK1212" s="12"/>
      <c r="KL1212" s="12"/>
      <c r="KM1212" s="12"/>
      <c r="KN1212" s="12"/>
      <c r="KO1212" s="12"/>
      <c r="KP1212" s="12"/>
      <c r="KQ1212" s="12"/>
      <c r="KR1212" s="12"/>
      <c r="MR1212" s="12"/>
      <c r="MU1212" s="12"/>
    </row>
    <row r="1213" spans="1:359" s="8" customFormat="1" ht="22.5" customHeight="1">
      <c r="A1213" s="56"/>
      <c r="B1213" s="55"/>
      <c r="C1213" s="63"/>
      <c r="D1213" s="201"/>
      <c r="E1213" s="226"/>
      <c r="F1213" s="60"/>
      <c r="G1213" s="60"/>
      <c r="H1213" s="26"/>
      <c r="I1213" s="26"/>
      <c r="J1213" s="9"/>
      <c r="K1213" s="26"/>
      <c r="L1213" s="66"/>
      <c r="M1213" s="66"/>
      <c r="N1213" s="17"/>
      <c r="O1213" s="318"/>
      <c r="P1213" s="318"/>
      <c r="Q1213" s="13"/>
      <c r="R1213" s="31"/>
      <c r="S1213" s="31"/>
      <c r="T1213" s="21"/>
      <c r="U1213" s="10"/>
      <c r="V1213" s="9"/>
      <c r="HT1213" s="12"/>
      <c r="HU1213" s="12"/>
      <c r="HW1213" s="12"/>
      <c r="HX1213" s="12"/>
      <c r="KH1213" s="12"/>
      <c r="KI1213" s="12"/>
      <c r="KJ1213" s="12"/>
      <c r="KK1213" s="12"/>
      <c r="KL1213" s="12"/>
      <c r="MU1213" s="12"/>
    </row>
    <row r="1214" spans="1:359" customFormat="1" ht="22.5" customHeight="1">
      <c r="A1214" s="57">
        <v>2.2000000000000002</v>
      </c>
      <c r="B1214" s="58"/>
      <c r="C1214" s="62"/>
      <c r="D1214" s="201">
        <f>SUM((S1214*A1214)+B1214+C1214)</f>
        <v>33.550000000000004</v>
      </c>
      <c r="E1214" s="225"/>
      <c r="F1214" s="59" t="s">
        <v>806</v>
      </c>
      <c r="G1214" s="59"/>
      <c r="H1214" s="26" t="s">
        <v>358</v>
      </c>
      <c r="I1214" s="26" t="s">
        <v>54</v>
      </c>
      <c r="J1214" s="28" t="s">
        <v>511</v>
      </c>
      <c r="K1214" s="26" t="s">
        <v>1009</v>
      </c>
      <c r="L1214" s="66">
        <f>SUM(D1214)</f>
        <v>33.550000000000004</v>
      </c>
      <c r="M1214" s="66"/>
      <c r="N1214" s="1" t="s">
        <v>369</v>
      </c>
      <c r="O1214" s="316" t="s">
        <v>369</v>
      </c>
      <c r="P1214" s="317">
        <v>1</v>
      </c>
      <c r="Q1214" s="4" t="s">
        <v>369</v>
      </c>
      <c r="R1214" s="37">
        <v>12.5</v>
      </c>
      <c r="S1214" s="38">
        <f>SUM(R1214*1.22)</f>
        <v>15.25</v>
      </c>
      <c r="T1214" s="20"/>
      <c r="U1214" s="10" t="s">
        <v>629</v>
      </c>
      <c r="V1214" s="9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T1214" s="12"/>
      <c r="AU1214" s="12"/>
      <c r="AV1214" s="12"/>
      <c r="AW1214" s="12"/>
      <c r="AX1214" s="12"/>
      <c r="AY1214" s="12"/>
      <c r="AZ1214" s="12"/>
      <c r="BA1214" s="12"/>
      <c r="BB1214" s="12"/>
      <c r="BC1214" s="12"/>
      <c r="BD1214" s="12"/>
      <c r="BE1214" s="12"/>
      <c r="BF1214" s="12"/>
      <c r="BG1214" s="12"/>
      <c r="BH1214" s="12"/>
      <c r="BI1214" s="12"/>
      <c r="BJ1214" s="12"/>
      <c r="BK1214" s="12"/>
      <c r="BL1214" s="12"/>
      <c r="BM1214" s="12"/>
      <c r="BN1214" s="12"/>
      <c r="BO1214" s="12"/>
      <c r="BP1214" s="12"/>
      <c r="BQ1214" s="12"/>
      <c r="BR1214" s="12"/>
      <c r="BS1214" s="12"/>
      <c r="BT1214" s="12"/>
      <c r="BU1214" s="12"/>
      <c r="BV1214" s="12"/>
      <c r="BW1214" s="12"/>
      <c r="BX1214" s="12"/>
      <c r="BY1214" s="12"/>
      <c r="BZ1214" s="12"/>
      <c r="CA1214" s="12"/>
      <c r="CB1214" s="12"/>
      <c r="CC1214" s="12"/>
      <c r="CD1214" s="12"/>
      <c r="CE1214" s="12"/>
      <c r="CF1214" s="12"/>
      <c r="CG1214" s="12"/>
      <c r="CH1214" s="12"/>
      <c r="CI1214" s="12"/>
      <c r="CJ1214" s="12"/>
      <c r="CK1214" s="12"/>
      <c r="CL1214" s="12"/>
      <c r="CM1214" s="12"/>
      <c r="CN1214" s="12"/>
      <c r="CO1214" s="12"/>
      <c r="CP1214" s="12"/>
      <c r="CQ1214" s="12"/>
      <c r="CR1214" s="12"/>
      <c r="CS1214" s="12"/>
      <c r="CT1214" s="12"/>
      <c r="CU1214" s="12"/>
      <c r="CV1214" s="12"/>
      <c r="CW1214" s="12"/>
      <c r="CX1214" s="12"/>
      <c r="CY1214" s="12"/>
      <c r="CZ1214" s="12"/>
      <c r="DA1214" s="12"/>
      <c r="DB1214" s="12"/>
      <c r="DC1214" s="12"/>
      <c r="DD1214" s="12"/>
      <c r="DE1214" s="12"/>
      <c r="DF1214" s="12"/>
      <c r="DG1214" s="12"/>
      <c r="DH1214" s="12"/>
      <c r="DI1214" s="12"/>
      <c r="DJ1214" s="12"/>
      <c r="DK1214" s="12"/>
      <c r="DL1214" s="12"/>
      <c r="DM1214" s="12"/>
      <c r="DN1214" s="12"/>
      <c r="DO1214" s="12"/>
      <c r="DP1214" s="12"/>
      <c r="DQ1214" s="12"/>
      <c r="DR1214" s="12"/>
      <c r="DS1214" s="12"/>
      <c r="DT1214" s="12"/>
      <c r="DU1214" s="12"/>
      <c r="DV1214" s="12"/>
      <c r="DW1214" s="12"/>
      <c r="DX1214" s="12"/>
      <c r="DY1214" s="12"/>
      <c r="DZ1214" s="12"/>
      <c r="EA1214" s="12"/>
      <c r="EB1214" s="12"/>
      <c r="EC1214" s="12"/>
      <c r="ED1214" s="12"/>
      <c r="EE1214" s="12"/>
      <c r="EF1214" s="12"/>
      <c r="EG1214" s="12"/>
      <c r="EH1214" s="12"/>
      <c r="EI1214" s="12"/>
      <c r="EJ1214" s="12"/>
      <c r="EK1214" s="12"/>
      <c r="EL1214" s="12"/>
      <c r="EM1214" s="12"/>
      <c r="EN1214" s="12"/>
      <c r="EO1214" s="12"/>
      <c r="EP1214" s="12"/>
      <c r="EQ1214" s="12"/>
      <c r="ER1214" s="12"/>
      <c r="ES1214" s="12"/>
      <c r="ET1214" s="12"/>
      <c r="EU1214" s="12"/>
      <c r="EV1214" s="12"/>
      <c r="EW1214" s="12"/>
      <c r="EX1214" s="12"/>
      <c r="EY1214" s="12"/>
      <c r="EZ1214" s="12"/>
      <c r="FA1214" s="12"/>
      <c r="FB1214" s="12"/>
      <c r="FC1214" s="12"/>
      <c r="FD1214" s="12"/>
      <c r="FE1214" s="12"/>
      <c r="FF1214" s="12"/>
      <c r="FG1214" s="12"/>
      <c r="FH1214" s="12"/>
      <c r="FI1214" s="12"/>
      <c r="FJ1214" s="12"/>
      <c r="FK1214" s="12"/>
      <c r="FL1214" s="12"/>
      <c r="FM1214" s="12"/>
      <c r="FN1214" s="12"/>
      <c r="FO1214" s="12"/>
      <c r="FP1214" s="12"/>
      <c r="FQ1214" s="12"/>
      <c r="FR1214" s="12"/>
      <c r="FS1214" s="12"/>
      <c r="FT1214" s="12"/>
      <c r="FU1214" s="12"/>
      <c r="FV1214" s="12"/>
      <c r="FW1214" s="12"/>
      <c r="FX1214" s="12"/>
      <c r="FY1214" s="12"/>
      <c r="FZ1214" s="12"/>
      <c r="GA1214" s="12"/>
      <c r="GB1214" s="12"/>
      <c r="GC1214" s="12"/>
      <c r="GD1214" s="12"/>
      <c r="GE1214" s="12"/>
      <c r="GF1214" s="12"/>
      <c r="GG1214" s="12"/>
      <c r="GH1214" s="12"/>
      <c r="GI1214" s="12"/>
      <c r="GJ1214" s="12"/>
      <c r="GK1214" s="12"/>
      <c r="GL1214" s="12"/>
      <c r="GM1214" s="12"/>
      <c r="GN1214" s="12"/>
      <c r="GO1214" s="12"/>
      <c r="GP1214" s="12"/>
      <c r="GQ1214" s="12"/>
      <c r="GR1214" s="12"/>
      <c r="GS1214" s="12"/>
      <c r="GT1214" s="12"/>
      <c r="GU1214" s="12"/>
      <c r="GV1214" s="12"/>
      <c r="GW1214" s="12"/>
      <c r="GX1214" s="12"/>
      <c r="GY1214" s="12"/>
      <c r="GZ1214" s="12"/>
      <c r="HA1214" s="12"/>
      <c r="HB1214" s="12"/>
      <c r="HC1214" s="12"/>
      <c r="HD1214" s="12"/>
      <c r="HE1214" s="12"/>
      <c r="HF1214" s="12"/>
      <c r="HG1214" s="12"/>
      <c r="HH1214" s="12"/>
      <c r="HI1214" s="12"/>
      <c r="HJ1214" s="12"/>
      <c r="HK1214" s="12"/>
      <c r="HL1214" s="12"/>
      <c r="HM1214" s="12"/>
      <c r="HN1214" s="12"/>
      <c r="HO1214" s="12"/>
      <c r="HP1214" s="8"/>
      <c r="HQ1214" s="8"/>
      <c r="HR1214" s="12"/>
      <c r="HS1214" s="12"/>
      <c r="HT1214" s="12"/>
      <c r="HU1214" s="12"/>
      <c r="HV1214" s="12"/>
      <c r="HW1214" s="12"/>
      <c r="HX1214" s="12"/>
      <c r="HY1214" s="8"/>
      <c r="HZ1214" s="12"/>
      <c r="IA1214" s="12"/>
      <c r="IB1214" s="12"/>
      <c r="IC1214" s="12"/>
      <c r="ID1214" s="12"/>
      <c r="IE1214" s="8"/>
      <c r="IF1214" s="8"/>
      <c r="IG1214" s="12"/>
      <c r="IH1214" s="8"/>
      <c r="II1214" s="8"/>
      <c r="IJ1214" s="12"/>
      <c r="IK1214" s="12"/>
      <c r="IL1214" s="12"/>
      <c r="IM1214" s="12"/>
      <c r="IN1214" s="12"/>
      <c r="IO1214" s="8"/>
      <c r="IP1214" s="8"/>
      <c r="IQ1214" s="8"/>
      <c r="IR1214" s="12"/>
      <c r="IS1214" s="8"/>
      <c r="IT1214" s="8"/>
      <c r="IU1214" s="8"/>
      <c r="IV1214" s="8"/>
      <c r="IW1214" s="8"/>
      <c r="IX1214" s="8"/>
      <c r="IY1214" s="8"/>
      <c r="IZ1214" s="8"/>
      <c r="JA1214" s="8"/>
      <c r="JB1214" s="8"/>
      <c r="JC1214" s="8"/>
      <c r="JD1214" s="8"/>
      <c r="JE1214" s="8"/>
      <c r="JF1214" s="8"/>
      <c r="JG1214" s="8"/>
      <c r="JH1214" s="8"/>
      <c r="JI1214" s="8"/>
      <c r="JJ1214" s="8"/>
      <c r="JK1214" s="8"/>
      <c r="JL1214" s="12"/>
      <c r="JM1214" s="8"/>
      <c r="JN1214" s="8"/>
      <c r="JO1214" s="8"/>
      <c r="JP1214" s="8"/>
      <c r="JQ1214" s="8"/>
      <c r="JR1214" s="8"/>
      <c r="JS1214" s="8"/>
      <c r="JT1214" s="12"/>
      <c r="JU1214" s="12"/>
      <c r="JV1214" s="12"/>
      <c r="JW1214" s="12"/>
      <c r="JX1214" s="12"/>
      <c r="JY1214" s="8"/>
      <c r="JZ1214" s="8"/>
      <c r="KA1214" s="8"/>
      <c r="KB1214" s="8"/>
      <c r="KC1214" s="8"/>
      <c r="KD1214" s="8"/>
      <c r="KE1214" s="8"/>
      <c r="KF1214" s="8"/>
      <c r="KG1214" s="8"/>
      <c r="KH1214" s="8"/>
      <c r="KI1214" s="8"/>
      <c r="KJ1214" s="8"/>
      <c r="KK1214" s="8"/>
      <c r="KL1214" s="8"/>
      <c r="KM1214" s="8"/>
      <c r="KN1214" s="8"/>
      <c r="KO1214" s="8"/>
      <c r="KP1214" s="8"/>
      <c r="KQ1214" s="8"/>
      <c r="KR1214" s="8"/>
      <c r="KS1214" s="12"/>
      <c r="KT1214" s="12"/>
      <c r="KU1214" s="8"/>
      <c r="KV1214" s="8"/>
      <c r="KW1214" s="8"/>
      <c r="KX1214" s="8"/>
      <c r="KY1214" s="8"/>
      <c r="KZ1214" s="12"/>
      <c r="LA1214" s="12"/>
      <c r="LB1214" s="12"/>
      <c r="LC1214" s="12"/>
      <c r="LD1214" s="8"/>
      <c r="LE1214" s="8"/>
      <c r="LF1214" s="8"/>
      <c r="LG1214" s="8"/>
      <c r="LH1214" s="8"/>
      <c r="LI1214" s="8"/>
      <c r="LJ1214" s="8"/>
      <c r="LK1214" s="8"/>
      <c r="LL1214" s="8"/>
      <c r="LM1214" s="8"/>
      <c r="LN1214" s="8"/>
      <c r="LO1214" s="8"/>
      <c r="LP1214" s="8"/>
      <c r="LQ1214" s="8"/>
      <c r="LR1214" s="8"/>
      <c r="LS1214" s="8"/>
      <c r="LT1214" s="8"/>
      <c r="LU1214" s="8"/>
      <c r="LV1214" s="8"/>
      <c r="LW1214" s="8"/>
      <c r="LX1214" s="8"/>
      <c r="LY1214" s="8"/>
      <c r="LZ1214" s="8"/>
      <c r="MA1214" s="8"/>
      <c r="MB1214" s="8"/>
      <c r="MC1214" s="8"/>
      <c r="MD1214" s="8"/>
      <c r="ME1214" s="8"/>
      <c r="MF1214" s="8"/>
      <c r="MG1214" s="8"/>
      <c r="MH1214" s="8"/>
      <c r="MI1214" s="8"/>
      <c r="MJ1214" s="8"/>
      <c r="MK1214" s="12"/>
      <c r="ML1214" s="12"/>
      <c r="MM1214" s="12"/>
      <c r="MN1214" s="12"/>
      <c r="MO1214" s="12"/>
      <c r="MP1214" s="12"/>
      <c r="MQ1214" s="12"/>
      <c r="MR1214" s="8"/>
      <c r="MS1214" s="12"/>
      <c r="MU1214" s="12"/>
    </row>
    <row r="1215" spans="1:359" s="8" customFormat="1" ht="22.5" customHeight="1">
      <c r="A1215" s="57">
        <v>1</v>
      </c>
      <c r="B1215" s="58">
        <v>15</v>
      </c>
      <c r="C1215" s="62"/>
      <c r="D1215" s="201">
        <f t="shared" ref="D1215:D1216" si="378">SUM((S1215*A1215)+B1215+C1215)</f>
        <v>23.54</v>
      </c>
      <c r="E1215" s="226"/>
      <c r="F1215" s="59" t="s">
        <v>805</v>
      </c>
      <c r="G1215" s="59"/>
      <c r="H1215" s="26" t="s">
        <v>358</v>
      </c>
      <c r="I1215" s="26" t="s">
        <v>2555</v>
      </c>
      <c r="J1215" s="28" t="s">
        <v>948</v>
      </c>
      <c r="K1215" s="26" t="s">
        <v>2559</v>
      </c>
      <c r="L1215" s="66">
        <f t="shared" ref="L1215:L1216" si="379">SUM(D1215)</f>
        <v>23.54</v>
      </c>
      <c r="M1215" s="66"/>
      <c r="N1215" s="1" t="s">
        <v>369</v>
      </c>
      <c r="O1215" s="316" t="s">
        <v>369</v>
      </c>
      <c r="P1215" s="317">
        <v>6</v>
      </c>
      <c r="Q1215" s="317" t="s">
        <v>369</v>
      </c>
      <c r="R1215" s="37">
        <v>7</v>
      </c>
      <c r="S1215" s="38">
        <f t="shared" ref="S1215:S1216" si="380">SUM(R1215*1.22)</f>
        <v>8.5399999999999991</v>
      </c>
      <c r="T1215" s="20" t="s">
        <v>2550</v>
      </c>
      <c r="U1215" s="10" t="s">
        <v>2551</v>
      </c>
      <c r="V1215" s="9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12"/>
      <c r="AV1215" s="12"/>
      <c r="AW1215" s="12"/>
      <c r="AX1215" s="12"/>
      <c r="AY1215" s="12"/>
      <c r="AZ1215" s="12"/>
      <c r="BA1215" s="12"/>
      <c r="BB1215" s="12"/>
      <c r="BC1215" s="12"/>
      <c r="BD1215" s="12"/>
      <c r="BE1215" s="12"/>
      <c r="BF1215" s="12"/>
      <c r="BG1215" s="12"/>
      <c r="BH1215" s="12"/>
      <c r="BI1215" s="12"/>
      <c r="BJ1215" s="12"/>
      <c r="BK1215" s="12"/>
      <c r="BL1215" s="12"/>
      <c r="BM1215" s="12"/>
      <c r="BN1215" s="12"/>
      <c r="BO1215" s="12"/>
      <c r="BP1215" s="12"/>
      <c r="BQ1215" s="12"/>
      <c r="BR1215" s="12"/>
      <c r="BS1215" s="12"/>
      <c r="BT1215" s="12"/>
      <c r="BU1215" s="12"/>
      <c r="BV1215" s="12"/>
      <c r="BW1215" s="12"/>
      <c r="BX1215" s="12"/>
      <c r="BY1215" s="12"/>
      <c r="BZ1215" s="12"/>
      <c r="CA1215" s="12"/>
      <c r="CB1215" s="12"/>
      <c r="CC1215" s="12"/>
      <c r="CD1215" s="12"/>
      <c r="CE1215" s="12"/>
      <c r="CF1215" s="12"/>
      <c r="CG1215" s="12"/>
      <c r="CH1215" s="12"/>
      <c r="CI1215" s="12"/>
      <c r="CJ1215" s="12"/>
      <c r="CK1215" s="12"/>
      <c r="CL1215" s="12"/>
      <c r="CM1215" s="12"/>
      <c r="CN1215" s="12"/>
      <c r="CO1215" s="12"/>
      <c r="CP1215" s="12"/>
      <c r="CQ1215" s="12"/>
      <c r="CR1215" s="12"/>
      <c r="CS1215" s="12"/>
      <c r="CT1215" s="12"/>
      <c r="CU1215" s="12"/>
      <c r="CV1215" s="12"/>
      <c r="CW1215" s="12"/>
      <c r="CX1215" s="12"/>
      <c r="CY1215" s="12"/>
      <c r="CZ1215" s="12"/>
      <c r="DA1215" s="12"/>
      <c r="DB1215" s="12"/>
      <c r="DC1215" s="12"/>
      <c r="DD1215" s="12"/>
      <c r="DE1215" s="12"/>
      <c r="DF1215" s="12"/>
      <c r="DG1215" s="12"/>
      <c r="DH1215" s="12"/>
      <c r="DI1215" s="12"/>
      <c r="DJ1215" s="12"/>
      <c r="DK1215" s="12"/>
      <c r="DL1215" s="12"/>
      <c r="DM1215" s="12"/>
      <c r="DN1215" s="12"/>
      <c r="DO1215" s="12"/>
      <c r="DP1215" s="12"/>
      <c r="DQ1215" s="12"/>
      <c r="DR1215" s="12"/>
      <c r="DS1215" s="12"/>
      <c r="DT1215" s="12"/>
      <c r="DU1215" s="12"/>
      <c r="DV1215" s="12"/>
      <c r="DW1215" s="12"/>
      <c r="DX1215" s="12"/>
      <c r="DY1215" s="12"/>
      <c r="DZ1215" s="12"/>
      <c r="EA1215" s="12"/>
      <c r="EB1215" s="12"/>
      <c r="EC1215" s="12"/>
      <c r="ED1215" s="12"/>
      <c r="EE1215" s="12"/>
      <c r="EF1215" s="12"/>
      <c r="EG1215" s="12"/>
      <c r="EH1215" s="12"/>
      <c r="EI1215" s="12"/>
      <c r="EJ1215" s="12"/>
      <c r="EK1215" s="12"/>
      <c r="EL1215" s="12"/>
      <c r="EM1215" s="12"/>
      <c r="EN1215" s="12"/>
      <c r="EO1215" s="12"/>
      <c r="EP1215" s="12"/>
      <c r="EQ1215" s="12"/>
      <c r="ER1215" s="12"/>
      <c r="ES1215" s="12"/>
      <c r="ET1215" s="12"/>
      <c r="EU1215" s="12"/>
      <c r="EV1215" s="12"/>
      <c r="EW1215" s="12"/>
      <c r="EX1215" s="12"/>
      <c r="EY1215" s="12"/>
      <c r="EZ1215" s="12"/>
      <c r="FA1215" s="12"/>
      <c r="FB1215" s="12"/>
      <c r="FC1215" s="12"/>
      <c r="FD1215" s="12"/>
      <c r="FE1215" s="12"/>
      <c r="FF1215" s="12"/>
      <c r="FG1215" s="12"/>
      <c r="FH1215" s="12"/>
      <c r="FI1215" s="12"/>
      <c r="FJ1215" s="12"/>
      <c r="FK1215" s="12"/>
      <c r="FL1215" s="12"/>
      <c r="FM1215" s="12"/>
      <c r="FN1215" s="12"/>
      <c r="FO1215" s="12"/>
      <c r="FP1215" s="12"/>
      <c r="FQ1215" s="12"/>
      <c r="FR1215" s="12"/>
      <c r="FS1215" s="12"/>
      <c r="FT1215" s="12"/>
      <c r="FU1215" s="12"/>
      <c r="FV1215" s="12"/>
      <c r="FW1215" s="12"/>
      <c r="FX1215" s="12"/>
      <c r="FY1215" s="12"/>
      <c r="FZ1215" s="12"/>
      <c r="GA1215" s="12"/>
      <c r="GB1215" s="12"/>
      <c r="GC1215" s="12"/>
      <c r="GD1215" s="12"/>
      <c r="GE1215" s="12"/>
      <c r="GF1215" s="12"/>
      <c r="GG1215" s="12"/>
      <c r="GH1215" s="12"/>
      <c r="GI1215" s="12"/>
      <c r="GJ1215" s="12"/>
      <c r="GK1215" s="12"/>
      <c r="GL1215" s="12"/>
      <c r="GM1215" s="12"/>
      <c r="GN1215" s="12"/>
      <c r="GO1215" s="12"/>
      <c r="GP1215" s="12"/>
      <c r="GQ1215" s="12"/>
      <c r="GR1215" s="12"/>
      <c r="GS1215" s="12"/>
      <c r="GT1215" s="12"/>
      <c r="GU1215" s="12"/>
      <c r="GV1215" s="12"/>
      <c r="GW1215" s="12"/>
      <c r="GX1215" s="12"/>
      <c r="GY1215" s="12"/>
      <c r="GZ1215" s="12"/>
      <c r="HA1215" s="12"/>
      <c r="HB1215" s="12"/>
      <c r="HC1215" s="12"/>
      <c r="HD1215" s="12"/>
      <c r="HE1215" s="12"/>
      <c r="HF1215" s="12"/>
      <c r="HG1215" s="12"/>
      <c r="HH1215" s="12"/>
      <c r="HI1215" s="12"/>
      <c r="HJ1215" s="12"/>
      <c r="HK1215" s="12"/>
      <c r="HL1215" s="12"/>
      <c r="HM1215" s="12"/>
      <c r="HN1215" s="12"/>
      <c r="HO1215" s="12"/>
      <c r="HP1215" s="12"/>
      <c r="HQ1215" s="12"/>
      <c r="HZ1215" s="12"/>
      <c r="IA1215" s="12"/>
      <c r="IB1215" s="12"/>
      <c r="IC1215" s="12"/>
      <c r="ID1215" s="12"/>
      <c r="IG1215" s="12"/>
      <c r="IJ1215" s="12"/>
      <c r="IK1215" s="12"/>
      <c r="IL1215" s="12"/>
      <c r="IM1215" s="12"/>
      <c r="IN1215" s="12"/>
      <c r="IO1215" s="12"/>
      <c r="IP1215" s="12"/>
      <c r="IQ1215" s="12"/>
      <c r="IR1215" s="12"/>
      <c r="JF1215" s="12"/>
      <c r="JG1215" s="12"/>
      <c r="JH1215" s="12"/>
      <c r="JI1215" s="12"/>
      <c r="JJ1215" s="12"/>
      <c r="JL1215" s="12"/>
      <c r="JN1215" s="12"/>
      <c r="KG1215" s="12"/>
      <c r="KH1215" s="12"/>
      <c r="KI1215" s="12"/>
      <c r="KJ1215" s="12"/>
      <c r="KK1215" s="12"/>
      <c r="KL1215" s="12"/>
      <c r="KS1215" s="12"/>
      <c r="KT1215" s="12"/>
      <c r="KU1215" s="12"/>
      <c r="KV1215" s="12"/>
      <c r="KW1215" s="12"/>
      <c r="KY1215" s="12"/>
      <c r="KZ1215" s="12"/>
      <c r="LA1215" s="12"/>
      <c r="LB1215" s="12"/>
      <c r="LC1215" s="12"/>
      <c r="LD1215" s="12"/>
      <c r="LE1215" s="12"/>
      <c r="LF1215" s="12"/>
      <c r="LG1215" s="12"/>
      <c r="LH1215" s="12"/>
      <c r="LI1215" s="12"/>
      <c r="LJ1215" s="12"/>
      <c r="LK1215" s="12"/>
      <c r="LL1215" s="12"/>
      <c r="LM1215" s="12"/>
      <c r="LR1215" s="12"/>
      <c r="LS1215" s="12"/>
      <c r="LT1215" s="12"/>
      <c r="LU1215" s="12"/>
      <c r="LV1215" s="12"/>
      <c r="LW1215" s="12"/>
      <c r="LX1215" s="12"/>
      <c r="LY1215" s="12"/>
      <c r="LZ1215" s="12"/>
      <c r="MA1215" s="12"/>
      <c r="MB1215" s="12"/>
      <c r="MC1215" s="12"/>
      <c r="MD1215" s="12"/>
      <c r="ME1215" s="12"/>
      <c r="MF1215" s="12"/>
      <c r="MH1215" s="12"/>
      <c r="MI1215" s="12"/>
      <c r="MJ1215" s="12"/>
      <c r="MK1215" s="12"/>
      <c r="ML1215" s="12"/>
      <c r="MM1215" s="12"/>
      <c r="MN1215" s="12"/>
      <c r="MO1215" s="12"/>
      <c r="MP1215" s="12"/>
    </row>
    <row r="1216" spans="1:359" s="8" customFormat="1" ht="22.5" customHeight="1">
      <c r="A1216" s="57">
        <v>1</v>
      </c>
      <c r="B1216" s="58">
        <v>15</v>
      </c>
      <c r="C1216" s="62"/>
      <c r="D1216" s="201">
        <f t="shared" si="378"/>
        <v>26.59</v>
      </c>
      <c r="E1216" s="226"/>
      <c r="F1216" s="59" t="s">
        <v>805</v>
      </c>
      <c r="G1216" s="59"/>
      <c r="H1216" s="26" t="s">
        <v>358</v>
      </c>
      <c r="I1216" s="26" t="s">
        <v>2555</v>
      </c>
      <c r="J1216" s="28" t="s">
        <v>513</v>
      </c>
      <c r="K1216" s="26" t="s">
        <v>2560</v>
      </c>
      <c r="L1216" s="66">
        <f t="shared" si="379"/>
        <v>26.59</v>
      </c>
      <c r="M1216" s="66"/>
      <c r="N1216" s="1" t="s">
        <v>369</v>
      </c>
      <c r="O1216" s="316" t="s">
        <v>369</v>
      </c>
      <c r="P1216" s="317">
        <v>6</v>
      </c>
      <c r="Q1216" s="317" t="s">
        <v>369</v>
      </c>
      <c r="R1216" s="37">
        <v>9.5</v>
      </c>
      <c r="S1216" s="38">
        <f t="shared" si="380"/>
        <v>11.59</v>
      </c>
      <c r="T1216" s="20" t="s">
        <v>2550</v>
      </c>
      <c r="U1216" s="10" t="s">
        <v>2551</v>
      </c>
      <c r="V1216" s="9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2"/>
      <c r="AV1216" s="12"/>
      <c r="AW1216" s="12"/>
      <c r="AX1216" s="12"/>
      <c r="AY1216" s="12"/>
      <c r="AZ1216" s="12"/>
      <c r="BA1216" s="12"/>
      <c r="BB1216" s="12"/>
      <c r="BC1216" s="12"/>
      <c r="BD1216" s="12"/>
      <c r="BE1216" s="12"/>
      <c r="BF1216" s="12"/>
      <c r="BG1216" s="12"/>
      <c r="BH1216" s="12"/>
      <c r="BI1216" s="12"/>
      <c r="BJ1216" s="12"/>
      <c r="BK1216" s="12"/>
      <c r="BL1216" s="12"/>
      <c r="BM1216" s="12"/>
      <c r="BN1216" s="12"/>
      <c r="BO1216" s="12"/>
      <c r="BP1216" s="12"/>
      <c r="BQ1216" s="12"/>
      <c r="BR1216" s="12"/>
      <c r="BS1216" s="12"/>
      <c r="BT1216" s="12"/>
      <c r="BU1216" s="12"/>
      <c r="BV1216" s="12"/>
      <c r="BW1216" s="12"/>
      <c r="BX1216" s="12"/>
      <c r="BY1216" s="12"/>
      <c r="BZ1216" s="12"/>
      <c r="CA1216" s="12"/>
      <c r="CB1216" s="12"/>
      <c r="CC1216" s="12"/>
      <c r="CD1216" s="12"/>
      <c r="CE1216" s="12"/>
      <c r="CF1216" s="12"/>
      <c r="CG1216" s="12"/>
      <c r="CH1216" s="12"/>
      <c r="CI1216" s="12"/>
      <c r="CJ1216" s="12"/>
      <c r="CK1216" s="12"/>
      <c r="CL1216" s="12"/>
      <c r="CM1216" s="12"/>
      <c r="CN1216" s="12"/>
      <c r="CO1216" s="12"/>
      <c r="CP1216" s="12"/>
      <c r="CQ1216" s="12"/>
      <c r="CR1216" s="12"/>
      <c r="CS1216" s="12"/>
      <c r="CT1216" s="12"/>
      <c r="CU1216" s="12"/>
      <c r="CV1216" s="12"/>
      <c r="CW1216" s="12"/>
      <c r="CX1216" s="12"/>
      <c r="CY1216" s="12"/>
      <c r="CZ1216" s="12"/>
      <c r="DA1216" s="12"/>
      <c r="DB1216" s="12"/>
      <c r="DC1216" s="12"/>
      <c r="DD1216" s="12"/>
      <c r="DE1216" s="12"/>
      <c r="DF1216" s="12"/>
      <c r="DG1216" s="12"/>
      <c r="DH1216" s="12"/>
      <c r="DI1216" s="12"/>
      <c r="DJ1216" s="12"/>
      <c r="DK1216" s="12"/>
      <c r="DL1216" s="12"/>
      <c r="DM1216" s="12"/>
      <c r="DN1216" s="12"/>
      <c r="DO1216" s="12"/>
      <c r="DP1216" s="12"/>
      <c r="DQ1216" s="12"/>
      <c r="DR1216" s="12"/>
      <c r="DS1216" s="12"/>
      <c r="DT1216" s="12"/>
      <c r="DU1216" s="12"/>
      <c r="DV1216" s="12"/>
      <c r="DW1216" s="12"/>
      <c r="DX1216" s="12"/>
      <c r="DY1216" s="12"/>
      <c r="DZ1216" s="12"/>
      <c r="EA1216" s="12"/>
      <c r="EB1216" s="12"/>
      <c r="EC1216" s="12"/>
      <c r="ED1216" s="12"/>
      <c r="EE1216" s="12"/>
      <c r="EF1216" s="12"/>
      <c r="EG1216" s="12"/>
      <c r="EH1216" s="12"/>
      <c r="EI1216" s="12"/>
      <c r="EJ1216" s="12"/>
      <c r="EK1216" s="12"/>
      <c r="EL1216" s="12"/>
      <c r="EM1216" s="12"/>
      <c r="EN1216" s="12"/>
      <c r="EO1216" s="12"/>
      <c r="EP1216" s="12"/>
      <c r="EQ1216" s="12"/>
      <c r="ER1216" s="12"/>
      <c r="ES1216" s="12"/>
      <c r="ET1216" s="12"/>
      <c r="EU1216" s="12"/>
      <c r="EV1216" s="12"/>
      <c r="EW1216" s="12"/>
      <c r="EX1216" s="12"/>
      <c r="EY1216" s="12"/>
      <c r="EZ1216" s="12"/>
      <c r="FA1216" s="12"/>
      <c r="FB1216" s="12"/>
      <c r="FC1216" s="12"/>
      <c r="FD1216" s="12"/>
      <c r="FE1216" s="12"/>
      <c r="FF1216" s="12"/>
      <c r="FG1216" s="12"/>
      <c r="FH1216" s="12"/>
      <c r="FI1216" s="12"/>
      <c r="FJ1216" s="12"/>
      <c r="FK1216" s="12"/>
      <c r="FL1216" s="12"/>
      <c r="FM1216" s="12"/>
      <c r="FN1216" s="12"/>
      <c r="FO1216" s="12"/>
      <c r="FP1216" s="12"/>
      <c r="FQ1216" s="12"/>
      <c r="FR1216" s="12"/>
      <c r="FS1216" s="12"/>
      <c r="FT1216" s="12"/>
      <c r="FU1216" s="12"/>
      <c r="FV1216" s="12"/>
      <c r="FW1216" s="12"/>
      <c r="FX1216" s="12"/>
      <c r="FY1216" s="12"/>
      <c r="FZ1216" s="12"/>
      <c r="GA1216" s="12"/>
      <c r="GB1216" s="12"/>
      <c r="GC1216" s="12"/>
      <c r="GD1216" s="12"/>
      <c r="GE1216" s="12"/>
      <c r="GF1216" s="12"/>
      <c r="GG1216" s="12"/>
      <c r="GH1216" s="12"/>
      <c r="GI1216" s="12"/>
      <c r="GJ1216" s="12"/>
      <c r="GK1216" s="12"/>
      <c r="GL1216" s="12"/>
      <c r="GM1216" s="12"/>
      <c r="GN1216" s="12"/>
      <c r="GO1216" s="12"/>
      <c r="GP1216" s="12"/>
      <c r="GQ1216" s="12"/>
      <c r="GR1216" s="12"/>
      <c r="GS1216" s="12"/>
      <c r="GT1216" s="12"/>
      <c r="GU1216" s="12"/>
      <c r="GV1216" s="12"/>
      <c r="GW1216" s="12"/>
      <c r="GX1216" s="12"/>
      <c r="GY1216" s="12"/>
      <c r="GZ1216" s="12"/>
      <c r="HA1216" s="12"/>
      <c r="HB1216" s="12"/>
      <c r="HC1216" s="12"/>
      <c r="HD1216" s="12"/>
      <c r="HE1216" s="12"/>
      <c r="HF1216" s="12"/>
      <c r="HG1216" s="12"/>
      <c r="HH1216" s="12"/>
      <c r="HI1216" s="12"/>
      <c r="HJ1216" s="12"/>
      <c r="HK1216" s="12"/>
      <c r="HL1216" s="12"/>
      <c r="HM1216" s="12"/>
      <c r="HN1216" s="12"/>
      <c r="HO1216" s="12"/>
      <c r="HP1216" s="12"/>
      <c r="HQ1216" s="12"/>
      <c r="HZ1216" s="12"/>
      <c r="IA1216" s="12"/>
      <c r="IB1216" s="12"/>
      <c r="IC1216" s="12"/>
      <c r="ID1216" s="12"/>
      <c r="IG1216" s="12"/>
      <c r="IJ1216" s="12"/>
      <c r="IK1216" s="12"/>
      <c r="IL1216" s="12"/>
      <c r="IM1216" s="12"/>
      <c r="IN1216" s="12"/>
      <c r="IO1216" s="12"/>
      <c r="IP1216" s="12"/>
      <c r="IQ1216" s="12"/>
      <c r="IR1216" s="12"/>
      <c r="JF1216" s="12"/>
      <c r="JG1216" s="12"/>
      <c r="JH1216" s="12"/>
      <c r="JI1216" s="12"/>
      <c r="JJ1216" s="12"/>
      <c r="JL1216" s="12"/>
      <c r="JN1216" s="12"/>
      <c r="KG1216" s="12"/>
      <c r="KH1216" s="12"/>
      <c r="KI1216" s="12"/>
      <c r="KJ1216" s="12"/>
      <c r="KK1216" s="12"/>
      <c r="KL1216" s="12"/>
      <c r="KS1216" s="12"/>
      <c r="KT1216" s="12"/>
      <c r="KU1216" s="12"/>
      <c r="KV1216" s="12"/>
      <c r="KW1216" s="12"/>
      <c r="KY1216" s="12"/>
      <c r="KZ1216" s="12"/>
      <c r="LA1216" s="12"/>
      <c r="LB1216" s="12"/>
      <c r="LC1216" s="12"/>
      <c r="LD1216" s="12"/>
      <c r="LE1216" s="12"/>
      <c r="LF1216" s="12"/>
      <c r="LG1216" s="12"/>
      <c r="LH1216" s="12"/>
      <c r="LI1216" s="12"/>
      <c r="LJ1216" s="12"/>
      <c r="LK1216" s="12"/>
      <c r="LL1216" s="12"/>
      <c r="LM1216" s="12"/>
      <c r="LR1216" s="12"/>
      <c r="LS1216" s="12"/>
      <c r="LT1216" s="12"/>
      <c r="LU1216" s="12"/>
      <c r="LV1216" s="12"/>
      <c r="LW1216" s="12"/>
      <c r="LX1216" s="12"/>
      <c r="LY1216" s="12"/>
      <c r="LZ1216" s="12"/>
      <c r="MA1216" s="12"/>
      <c r="MB1216" s="12"/>
      <c r="MC1216" s="12"/>
      <c r="MD1216" s="12"/>
      <c r="ME1216" s="12"/>
      <c r="MF1216" s="12"/>
      <c r="MH1216" s="12"/>
      <c r="MI1216" s="12"/>
      <c r="MJ1216" s="12"/>
      <c r="MK1216" s="12"/>
      <c r="ML1216" s="12"/>
      <c r="MM1216" s="12"/>
      <c r="MN1216" s="12"/>
      <c r="MO1216" s="12"/>
      <c r="MP1216" s="12"/>
    </row>
    <row r="1217" spans="1:359" s="8" customFormat="1" ht="22.5" customHeight="1">
      <c r="A1217" s="57">
        <v>2.2000000000000002</v>
      </c>
      <c r="B1217" s="58"/>
      <c r="C1217" s="62"/>
      <c r="D1217" s="201">
        <f>SUM((S1217*A1217)+B1217+C1217)</f>
        <v>34.355200000000004</v>
      </c>
      <c r="E1217" s="225"/>
      <c r="F1217" s="59" t="s">
        <v>806</v>
      </c>
      <c r="G1217" s="59"/>
      <c r="H1217" s="26" t="s">
        <v>358</v>
      </c>
      <c r="I1217" s="26" t="s">
        <v>2555</v>
      </c>
      <c r="J1217" s="28" t="s">
        <v>2809</v>
      </c>
      <c r="K1217" s="26" t="s">
        <v>2808</v>
      </c>
      <c r="L1217" s="66">
        <f t="shared" ref="L1217" si="381">SUM(D1217)</f>
        <v>34.355200000000004</v>
      </c>
      <c r="M1217" s="66"/>
      <c r="N1217" s="1" t="s">
        <v>369</v>
      </c>
      <c r="O1217" s="316" t="s">
        <v>369</v>
      </c>
      <c r="P1217" s="317">
        <v>6</v>
      </c>
      <c r="Q1217" s="317" t="s">
        <v>369</v>
      </c>
      <c r="R1217" s="37">
        <v>12.8</v>
      </c>
      <c r="S1217" s="38">
        <f t="shared" ref="S1217" si="382">SUM(R1217*1.22)</f>
        <v>15.616</v>
      </c>
      <c r="T1217" s="20" t="s">
        <v>2550</v>
      </c>
      <c r="U1217" s="10" t="s">
        <v>2551</v>
      </c>
      <c r="V1217" s="9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12"/>
      <c r="AV1217" s="12"/>
      <c r="AW1217" s="12"/>
      <c r="AX1217" s="12"/>
      <c r="AY1217" s="12"/>
      <c r="AZ1217" s="12"/>
      <c r="BA1217" s="12"/>
      <c r="BB1217" s="12"/>
      <c r="BC1217" s="12"/>
      <c r="BD1217" s="12"/>
      <c r="BE1217" s="12"/>
      <c r="BF1217" s="12"/>
      <c r="BG1217" s="12"/>
      <c r="BH1217" s="12"/>
      <c r="BI1217" s="12"/>
      <c r="BJ1217" s="12"/>
      <c r="BK1217" s="12"/>
      <c r="BL1217" s="12"/>
      <c r="BM1217" s="12"/>
      <c r="BN1217" s="12"/>
      <c r="BO1217" s="12"/>
      <c r="BP1217" s="12"/>
      <c r="BQ1217" s="12"/>
      <c r="BR1217" s="12"/>
      <c r="BS1217" s="12"/>
      <c r="BT1217" s="12"/>
      <c r="BU1217" s="12"/>
      <c r="BV1217" s="12"/>
      <c r="BW1217" s="12"/>
      <c r="BX1217" s="12"/>
      <c r="BY1217" s="12"/>
      <c r="BZ1217" s="12"/>
      <c r="CA1217" s="12"/>
      <c r="CB1217" s="12"/>
      <c r="CC1217" s="12"/>
      <c r="CD1217" s="12"/>
      <c r="CE1217" s="12"/>
      <c r="CF1217" s="12"/>
      <c r="CG1217" s="12"/>
      <c r="CH1217" s="12"/>
      <c r="CI1217" s="12"/>
      <c r="CJ1217" s="12"/>
      <c r="CK1217" s="12"/>
      <c r="CL1217" s="12"/>
      <c r="CM1217" s="12"/>
      <c r="CN1217" s="12"/>
      <c r="CO1217" s="12"/>
      <c r="CP1217" s="12"/>
      <c r="CQ1217" s="12"/>
      <c r="CR1217" s="12"/>
      <c r="CS1217" s="12"/>
      <c r="CT1217" s="12"/>
      <c r="CU1217" s="12"/>
      <c r="CV1217" s="12"/>
      <c r="CW1217" s="12"/>
      <c r="CX1217" s="12"/>
      <c r="CY1217" s="12"/>
      <c r="CZ1217" s="12"/>
      <c r="DA1217" s="12"/>
      <c r="DB1217" s="12"/>
      <c r="DC1217" s="12"/>
      <c r="DD1217" s="12"/>
      <c r="DE1217" s="12"/>
      <c r="DF1217" s="12"/>
      <c r="DG1217" s="12"/>
      <c r="DH1217" s="12"/>
      <c r="DI1217" s="12"/>
      <c r="DJ1217" s="12"/>
      <c r="DK1217" s="12"/>
      <c r="DL1217" s="12"/>
      <c r="DM1217" s="12"/>
      <c r="DN1217" s="12"/>
      <c r="DO1217" s="12"/>
      <c r="DP1217" s="12"/>
      <c r="DQ1217" s="12"/>
      <c r="DR1217" s="12"/>
      <c r="DS1217" s="12"/>
      <c r="DT1217" s="12"/>
      <c r="DU1217" s="12"/>
      <c r="DV1217" s="12"/>
      <c r="DW1217" s="12"/>
      <c r="DX1217" s="12"/>
      <c r="DY1217" s="12"/>
      <c r="DZ1217" s="12"/>
      <c r="EA1217" s="12"/>
      <c r="EB1217" s="12"/>
      <c r="EC1217" s="12"/>
      <c r="ED1217" s="12"/>
      <c r="EE1217" s="12"/>
      <c r="EF1217" s="12"/>
      <c r="EG1217" s="12"/>
      <c r="EH1217" s="12"/>
      <c r="EI1217" s="12"/>
      <c r="EJ1217" s="12"/>
      <c r="EK1217" s="12"/>
      <c r="EL1217" s="12"/>
      <c r="EM1217" s="12"/>
      <c r="EN1217" s="12"/>
      <c r="EO1217" s="12"/>
      <c r="EP1217" s="12"/>
      <c r="EQ1217" s="12"/>
      <c r="ER1217" s="12"/>
      <c r="ES1217" s="12"/>
      <c r="ET1217" s="12"/>
      <c r="EU1217" s="12"/>
      <c r="EV1217" s="12"/>
      <c r="EW1217" s="12"/>
      <c r="EX1217" s="12"/>
      <c r="EY1217" s="12"/>
      <c r="EZ1217" s="12"/>
      <c r="FA1217" s="12"/>
      <c r="FB1217" s="12"/>
      <c r="FC1217" s="12"/>
      <c r="FD1217" s="12"/>
      <c r="FE1217" s="12"/>
      <c r="FF1217" s="12"/>
      <c r="FG1217" s="12"/>
      <c r="FH1217" s="12"/>
      <c r="FI1217" s="12"/>
      <c r="FJ1217" s="12"/>
      <c r="FK1217" s="12"/>
      <c r="FL1217" s="12"/>
      <c r="FM1217" s="12"/>
      <c r="FN1217" s="12"/>
      <c r="FO1217" s="12"/>
      <c r="FP1217" s="12"/>
      <c r="FQ1217" s="12"/>
      <c r="FR1217" s="12"/>
      <c r="FS1217" s="12"/>
      <c r="FT1217" s="12"/>
      <c r="FU1217" s="12"/>
      <c r="FV1217" s="12"/>
      <c r="FW1217" s="12"/>
      <c r="FX1217" s="12"/>
      <c r="FY1217" s="12"/>
      <c r="FZ1217" s="12"/>
      <c r="GA1217" s="12"/>
      <c r="GB1217" s="12"/>
      <c r="GC1217" s="12"/>
      <c r="GD1217" s="12"/>
      <c r="GE1217" s="12"/>
      <c r="GF1217" s="12"/>
      <c r="GG1217" s="12"/>
      <c r="GH1217" s="12"/>
      <c r="GI1217" s="12"/>
      <c r="GJ1217" s="12"/>
      <c r="GK1217" s="12"/>
      <c r="GL1217" s="12"/>
      <c r="GM1217" s="12"/>
      <c r="GN1217" s="12"/>
      <c r="GO1217" s="12"/>
      <c r="GP1217" s="12"/>
      <c r="GQ1217" s="12"/>
      <c r="GR1217" s="12"/>
      <c r="GS1217" s="12"/>
      <c r="GT1217" s="12"/>
      <c r="GU1217" s="12"/>
      <c r="GV1217" s="12"/>
      <c r="GW1217" s="12"/>
      <c r="GX1217" s="12"/>
      <c r="GY1217" s="12"/>
      <c r="GZ1217" s="12"/>
      <c r="HA1217" s="12"/>
      <c r="HB1217" s="12"/>
      <c r="HC1217" s="12"/>
      <c r="HD1217" s="12"/>
      <c r="HE1217" s="12"/>
      <c r="HF1217" s="12"/>
      <c r="HG1217" s="12"/>
      <c r="HH1217" s="12"/>
      <c r="HI1217" s="12"/>
      <c r="HJ1217" s="12"/>
      <c r="HK1217" s="12"/>
      <c r="HL1217" s="12"/>
      <c r="HM1217" s="12"/>
      <c r="HN1217" s="12"/>
      <c r="HO1217" s="12"/>
      <c r="HP1217" s="12"/>
      <c r="HQ1217" s="12"/>
      <c r="HZ1217" s="12"/>
      <c r="IA1217" s="12"/>
      <c r="IB1217" s="12"/>
      <c r="IC1217" s="12"/>
      <c r="ID1217" s="12"/>
      <c r="IG1217" s="12"/>
      <c r="IJ1217" s="12"/>
      <c r="IK1217" s="12"/>
      <c r="IL1217" s="12"/>
      <c r="IM1217" s="12"/>
      <c r="IN1217" s="12"/>
      <c r="IO1217" s="12"/>
      <c r="IP1217" s="12"/>
      <c r="IQ1217" s="12"/>
      <c r="IR1217" s="12"/>
      <c r="JF1217" s="12"/>
      <c r="JG1217" s="12"/>
      <c r="JH1217" s="12"/>
      <c r="JI1217" s="12"/>
      <c r="JJ1217" s="12"/>
      <c r="JL1217" s="12"/>
      <c r="JN1217" s="12"/>
      <c r="KG1217" s="12"/>
      <c r="KH1217" s="12"/>
      <c r="KI1217" s="12"/>
      <c r="KJ1217" s="12"/>
      <c r="KK1217" s="12"/>
      <c r="KL1217" s="12"/>
      <c r="KS1217" s="12"/>
      <c r="KT1217" s="12"/>
      <c r="KU1217" s="12"/>
      <c r="KV1217" s="12"/>
      <c r="KW1217" s="12"/>
      <c r="KY1217" s="12"/>
      <c r="KZ1217" s="12"/>
      <c r="LA1217" s="12"/>
      <c r="LB1217" s="12"/>
      <c r="LC1217" s="12"/>
      <c r="LD1217" s="12"/>
      <c r="LE1217" s="12"/>
      <c r="LF1217" s="12"/>
      <c r="LG1217" s="12"/>
      <c r="LH1217" s="12"/>
      <c r="LI1217" s="12"/>
      <c r="LJ1217" s="12"/>
      <c r="LK1217" s="12"/>
      <c r="LL1217" s="12"/>
      <c r="LM1217" s="12"/>
      <c r="LR1217" s="12"/>
      <c r="LS1217" s="12"/>
      <c r="LT1217" s="12"/>
      <c r="LU1217" s="12"/>
      <c r="LV1217" s="12"/>
      <c r="LW1217" s="12"/>
      <c r="LX1217" s="12"/>
      <c r="LY1217" s="12"/>
      <c r="LZ1217" s="12"/>
      <c r="MA1217" s="12"/>
      <c r="MB1217" s="12"/>
      <c r="MC1217" s="12"/>
      <c r="MD1217" s="12"/>
      <c r="ME1217" s="12"/>
      <c r="MF1217" s="12"/>
      <c r="MH1217" s="12"/>
      <c r="MI1217" s="12"/>
      <c r="MJ1217" s="12"/>
      <c r="MK1217" s="12"/>
      <c r="ML1217" s="12"/>
      <c r="MM1217" s="12"/>
      <c r="MN1217" s="12"/>
      <c r="MO1217" s="12"/>
      <c r="MP1217" s="12"/>
    </row>
    <row r="1218" spans="1:359" s="8" customFormat="1" ht="22.5" customHeight="1">
      <c r="A1218" s="56"/>
      <c r="B1218" s="55"/>
      <c r="C1218" s="63"/>
      <c r="D1218" s="201"/>
      <c r="E1218" s="226"/>
      <c r="F1218" s="60"/>
      <c r="G1218" s="60"/>
      <c r="H1218" s="26"/>
      <c r="I1218" s="26"/>
      <c r="J1218" s="9"/>
      <c r="K1218" s="26"/>
      <c r="L1218" s="66"/>
      <c r="M1218" s="66"/>
      <c r="N1218" s="17"/>
      <c r="O1218" s="318"/>
      <c r="P1218" s="318"/>
      <c r="Q1218" s="13"/>
      <c r="R1218" s="31"/>
      <c r="S1218" s="31"/>
      <c r="T1218" s="21"/>
      <c r="U1218" s="10"/>
      <c r="V1218" s="9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/>
      <c r="AU1218" s="12"/>
      <c r="AV1218" s="12"/>
      <c r="AW1218" s="12"/>
      <c r="AX1218" s="12"/>
      <c r="AY1218" s="12"/>
      <c r="AZ1218" s="12"/>
      <c r="BA1218" s="12"/>
      <c r="BB1218" s="12"/>
      <c r="BC1218" s="12"/>
      <c r="BD1218" s="12"/>
      <c r="BE1218" s="12"/>
      <c r="BF1218" s="12"/>
      <c r="BG1218" s="12"/>
      <c r="BH1218" s="12"/>
      <c r="BI1218" s="12"/>
      <c r="BJ1218" s="12"/>
      <c r="BK1218" s="12"/>
      <c r="BL1218" s="12"/>
      <c r="BM1218" s="12"/>
      <c r="BN1218" s="12"/>
      <c r="BO1218" s="12"/>
      <c r="BP1218" s="12"/>
      <c r="BQ1218" s="12"/>
      <c r="BR1218" s="12"/>
      <c r="BS1218" s="12"/>
      <c r="BT1218" s="12"/>
      <c r="BU1218" s="12"/>
      <c r="BV1218" s="12"/>
      <c r="BW1218" s="12"/>
      <c r="BX1218" s="12"/>
      <c r="BY1218" s="12"/>
      <c r="BZ1218" s="12"/>
      <c r="CA1218" s="12"/>
      <c r="CB1218" s="12"/>
      <c r="CC1218" s="12"/>
      <c r="CD1218" s="12"/>
      <c r="CE1218" s="12"/>
      <c r="CF1218" s="12"/>
      <c r="CG1218" s="12"/>
      <c r="CH1218" s="12"/>
      <c r="CI1218" s="12"/>
      <c r="CJ1218" s="12"/>
      <c r="CK1218" s="12"/>
      <c r="CL1218" s="12"/>
      <c r="CM1218" s="12"/>
      <c r="CN1218" s="12"/>
      <c r="CO1218" s="12"/>
      <c r="CP1218" s="12"/>
      <c r="CQ1218" s="12"/>
      <c r="CR1218" s="12"/>
      <c r="CS1218" s="12"/>
      <c r="CT1218" s="12"/>
      <c r="CU1218" s="12"/>
      <c r="CV1218" s="12"/>
      <c r="CW1218" s="12"/>
      <c r="CX1218" s="12"/>
      <c r="CY1218" s="12"/>
      <c r="CZ1218" s="12"/>
      <c r="DA1218" s="12"/>
      <c r="DB1218" s="12"/>
      <c r="DC1218" s="12"/>
      <c r="DD1218" s="12"/>
      <c r="DE1218" s="12"/>
      <c r="DF1218" s="12"/>
      <c r="DG1218" s="12"/>
      <c r="DH1218" s="12"/>
      <c r="DI1218" s="12"/>
      <c r="DJ1218" s="12"/>
      <c r="DK1218" s="12"/>
      <c r="DL1218" s="12"/>
      <c r="DM1218" s="12"/>
      <c r="DN1218" s="12"/>
      <c r="DO1218" s="12"/>
      <c r="DP1218" s="12"/>
      <c r="DQ1218" s="12"/>
      <c r="DR1218" s="12"/>
      <c r="DS1218" s="12"/>
      <c r="DT1218" s="12"/>
      <c r="DU1218" s="12"/>
      <c r="DV1218" s="12"/>
      <c r="DW1218" s="12"/>
      <c r="DX1218" s="12"/>
      <c r="DY1218" s="12"/>
      <c r="DZ1218" s="12"/>
      <c r="EA1218" s="12"/>
      <c r="EB1218" s="12"/>
      <c r="EC1218" s="12"/>
      <c r="ED1218" s="12"/>
      <c r="EE1218" s="12"/>
      <c r="EF1218" s="12"/>
      <c r="EG1218" s="12"/>
      <c r="EH1218" s="12"/>
      <c r="EI1218" s="12"/>
      <c r="EJ1218" s="12"/>
      <c r="EK1218" s="12"/>
      <c r="EL1218" s="12"/>
      <c r="EM1218" s="12"/>
      <c r="EN1218" s="12"/>
      <c r="EO1218" s="12"/>
      <c r="EP1218" s="12"/>
      <c r="EQ1218" s="12"/>
      <c r="ER1218" s="12"/>
      <c r="ES1218" s="12"/>
      <c r="ET1218" s="12"/>
      <c r="EU1218" s="12"/>
      <c r="EV1218" s="12"/>
      <c r="EW1218" s="12"/>
      <c r="EX1218" s="12"/>
      <c r="EY1218" s="12"/>
      <c r="EZ1218" s="12"/>
      <c r="FA1218" s="12"/>
      <c r="FB1218" s="12"/>
      <c r="FC1218" s="12"/>
      <c r="FD1218" s="12"/>
      <c r="FE1218" s="12"/>
      <c r="FF1218" s="12"/>
      <c r="FG1218" s="12"/>
      <c r="FH1218" s="12"/>
      <c r="FI1218" s="12"/>
      <c r="FJ1218" s="12"/>
      <c r="FK1218" s="12"/>
      <c r="FL1218" s="12"/>
      <c r="FM1218" s="12"/>
      <c r="FN1218" s="12"/>
      <c r="FO1218" s="12"/>
      <c r="FP1218" s="12"/>
      <c r="FQ1218" s="12"/>
      <c r="FR1218" s="12"/>
      <c r="FS1218" s="12"/>
      <c r="FT1218" s="12"/>
      <c r="FU1218" s="12"/>
      <c r="FV1218" s="12"/>
      <c r="FW1218" s="12"/>
      <c r="FX1218" s="12"/>
      <c r="FY1218" s="12"/>
      <c r="FZ1218" s="12"/>
      <c r="GA1218" s="12"/>
      <c r="GB1218" s="12"/>
      <c r="GC1218" s="12"/>
      <c r="GD1218" s="12"/>
      <c r="GE1218" s="12"/>
      <c r="GF1218" s="12"/>
      <c r="GG1218" s="12"/>
      <c r="GH1218" s="12"/>
      <c r="GI1218" s="12"/>
      <c r="GJ1218" s="12"/>
      <c r="GK1218" s="12"/>
      <c r="GL1218" s="12"/>
      <c r="GM1218" s="12"/>
      <c r="GN1218" s="12"/>
      <c r="GO1218" s="12"/>
      <c r="GP1218" s="12"/>
      <c r="GQ1218" s="12"/>
      <c r="GR1218" s="12"/>
      <c r="GS1218" s="12"/>
      <c r="GT1218" s="12"/>
      <c r="GU1218" s="12"/>
      <c r="GV1218" s="12"/>
      <c r="GW1218" s="12"/>
      <c r="GX1218" s="12"/>
      <c r="GY1218" s="12"/>
      <c r="GZ1218" s="12"/>
      <c r="HA1218" s="12"/>
      <c r="HB1218" s="12"/>
      <c r="HC1218" s="12"/>
      <c r="HD1218" s="12"/>
      <c r="HE1218" s="12"/>
      <c r="HF1218" s="12"/>
      <c r="HG1218" s="12"/>
      <c r="HH1218" s="12"/>
      <c r="HI1218" s="12"/>
      <c r="HJ1218" s="12"/>
      <c r="HK1218" s="12"/>
      <c r="HL1218" s="12"/>
      <c r="HM1218" s="12"/>
      <c r="HN1218" s="12"/>
      <c r="HO1218" s="12"/>
      <c r="HP1218" s="12"/>
      <c r="HQ1218" s="12"/>
      <c r="HR1218" s="12"/>
      <c r="HS1218" s="12"/>
      <c r="HT1218" s="12"/>
      <c r="HU1218" s="12"/>
      <c r="HW1218" s="12"/>
      <c r="HX1218" s="12"/>
      <c r="KG1218" s="12"/>
      <c r="KU1218" s="12"/>
      <c r="KV1218" s="12"/>
      <c r="KW1218" s="12"/>
      <c r="KY1218" s="12"/>
      <c r="KZ1218" s="12"/>
      <c r="LA1218" s="12"/>
      <c r="LB1218" s="12"/>
      <c r="LC1218" s="12"/>
      <c r="LD1218" s="12"/>
      <c r="LE1218" s="12"/>
      <c r="LF1218" s="12"/>
      <c r="LG1218" s="12"/>
      <c r="LH1218" s="12"/>
      <c r="LI1218" s="12"/>
      <c r="LJ1218" s="12"/>
      <c r="LK1218" s="12"/>
      <c r="LL1218" s="12"/>
      <c r="LM1218" s="12"/>
      <c r="LN1218" s="12"/>
      <c r="LO1218" s="12"/>
      <c r="LP1218" s="12"/>
      <c r="LQ1218" s="12"/>
      <c r="LR1218" s="12"/>
      <c r="LS1218" s="12"/>
      <c r="LT1218" s="12"/>
      <c r="LU1218" s="12"/>
      <c r="LV1218" s="12"/>
      <c r="LW1218" s="12"/>
      <c r="LX1218" s="12"/>
      <c r="LY1218" s="12"/>
      <c r="LZ1218" s="12"/>
      <c r="MA1218" s="12"/>
      <c r="MB1218" s="12"/>
      <c r="MC1218" s="12"/>
      <c r="MD1218" s="12"/>
      <c r="ME1218" s="12"/>
      <c r="MF1218" s="12"/>
      <c r="MG1218" s="12"/>
      <c r="MH1218" s="12"/>
      <c r="MI1218" s="12"/>
      <c r="MJ1218" s="12"/>
      <c r="MK1218" s="12"/>
      <c r="ML1218" s="12"/>
      <c r="MM1218" s="12"/>
      <c r="MN1218" s="12"/>
      <c r="MO1218" s="12"/>
      <c r="MP1218" s="12"/>
      <c r="MQ1218" s="12"/>
      <c r="MR1218" s="12"/>
      <c r="MS1218" s="12"/>
      <c r="MU1218" s="12"/>
    </row>
    <row r="1219" spans="1:359" s="8" customFormat="1" ht="22.5" customHeight="1">
      <c r="A1219" s="56"/>
      <c r="B1219" s="55"/>
      <c r="C1219" s="63"/>
      <c r="D1219" s="201"/>
      <c r="E1219" s="226"/>
      <c r="F1219" s="60"/>
      <c r="G1219" s="60"/>
      <c r="H1219" s="26"/>
      <c r="I1219" s="26"/>
      <c r="J1219" s="9"/>
      <c r="K1219" s="26"/>
      <c r="L1219" s="66"/>
      <c r="M1219" s="66"/>
      <c r="N1219" s="17"/>
      <c r="O1219" s="318"/>
      <c r="P1219" s="318"/>
      <c r="Q1219" s="13"/>
      <c r="R1219" s="31"/>
      <c r="S1219" s="31"/>
      <c r="T1219" s="21"/>
      <c r="U1219" s="10"/>
      <c r="V1219" s="9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12"/>
      <c r="AV1219" s="12"/>
      <c r="AW1219" s="12"/>
      <c r="AX1219" s="12"/>
      <c r="AY1219" s="12"/>
      <c r="AZ1219" s="12"/>
      <c r="BA1219" s="12"/>
      <c r="BB1219" s="12"/>
      <c r="BC1219" s="12"/>
      <c r="BD1219" s="12"/>
      <c r="BE1219" s="12"/>
      <c r="BF1219" s="12"/>
      <c r="BG1219" s="12"/>
      <c r="BH1219" s="12"/>
      <c r="BI1219" s="12"/>
      <c r="BJ1219" s="12"/>
      <c r="BK1219" s="12"/>
      <c r="BL1219" s="12"/>
      <c r="BM1219" s="12"/>
      <c r="BN1219" s="12"/>
      <c r="BO1219" s="12"/>
      <c r="BP1219" s="12"/>
      <c r="BQ1219" s="12"/>
      <c r="BR1219" s="12"/>
      <c r="BS1219" s="12"/>
      <c r="BT1219" s="12"/>
      <c r="BU1219" s="12"/>
      <c r="BV1219" s="12"/>
      <c r="BW1219" s="12"/>
      <c r="BX1219" s="12"/>
      <c r="BY1219" s="12"/>
      <c r="BZ1219" s="12"/>
      <c r="CA1219" s="12"/>
      <c r="CB1219" s="12"/>
      <c r="CC1219" s="12"/>
      <c r="CD1219" s="12"/>
      <c r="CE1219" s="12"/>
      <c r="CF1219" s="12"/>
      <c r="CG1219" s="12"/>
      <c r="CH1219" s="12"/>
      <c r="CI1219" s="12"/>
      <c r="CJ1219" s="12"/>
      <c r="CK1219" s="12"/>
      <c r="CL1219" s="12"/>
      <c r="CM1219" s="12"/>
      <c r="CN1219" s="12"/>
      <c r="CO1219" s="12"/>
      <c r="CP1219" s="12"/>
      <c r="CQ1219" s="12"/>
      <c r="CR1219" s="12"/>
      <c r="CS1219" s="12"/>
      <c r="CT1219" s="12"/>
      <c r="CU1219" s="12"/>
      <c r="CV1219" s="12"/>
      <c r="CW1219" s="12"/>
      <c r="CX1219" s="12"/>
      <c r="CY1219" s="12"/>
      <c r="CZ1219" s="12"/>
      <c r="DA1219" s="12"/>
      <c r="DB1219" s="12"/>
      <c r="DC1219" s="12"/>
      <c r="DD1219" s="12"/>
      <c r="DE1219" s="12"/>
      <c r="DF1219" s="12"/>
      <c r="DG1219" s="12"/>
      <c r="DH1219" s="12"/>
      <c r="DI1219" s="12"/>
      <c r="DJ1219" s="12"/>
      <c r="DK1219" s="12"/>
      <c r="DL1219" s="12"/>
      <c r="DM1219" s="12"/>
      <c r="DN1219" s="12"/>
      <c r="DO1219" s="12"/>
      <c r="DP1219" s="12"/>
      <c r="DQ1219" s="12"/>
      <c r="DR1219" s="12"/>
      <c r="DS1219" s="12"/>
      <c r="DT1219" s="12"/>
      <c r="DU1219" s="12"/>
      <c r="DV1219" s="12"/>
      <c r="DW1219" s="12"/>
      <c r="DX1219" s="12"/>
      <c r="DY1219" s="12"/>
      <c r="DZ1219" s="12"/>
      <c r="EA1219" s="12"/>
      <c r="EB1219" s="12"/>
      <c r="EC1219" s="12"/>
      <c r="ED1219" s="12"/>
      <c r="EE1219" s="12"/>
      <c r="EF1219" s="12"/>
      <c r="EG1219" s="12"/>
      <c r="EH1219" s="12"/>
      <c r="EI1219" s="12"/>
      <c r="EJ1219" s="12"/>
      <c r="EK1219" s="12"/>
      <c r="EL1219" s="12"/>
      <c r="EM1219" s="12"/>
      <c r="EN1219" s="12"/>
      <c r="EO1219" s="12"/>
      <c r="EP1219" s="12"/>
      <c r="EQ1219" s="12"/>
      <c r="ER1219" s="12"/>
      <c r="ES1219" s="12"/>
      <c r="ET1219" s="12"/>
      <c r="EU1219" s="12"/>
      <c r="EV1219" s="12"/>
      <c r="EW1219" s="12"/>
      <c r="EX1219" s="12"/>
      <c r="EY1219" s="12"/>
      <c r="EZ1219" s="12"/>
      <c r="FA1219" s="12"/>
      <c r="FB1219" s="12"/>
      <c r="FC1219" s="12"/>
      <c r="FD1219" s="12"/>
      <c r="FE1219" s="12"/>
      <c r="FF1219" s="12"/>
      <c r="FG1219" s="12"/>
      <c r="FH1219" s="12"/>
      <c r="FI1219" s="12"/>
      <c r="FJ1219" s="12"/>
      <c r="FK1219" s="12"/>
      <c r="FL1219" s="12"/>
      <c r="FM1219" s="12"/>
      <c r="FN1219" s="12"/>
      <c r="FO1219" s="12"/>
      <c r="FP1219" s="12"/>
      <c r="FQ1219" s="12"/>
      <c r="FR1219" s="12"/>
      <c r="FS1219" s="12"/>
      <c r="FT1219" s="12"/>
      <c r="FU1219" s="12"/>
      <c r="FV1219" s="12"/>
      <c r="FW1219" s="12"/>
      <c r="FX1219" s="12"/>
      <c r="FY1219" s="12"/>
      <c r="FZ1219" s="12"/>
      <c r="GA1219" s="12"/>
      <c r="GB1219" s="12"/>
      <c r="GC1219" s="12"/>
      <c r="GD1219" s="12"/>
      <c r="GE1219" s="12"/>
      <c r="GF1219" s="12"/>
      <c r="GG1219" s="12"/>
      <c r="GH1219" s="12"/>
      <c r="GI1219" s="12"/>
      <c r="GJ1219" s="12"/>
      <c r="GK1219" s="12"/>
      <c r="GL1219" s="12"/>
      <c r="GM1219" s="12"/>
      <c r="GN1219" s="12"/>
      <c r="GO1219" s="12"/>
      <c r="GP1219" s="12"/>
      <c r="GQ1219" s="12"/>
      <c r="GR1219" s="12"/>
      <c r="GS1219" s="12"/>
      <c r="GT1219" s="12"/>
      <c r="GU1219" s="12"/>
      <c r="GV1219" s="12"/>
      <c r="GW1219" s="12"/>
      <c r="GX1219" s="12"/>
      <c r="GY1219" s="12"/>
      <c r="GZ1219" s="12"/>
      <c r="HA1219" s="12"/>
      <c r="HB1219" s="12"/>
      <c r="HC1219" s="12"/>
      <c r="HD1219" s="12"/>
      <c r="HE1219" s="12"/>
      <c r="HF1219" s="12"/>
      <c r="HG1219" s="12"/>
      <c r="HH1219" s="12"/>
      <c r="HI1219" s="12"/>
      <c r="HJ1219" s="12"/>
      <c r="HK1219" s="12"/>
      <c r="HL1219" s="12"/>
      <c r="HM1219" s="12"/>
      <c r="HN1219" s="12"/>
      <c r="HO1219" s="12"/>
      <c r="HP1219" s="12"/>
      <c r="HQ1219" s="12"/>
      <c r="HR1219" s="12"/>
      <c r="HS1219" s="12"/>
      <c r="HT1219" s="12"/>
      <c r="HU1219" s="12"/>
      <c r="HW1219" s="12"/>
      <c r="HX1219" s="12"/>
      <c r="KG1219" s="12"/>
      <c r="KU1219" s="12"/>
      <c r="KV1219" s="12"/>
      <c r="KW1219" s="12"/>
      <c r="KZ1219" s="12"/>
      <c r="LA1219" s="12"/>
      <c r="LB1219" s="12"/>
      <c r="LC1219" s="12"/>
      <c r="LD1219" s="12"/>
      <c r="LE1219" s="12"/>
      <c r="LF1219" s="12"/>
      <c r="LG1219" s="12"/>
      <c r="LH1219" s="12"/>
      <c r="LI1219" s="12"/>
      <c r="LJ1219" s="12"/>
      <c r="LK1219" s="12"/>
      <c r="LL1219" s="12"/>
      <c r="LM1219" s="12"/>
      <c r="LN1219" s="12"/>
      <c r="LO1219" s="12"/>
      <c r="LP1219" s="12"/>
      <c r="LQ1219" s="12"/>
      <c r="LR1219" s="12"/>
      <c r="LS1219" s="12"/>
      <c r="LT1219" s="12"/>
      <c r="LU1219" s="12"/>
      <c r="LV1219" s="12"/>
      <c r="LW1219" s="12"/>
      <c r="LX1219" s="12"/>
      <c r="LY1219" s="12"/>
      <c r="LZ1219" s="12"/>
      <c r="MA1219" s="12"/>
      <c r="MB1219" s="12"/>
      <c r="MC1219" s="12"/>
      <c r="MD1219" s="12"/>
      <c r="ME1219" s="12"/>
      <c r="MF1219" s="12"/>
      <c r="MG1219" s="12"/>
      <c r="MH1219" s="12"/>
      <c r="MI1219" s="12"/>
      <c r="MJ1219" s="12"/>
      <c r="MK1219" s="12"/>
      <c r="ML1219" s="12"/>
      <c r="MM1219" s="12"/>
      <c r="MN1219" s="12"/>
      <c r="MO1219" s="12"/>
      <c r="MP1219" s="12"/>
      <c r="MU1219" s="12"/>
    </row>
    <row r="1220" spans="1:359" s="8" customFormat="1" ht="22.5" customHeight="1">
      <c r="A1220" s="56"/>
      <c r="B1220" s="55"/>
      <c r="C1220" s="63"/>
      <c r="D1220" s="201"/>
      <c r="E1220" s="225"/>
      <c r="F1220" s="60"/>
      <c r="G1220" s="60"/>
      <c r="H1220" s="26"/>
      <c r="I1220" s="26"/>
      <c r="J1220" s="9"/>
      <c r="K1220" s="26"/>
      <c r="L1220" s="66"/>
      <c r="M1220" s="66"/>
      <c r="N1220" s="17"/>
      <c r="O1220" s="318"/>
      <c r="P1220" s="318"/>
      <c r="Q1220" s="13"/>
      <c r="R1220" s="31"/>
      <c r="S1220" s="31"/>
      <c r="T1220" s="21"/>
      <c r="U1220" s="10"/>
      <c r="V1220" s="9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2"/>
      <c r="AX1220" s="12"/>
      <c r="AY1220" s="12"/>
      <c r="AZ1220" s="12"/>
      <c r="BA1220" s="12"/>
      <c r="BB1220" s="12"/>
      <c r="BC1220" s="12"/>
      <c r="BD1220" s="12"/>
      <c r="BE1220" s="12"/>
      <c r="BF1220" s="12"/>
      <c r="BG1220" s="12"/>
      <c r="BH1220" s="12"/>
      <c r="BI1220" s="12"/>
      <c r="BJ1220" s="12"/>
      <c r="BK1220" s="12"/>
      <c r="BL1220" s="12"/>
      <c r="BM1220" s="12"/>
      <c r="BN1220" s="12"/>
      <c r="BO1220" s="12"/>
      <c r="BP1220" s="12"/>
      <c r="BQ1220" s="12"/>
      <c r="BR1220" s="12"/>
      <c r="BS1220" s="12"/>
      <c r="BT1220" s="12"/>
      <c r="BU1220" s="12"/>
      <c r="BV1220" s="12"/>
      <c r="BW1220" s="12"/>
      <c r="BX1220" s="12"/>
      <c r="BY1220" s="12"/>
      <c r="BZ1220" s="12"/>
      <c r="CA1220" s="12"/>
      <c r="CB1220" s="12"/>
      <c r="CC1220" s="12"/>
      <c r="CD1220" s="12"/>
      <c r="CE1220" s="12"/>
      <c r="CF1220" s="12"/>
      <c r="CG1220" s="12"/>
      <c r="CH1220" s="12"/>
      <c r="CI1220" s="12"/>
      <c r="CJ1220" s="12"/>
      <c r="CK1220" s="12"/>
      <c r="CL1220" s="12"/>
      <c r="CM1220" s="12"/>
      <c r="CN1220" s="12"/>
      <c r="CO1220" s="12"/>
      <c r="CP1220" s="12"/>
      <c r="CQ1220" s="12"/>
      <c r="CR1220" s="12"/>
      <c r="CS1220" s="12"/>
      <c r="CT1220" s="12"/>
      <c r="CU1220" s="12"/>
      <c r="CV1220" s="12"/>
      <c r="CW1220" s="12"/>
      <c r="CX1220" s="12"/>
      <c r="CY1220" s="12"/>
      <c r="CZ1220" s="12"/>
      <c r="DA1220" s="12"/>
      <c r="DB1220" s="12"/>
      <c r="DC1220" s="12"/>
      <c r="DD1220" s="12"/>
      <c r="DE1220" s="12"/>
      <c r="DF1220" s="12"/>
      <c r="DG1220" s="12"/>
      <c r="DH1220" s="12"/>
      <c r="DI1220" s="12"/>
      <c r="DJ1220" s="12"/>
      <c r="DK1220" s="12"/>
      <c r="DL1220" s="12"/>
      <c r="DM1220" s="12"/>
      <c r="DN1220" s="12"/>
      <c r="DO1220" s="12"/>
      <c r="DP1220" s="12"/>
      <c r="DQ1220" s="12"/>
      <c r="DR1220" s="12"/>
      <c r="DS1220" s="12"/>
      <c r="DT1220" s="12"/>
      <c r="DU1220" s="12"/>
      <c r="DV1220" s="12"/>
      <c r="DW1220" s="12"/>
      <c r="DX1220" s="12"/>
      <c r="DY1220" s="12"/>
      <c r="DZ1220" s="12"/>
      <c r="EA1220" s="12"/>
      <c r="EB1220" s="12"/>
      <c r="EC1220" s="12"/>
      <c r="ED1220" s="12"/>
      <c r="EE1220" s="12"/>
      <c r="EF1220" s="12"/>
      <c r="EG1220" s="12"/>
      <c r="EH1220" s="12"/>
      <c r="EI1220" s="12"/>
      <c r="EJ1220" s="12"/>
      <c r="EK1220" s="12"/>
      <c r="EL1220" s="12"/>
      <c r="EM1220" s="12"/>
      <c r="EN1220" s="12"/>
      <c r="EO1220" s="12"/>
      <c r="EP1220" s="12"/>
      <c r="EQ1220" s="12"/>
      <c r="ER1220" s="12"/>
      <c r="ES1220" s="12"/>
      <c r="ET1220" s="12"/>
      <c r="EU1220" s="12"/>
      <c r="EV1220" s="12"/>
      <c r="EW1220" s="12"/>
      <c r="EX1220" s="12"/>
      <c r="EY1220" s="12"/>
      <c r="EZ1220" s="12"/>
      <c r="FA1220" s="12"/>
      <c r="FB1220" s="12"/>
      <c r="FC1220" s="12"/>
      <c r="FD1220" s="12"/>
      <c r="FE1220" s="12"/>
      <c r="FF1220" s="12"/>
      <c r="FG1220" s="12"/>
      <c r="FH1220" s="12"/>
      <c r="FI1220" s="12"/>
      <c r="FJ1220" s="12"/>
      <c r="FK1220" s="12"/>
      <c r="FL1220" s="12"/>
      <c r="FM1220" s="12"/>
      <c r="FN1220" s="12"/>
      <c r="FO1220" s="12"/>
      <c r="FP1220" s="12"/>
      <c r="FQ1220" s="12"/>
      <c r="FR1220" s="12"/>
      <c r="FS1220" s="12"/>
      <c r="FT1220" s="12"/>
      <c r="FU1220" s="12"/>
      <c r="FV1220" s="12"/>
      <c r="FW1220" s="12"/>
      <c r="FX1220" s="12"/>
      <c r="FY1220" s="12"/>
      <c r="FZ1220" s="12"/>
      <c r="GA1220" s="12"/>
      <c r="GB1220" s="12"/>
      <c r="GC1220" s="12"/>
      <c r="GD1220" s="12"/>
      <c r="GE1220" s="12"/>
      <c r="GF1220" s="12"/>
      <c r="GG1220" s="12"/>
      <c r="GH1220" s="12"/>
      <c r="GI1220" s="12"/>
      <c r="GJ1220" s="12"/>
      <c r="GK1220" s="12"/>
      <c r="GL1220" s="12"/>
      <c r="GM1220" s="12"/>
      <c r="GN1220" s="12"/>
      <c r="GO1220" s="12"/>
      <c r="GP1220" s="12"/>
      <c r="GQ1220" s="12"/>
      <c r="GR1220" s="12"/>
      <c r="GS1220" s="12"/>
      <c r="GT1220" s="12"/>
      <c r="GU1220" s="12"/>
      <c r="GV1220" s="12"/>
      <c r="GW1220" s="12"/>
      <c r="GX1220" s="12"/>
      <c r="GY1220" s="12"/>
      <c r="GZ1220" s="12"/>
      <c r="HA1220" s="12"/>
      <c r="HB1220" s="12"/>
      <c r="HC1220" s="12"/>
      <c r="HD1220" s="12"/>
      <c r="HE1220" s="12"/>
      <c r="HF1220" s="12"/>
      <c r="HG1220" s="12"/>
      <c r="HH1220" s="12"/>
      <c r="HI1220" s="12"/>
      <c r="HJ1220" s="12"/>
      <c r="HK1220" s="12"/>
      <c r="HL1220" s="12"/>
      <c r="HM1220" s="12"/>
      <c r="HN1220" s="12"/>
      <c r="HO1220" s="12"/>
      <c r="HP1220" s="12"/>
      <c r="HQ1220" s="12"/>
      <c r="HR1220" s="12"/>
      <c r="HS1220" s="12"/>
      <c r="HT1220" s="12"/>
      <c r="HU1220" s="12"/>
      <c r="HW1220" s="12"/>
      <c r="HX1220" s="12"/>
      <c r="KG1220" s="12"/>
      <c r="KZ1220" s="12"/>
      <c r="LA1220" s="12"/>
      <c r="LB1220" s="12"/>
      <c r="LC1220" s="12"/>
      <c r="LD1220" s="12"/>
      <c r="LE1220" s="12"/>
      <c r="LF1220" s="12"/>
      <c r="LG1220" s="12"/>
      <c r="LH1220" s="12"/>
      <c r="LI1220" s="12"/>
      <c r="LJ1220" s="12"/>
      <c r="LK1220" s="12"/>
      <c r="LL1220" s="12"/>
      <c r="LM1220" s="12"/>
      <c r="LN1220" s="12"/>
      <c r="LO1220" s="12"/>
      <c r="LP1220" s="12"/>
      <c r="LQ1220" s="12"/>
      <c r="LR1220" s="12"/>
      <c r="LS1220" s="12"/>
      <c r="LT1220" s="12"/>
      <c r="LU1220" s="12"/>
      <c r="LV1220" s="12"/>
      <c r="LW1220" s="12"/>
      <c r="LX1220" s="12"/>
      <c r="LY1220" s="12"/>
      <c r="LZ1220" s="12"/>
      <c r="MA1220" s="12"/>
      <c r="MB1220" s="12"/>
      <c r="MC1220" s="12"/>
      <c r="MD1220" s="12"/>
      <c r="ME1220" s="12"/>
      <c r="MF1220" s="12"/>
      <c r="MG1220" s="12"/>
      <c r="MH1220" s="12"/>
      <c r="MI1220" s="12"/>
      <c r="MJ1220" s="12"/>
      <c r="MK1220" s="12"/>
      <c r="ML1220" s="12"/>
      <c r="MM1220" s="12"/>
      <c r="MN1220" s="12"/>
      <c r="MO1220" s="12"/>
      <c r="MP1220" s="12"/>
      <c r="MR1220" s="12"/>
      <c r="MU1220" s="12"/>
    </row>
    <row r="1221" spans="1:359" s="8" customFormat="1" ht="22.5" customHeight="1">
      <c r="A1221" s="56"/>
      <c r="B1221" s="55"/>
      <c r="C1221" s="63"/>
      <c r="D1221" s="201"/>
      <c r="E1221" s="226"/>
      <c r="F1221" s="60"/>
      <c r="G1221" s="60"/>
      <c r="H1221" s="26"/>
      <c r="I1221" s="26"/>
      <c r="J1221" s="26"/>
      <c r="K1221" s="26"/>
      <c r="L1221" s="66"/>
      <c r="M1221" s="66"/>
      <c r="N1221" s="17"/>
      <c r="O1221" s="318"/>
      <c r="P1221" s="318"/>
      <c r="Q1221" s="13"/>
      <c r="R1221" s="31"/>
      <c r="S1221" s="31"/>
      <c r="T1221" s="21"/>
      <c r="U1221" s="10"/>
      <c r="V1221" s="9"/>
      <c r="HP1221" s="12"/>
      <c r="HQ1221" s="12"/>
      <c r="HR1221" s="12"/>
      <c r="HS1221" s="12"/>
      <c r="HT1221" s="12"/>
      <c r="HU1221" s="12"/>
      <c r="HW1221" s="12"/>
      <c r="HX1221" s="12"/>
      <c r="KZ1221" s="12"/>
      <c r="LA1221" s="12"/>
      <c r="LB1221" s="12"/>
      <c r="LC1221" s="12"/>
      <c r="LN1221" s="12"/>
      <c r="LO1221" s="12"/>
      <c r="LP1221" s="12"/>
      <c r="LQ1221" s="12"/>
      <c r="MG1221" s="12"/>
      <c r="MH1221" s="12"/>
      <c r="MI1221" s="12"/>
      <c r="MJ1221" s="12"/>
      <c r="MK1221" s="12"/>
      <c r="ML1221" s="12"/>
      <c r="MM1221" s="12"/>
      <c r="MN1221" s="12"/>
      <c r="MO1221" s="12"/>
      <c r="MP1221" s="12"/>
      <c r="MR1221" s="12"/>
      <c r="MU1221" s="12"/>
    </row>
    <row r="1222" spans="1:359" s="8" customFormat="1" ht="22.5" customHeight="1">
      <c r="A1222" s="57">
        <v>2</v>
      </c>
      <c r="B1222" s="58"/>
      <c r="C1222" s="62">
        <v>-2</v>
      </c>
      <c r="D1222" s="201">
        <f t="shared" ref="D1222:D1227" si="383">SUM((S1222*A1222)+B1222+C1222)</f>
        <v>49.24</v>
      </c>
      <c r="E1222" s="226"/>
      <c r="F1222" s="59" t="s">
        <v>808</v>
      </c>
      <c r="G1222" s="59"/>
      <c r="H1222" s="26" t="s">
        <v>536</v>
      </c>
      <c r="I1222" s="26" t="s">
        <v>60</v>
      </c>
      <c r="J1222" s="26" t="s">
        <v>511</v>
      </c>
      <c r="K1222" s="26" t="s">
        <v>1659</v>
      </c>
      <c r="L1222" s="66">
        <f t="shared" ref="L1222:L1228" si="384">SUM(D1222)</f>
        <v>49.24</v>
      </c>
      <c r="M1222" s="66"/>
      <c r="N1222" s="1" t="s">
        <v>369</v>
      </c>
      <c r="O1222" s="316" t="s">
        <v>369</v>
      </c>
      <c r="P1222" s="317">
        <v>6</v>
      </c>
      <c r="Q1222" s="4" t="s">
        <v>369</v>
      </c>
      <c r="R1222" s="37">
        <v>21</v>
      </c>
      <c r="S1222" s="38">
        <f t="shared" ref="S1222:S1228" si="385">SUM(R1222*1.22)</f>
        <v>25.62</v>
      </c>
      <c r="T1222" s="20" t="s">
        <v>489</v>
      </c>
      <c r="U1222" s="10" t="s">
        <v>517</v>
      </c>
      <c r="V1222" s="9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12"/>
      <c r="AV1222" s="12"/>
      <c r="AW1222" s="12"/>
      <c r="AX1222" s="12"/>
      <c r="AY1222" s="12"/>
      <c r="AZ1222" s="12"/>
      <c r="BA1222" s="12"/>
      <c r="BB1222" s="12"/>
      <c r="BC1222" s="12"/>
      <c r="BD1222" s="12"/>
      <c r="BE1222" s="12"/>
      <c r="BF1222" s="12"/>
      <c r="BG1222" s="12"/>
      <c r="BH1222" s="12"/>
      <c r="BI1222" s="12"/>
      <c r="BJ1222" s="12"/>
      <c r="BK1222" s="12"/>
      <c r="BL1222" s="12"/>
      <c r="BM1222" s="12"/>
      <c r="BN1222" s="12"/>
      <c r="BO1222" s="12"/>
      <c r="BP1222" s="12"/>
      <c r="BQ1222" s="12"/>
      <c r="BR1222" s="12"/>
      <c r="BS1222" s="12"/>
      <c r="BT1222" s="12"/>
      <c r="BU1222" s="12"/>
      <c r="BV1222" s="12"/>
      <c r="BW1222" s="12"/>
      <c r="BX1222" s="12"/>
      <c r="BY1222" s="12"/>
      <c r="BZ1222" s="12"/>
      <c r="CA1222" s="12"/>
      <c r="CB1222" s="12"/>
      <c r="CC1222" s="12"/>
      <c r="CD1222" s="12"/>
      <c r="CE1222" s="12"/>
      <c r="CF1222" s="12"/>
      <c r="CG1222" s="12"/>
      <c r="CH1222" s="12"/>
      <c r="CI1222" s="12"/>
      <c r="CJ1222" s="12"/>
      <c r="CK1222" s="12"/>
      <c r="CL1222" s="12"/>
      <c r="CM1222" s="12"/>
      <c r="CN1222" s="12"/>
      <c r="CO1222" s="12"/>
      <c r="CP1222" s="12"/>
      <c r="CQ1222" s="12"/>
      <c r="CR1222" s="12"/>
      <c r="CS1222" s="12"/>
      <c r="CT1222" s="12"/>
      <c r="CU1222" s="12"/>
      <c r="CV1222" s="12"/>
      <c r="CW1222" s="12"/>
      <c r="CX1222" s="12"/>
      <c r="CY1222" s="12"/>
      <c r="CZ1222" s="12"/>
      <c r="DA1222" s="12"/>
      <c r="DB1222" s="12"/>
      <c r="DC1222" s="12"/>
      <c r="DD1222" s="12"/>
      <c r="DE1222" s="12"/>
      <c r="DF1222" s="12"/>
      <c r="DG1222" s="12"/>
      <c r="DH1222" s="12"/>
      <c r="DI1222" s="12"/>
      <c r="DJ1222" s="12"/>
      <c r="DK1222" s="12"/>
      <c r="DL1222" s="12"/>
      <c r="DM1222" s="12"/>
      <c r="DN1222" s="12"/>
      <c r="DO1222" s="12"/>
      <c r="DP1222" s="12"/>
      <c r="DQ1222" s="12"/>
      <c r="DR1222" s="12"/>
      <c r="DS1222" s="12"/>
      <c r="DT1222" s="12"/>
      <c r="DU1222" s="12"/>
      <c r="DV1222" s="12"/>
      <c r="DW1222" s="12"/>
      <c r="DX1222" s="12"/>
      <c r="DY1222" s="12"/>
      <c r="DZ1222" s="12"/>
      <c r="EA1222" s="12"/>
      <c r="EB1222" s="12"/>
      <c r="EC1222" s="12"/>
      <c r="ED1222" s="12"/>
      <c r="EE1222" s="12"/>
      <c r="EF1222" s="12"/>
      <c r="EG1222" s="12"/>
      <c r="EH1222" s="12"/>
      <c r="EI1222" s="12"/>
      <c r="EJ1222" s="12"/>
      <c r="EK1222" s="12"/>
      <c r="EL1222" s="12"/>
      <c r="EM1222" s="12"/>
      <c r="EN1222" s="12"/>
      <c r="EO1222" s="12"/>
      <c r="EP1222" s="12"/>
      <c r="EQ1222" s="12"/>
      <c r="ER1222" s="12"/>
      <c r="ES1222" s="12"/>
      <c r="ET1222" s="12"/>
      <c r="EU1222" s="12"/>
      <c r="EV1222" s="12"/>
      <c r="EW1222" s="12"/>
      <c r="EX1222" s="12"/>
      <c r="EY1222" s="12"/>
      <c r="EZ1222" s="12"/>
      <c r="FA1222" s="12"/>
      <c r="FB1222" s="12"/>
      <c r="FC1222" s="12"/>
      <c r="FD1222" s="12"/>
      <c r="FE1222" s="12"/>
      <c r="FF1222" s="12"/>
      <c r="FG1222" s="12"/>
      <c r="FH1222" s="12"/>
      <c r="FI1222" s="12"/>
      <c r="FJ1222" s="12"/>
      <c r="FK1222" s="12"/>
      <c r="FL1222" s="12"/>
      <c r="FM1222" s="12"/>
      <c r="FN1222" s="12"/>
      <c r="FO1222" s="12"/>
      <c r="FP1222" s="12"/>
      <c r="FQ1222" s="12"/>
      <c r="FR1222" s="12"/>
      <c r="FS1222" s="12"/>
      <c r="FT1222" s="12"/>
      <c r="FU1222" s="12"/>
      <c r="FV1222" s="12"/>
      <c r="FW1222" s="12"/>
      <c r="FX1222" s="12"/>
      <c r="FY1222" s="12"/>
      <c r="FZ1222" s="12"/>
      <c r="GA1222" s="12"/>
      <c r="GB1222" s="12"/>
      <c r="GC1222" s="12"/>
      <c r="GD1222" s="12"/>
      <c r="GE1222" s="12"/>
      <c r="GF1222" s="12"/>
      <c r="GG1222" s="12"/>
      <c r="GH1222" s="12"/>
      <c r="GI1222" s="12"/>
      <c r="GJ1222" s="12"/>
      <c r="GK1222" s="12"/>
      <c r="GL1222" s="12"/>
      <c r="GM1222" s="12"/>
      <c r="GN1222" s="12"/>
      <c r="GO1222" s="12"/>
      <c r="GP1222" s="12"/>
      <c r="GQ1222" s="12"/>
      <c r="GR1222" s="12"/>
      <c r="GS1222" s="12"/>
      <c r="GT1222" s="12"/>
      <c r="GU1222" s="12"/>
      <c r="GV1222" s="12"/>
      <c r="GW1222" s="12"/>
      <c r="GX1222" s="12"/>
      <c r="GY1222" s="12"/>
      <c r="GZ1222" s="12"/>
      <c r="HA1222" s="12"/>
      <c r="HB1222" s="12"/>
      <c r="HC1222" s="12"/>
      <c r="HD1222" s="12"/>
      <c r="HE1222" s="12"/>
      <c r="HF1222" s="12"/>
      <c r="HG1222" s="12"/>
      <c r="HH1222" s="12"/>
      <c r="HI1222" s="12"/>
      <c r="HJ1222" s="12"/>
      <c r="HK1222" s="12"/>
      <c r="HL1222" s="12"/>
      <c r="HM1222" s="12"/>
      <c r="HN1222" s="12"/>
      <c r="HO1222" s="12"/>
      <c r="HR1222" s="12"/>
      <c r="HS1222" s="12"/>
      <c r="HV1222" s="12"/>
      <c r="HY1222" s="12"/>
      <c r="IB1222" s="12"/>
      <c r="IC1222" s="12"/>
      <c r="ID1222" s="12"/>
      <c r="IJ1222" s="12"/>
      <c r="IK1222" s="12"/>
      <c r="IR1222" s="12"/>
      <c r="JT1222" s="12"/>
      <c r="JU1222" s="12"/>
      <c r="JV1222" s="12"/>
      <c r="JW1222" s="12"/>
      <c r="JX1222" s="12"/>
      <c r="KS1222" s="12"/>
      <c r="KT1222" s="12"/>
      <c r="LN1222" s="12"/>
      <c r="LO1222" s="12"/>
      <c r="LP1222" s="12"/>
      <c r="LQ1222" s="12"/>
      <c r="MG1222" s="12"/>
      <c r="MK1222" s="12"/>
      <c r="ML1222" s="12"/>
      <c r="MM1222" s="12"/>
      <c r="MN1222" s="12"/>
      <c r="MO1222" s="12"/>
      <c r="MP1222" s="12"/>
    </row>
    <row r="1223" spans="1:359" s="8" customFormat="1" ht="22.5" customHeight="1">
      <c r="A1223" s="57">
        <v>2</v>
      </c>
      <c r="B1223" s="58"/>
      <c r="C1223" s="62">
        <v>-2</v>
      </c>
      <c r="D1223" s="201">
        <f t="shared" si="383"/>
        <v>44.36</v>
      </c>
      <c r="E1223" s="225"/>
      <c r="F1223" s="59" t="s">
        <v>808</v>
      </c>
      <c r="G1223" s="59"/>
      <c r="H1223" s="26" t="s">
        <v>536</v>
      </c>
      <c r="I1223" s="26" t="s">
        <v>60</v>
      </c>
      <c r="J1223" s="9" t="s">
        <v>511</v>
      </c>
      <c r="K1223" s="26" t="s">
        <v>278</v>
      </c>
      <c r="L1223" s="66">
        <f t="shared" si="384"/>
        <v>44.36</v>
      </c>
      <c r="M1223" s="66"/>
      <c r="N1223" s="1" t="s">
        <v>369</v>
      </c>
      <c r="O1223" s="316" t="s">
        <v>369</v>
      </c>
      <c r="P1223" s="317">
        <v>2</v>
      </c>
      <c r="Q1223" s="4" t="s">
        <v>369</v>
      </c>
      <c r="R1223" s="37">
        <v>19</v>
      </c>
      <c r="S1223" s="38">
        <f t="shared" si="385"/>
        <v>23.18</v>
      </c>
      <c r="T1223" s="20"/>
      <c r="U1223" s="10" t="s">
        <v>517</v>
      </c>
      <c r="V1223" s="9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T1223" s="12"/>
      <c r="AU1223" s="12"/>
      <c r="AV1223" s="12"/>
      <c r="AW1223" s="12"/>
      <c r="AX1223" s="12"/>
      <c r="AY1223" s="12"/>
      <c r="AZ1223" s="12"/>
      <c r="BA1223" s="12"/>
      <c r="BB1223" s="12"/>
      <c r="BC1223" s="12"/>
      <c r="BD1223" s="12"/>
      <c r="BE1223" s="12"/>
      <c r="BF1223" s="12"/>
      <c r="BG1223" s="12"/>
      <c r="BH1223" s="12"/>
      <c r="BI1223" s="12"/>
      <c r="BJ1223" s="12"/>
      <c r="BK1223" s="12"/>
      <c r="BL1223" s="12"/>
      <c r="BM1223" s="12"/>
      <c r="BN1223" s="12"/>
      <c r="BO1223" s="12"/>
      <c r="BP1223" s="12"/>
      <c r="BQ1223" s="12"/>
      <c r="BR1223" s="12"/>
      <c r="BS1223" s="12"/>
      <c r="BT1223" s="12"/>
      <c r="BU1223" s="12"/>
      <c r="BV1223" s="12"/>
      <c r="BW1223" s="12"/>
      <c r="BX1223" s="12"/>
      <c r="BY1223" s="12"/>
      <c r="BZ1223" s="12"/>
      <c r="CA1223" s="12"/>
      <c r="CB1223" s="12"/>
      <c r="CC1223" s="12"/>
      <c r="CD1223" s="12"/>
      <c r="CE1223" s="12"/>
      <c r="CF1223" s="12"/>
      <c r="CG1223" s="12"/>
      <c r="CH1223" s="12"/>
      <c r="CI1223" s="12"/>
      <c r="CJ1223" s="12"/>
      <c r="CK1223" s="12"/>
      <c r="CL1223" s="12"/>
      <c r="CM1223" s="12"/>
      <c r="CN1223" s="12"/>
      <c r="CO1223" s="12"/>
      <c r="CP1223" s="12"/>
      <c r="CQ1223" s="12"/>
      <c r="CR1223" s="12"/>
      <c r="CS1223" s="12"/>
      <c r="CT1223" s="12"/>
      <c r="CU1223" s="12"/>
      <c r="CV1223" s="12"/>
      <c r="CW1223" s="12"/>
      <c r="CX1223" s="12"/>
      <c r="CY1223" s="12"/>
      <c r="CZ1223" s="12"/>
      <c r="DA1223" s="12"/>
      <c r="DB1223" s="12"/>
      <c r="DC1223" s="12"/>
      <c r="DD1223" s="12"/>
      <c r="DE1223" s="12"/>
      <c r="DF1223" s="12"/>
      <c r="DG1223" s="12"/>
      <c r="DH1223" s="12"/>
      <c r="DI1223" s="12"/>
      <c r="DJ1223" s="12"/>
      <c r="DK1223" s="12"/>
      <c r="DL1223" s="12"/>
      <c r="DM1223" s="12"/>
      <c r="DN1223" s="12"/>
      <c r="DO1223" s="12"/>
      <c r="DP1223" s="12"/>
      <c r="DQ1223" s="12"/>
      <c r="DR1223" s="12"/>
      <c r="DS1223" s="12"/>
      <c r="DT1223" s="12"/>
      <c r="DU1223" s="12"/>
      <c r="DV1223" s="12"/>
      <c r="DW1223" s="12"/>
      <c r="DX1223" s="12"/>
      <c r="DY1223" s="12"/>
      <c r="DZ1223" s="12"/>
      <c r="EA1223" s="12"/>
      <c r="EB1223" s="12"/>
      <c r="EC1223" s="12"/>
      <c r="ED1223" s="12"/>
      <c r="EE1223" s="12"/>
      <c r="EF1223" s="12"/>
      <c r="EG1223" s="12"/>
      <c r="EH1223" s="12"/>
      <c r="EI1223" s="12"/>
      <c r="EJ1223" s="12"/>
      <c r="EK1223" s="12"/>
      <c r="EL1223" s="12"/>
      <c r="EM1223" s="12"/>
      <c r="EN1223" s="12"/>
      <c r="EO1223" s="12"/>
      <c r="EP1223" s="12"/>
      <c r="EQ1223" s="12"/>
      <c r="ER1223" s="12"/>
      <c r="ES1223" s="12"/>
      <c r="ET1223" s="12"/>
      <c r="EU1223" s="12"/>
      <c r="EV1223" s="12"/>
      <c r="EW1223" s="12"/>
      <c r="EX1223" s="12"/>
      <c r="EY1223" s="12"/>
      <c r="EZ1223" s="12"/>
      <c r="FA1223" s="12"/>
      <c r="FB1223" s="12"/>
      <c r="FC1223" s="12"/>
      <c r="FD1223" s="12"/>
      <c r="FE1223" s="12"/>
      <c r="FF1223" s="12"/>
      <c r="FG1223" s="12"/>
      <c r="FH1223" s="12"/>
      <c r="FI1223" s="12"/>
      <c r="FJ1223" s="12"/>
      <c r="FK1223" s="12"/>
      <c r="FL1223" s="12"/>
      <c r="FM1223" s="12"/>
      <c r="FN1223" s="12"/>
      <c r="FO1223" s="12"/>
      <c r="FP1223" s="12"/>
      <c r="FQ1223" s="12"/>
      <c r="FR1223" s="12"/>
      <c r="FS1223" s="12"/>
      <c r="FT1223" s="12"/>
      <c r="FU1223" s="12"/>
      <c r="FV1223" s="12"/>
      <c r="FW1223" s="12"/>
      <c r="FX1223" s="12"/>
      <c r="FY1223" s="12"/>
      <c r="FZ1223" s="12"/>
      <c r="GA1223" s="12"/>
      <c r="GB1223" s="12"/>
      <c r="GC1223" s="12"/>
      <c r="GD1223" s="12"/>
      <c r="GE1223" s="12"/>
      <c r="GF1223" s="12"/>
      <c r="GG1223" s="12"/>
      <c r="GH1223" s="12"/>
      <c r="GI1223" s="12"/>
      <c r="GJ1223" s="12"/>
      <c r="GK1223" s="12"/>
      <c r="GL1223" s="12"/>
      <c r="GM1223" s="12"/>
      <c r="GN1223" s="12"/>
      <c r="GO1223" s="12"/>
      <c r="GP1223" s="12"/>
      <c r="GQ1223" s="12"/>
      <c r="GR1223" s="12"/>
      <c r="GS1223" s="12"/>
      <c r="GT1223" s="12"/>
      <c r="GU1223" s="12"/>
      <c r="GV1223" s="12"/>
      <c r="GW1223" s="12"/>
      <c r="GX1223" s="12"/>
      <c r="GY1223" s="12"/>
      <c r="GZ1223" s="12"/>
      <c r="HA1223" s="12"/>
      <c r="HB1223" s="12"/>
      <c r="HC1223" s="12"/>
      <c r="HD1223" s="12"/>
      <c r="HE1223" s="12"/>
      <c r="HF1223" s="12"/>
      <c r="HG1223" s="12"/>
      <c r="HH1223" s="12"/>
      <c r="HI1223" s="12"/>
      <c r="HJ1223" s="12"/>
      <c r="HK1223" s="12"/>
      <c r="HL1223" s="12"/>
      <c r="HM1223" s="12"/>
      <c r="HN1223" s="12"/>
      <c r="HO1223" s="12"/>
      <c r="HR1223" s="12"/>
      <c r="HS1223" s="12"/>
      <c r="HV1223" s="12"/>
      <c r="HY1223" s="12"/>
      <c r="IB1223" s="12"/>
      <c r="IC1223" s="12"/>
      <c r="ID1223" s="12"/>
      <c r="IJ1223" s="12"/>
      <c r="IK1223" s="12"/>
      <c r="IR1223" s="12"/>
      <c r="JT1223" s="12"/>
      <c r="JU1223" s="12"/>
      <c r="JV1223" s="12"/>
      <c r="JW1223" s="12"/>
      <c r="JX1223" s="12"/>
      <c r="KS1223" s="12"/>
      <c r="KT1223" s="12"/>
      <c r="KZ1223" s="12"/>
      <c r="LA1223" s="12"/>
      <c r="LB1223" s="12"/>
      <c r="LC1223" s="12"/>
      <c r="LN1223" s="12"/>
      <c r="LO1223" s="12"/>
      <c r="LP1223" s="12"/>
      <c r="LQ1223" s="12"/>
      <c r="MG1223" s="12"/>
      <c r="MH1223" s="12"/>
      <c r="MI1223" s="12"/>
      <c r="MJ1223" s="12"/>
      <c r="MK1223" s="12"/>
      <c r="ML1223" s="12"/>
      <c r="MM1223" s="12"/>
      <c r="MN1223" s="12"/>
      <c r="MO1223" s="12"/>
      <c r="MP1223" s="12"/>
    </row>
    <row r="1224" spans="1:359" ht="22.5" customHeight="1">
      <c r="A1224" s="57">
        <v>1</v>
      </c>
      <c r="B1224" s="58">
        <v>15</v>
      </c>
      <c r="C1224" s="62"/>
      <c r="D1224" s="201">
        <f t="shared" si="383"/>
        <v>26.528999999999996</v>
      </c>
      <c r="E1224" s="226"/>
      <c r="F1224" s="59" t="s">
        <v>805</v>
      </c>
      <c r="G1224" s="59"/>
      <c r="H1224" s="26" t="s">
        <v>536</v>
      </c>
      <c r="I1224" s="26" t="s">
        <v>1630</v>
      </c>
      <c r="J1224" s="43" t="s">
        <v>511</v>
      </c>
      <c r="K1224" s="26" t="s">
        <v>2917</v>
      </c>
      <c r="L1224" s="66">
        <f t="shared" si="384"/>
        <v>26.528999999999996</v>
      </c>
      <c r="M1224" s="66"/>
      <c r="N1224" s="1" t="s">
        <v>369</v>
      </c>
      <c r="O1224" s="316" t="s">
        <v>369</v>
      </c>
      <c r="P1224" s="317">
        <v>6</v>
      </c>
      <c r="Q1224" s="4" t="s">
        <v>369</v>
      </c>
      <c r="R1224" s="37">
        <v>9.4499999999999993</v>
      </c>
      <c r="S1224" s="38">
        <f t="shared" si="385"/>
        <v>11.528999999999998</v>
      </c>
      <c r="T1224" s="25">
        <v>0.08</v>
      </c>
      <c r="U1224" s="10" t="s">
        <v>1628</v>
      </c>
      <c r="V1224" s="9"/>
      <c r="HP1224" s="8"/>
      <c r="HQ1224" s="8"/>
      <c r="HR1224" s="8"/>
      <c r="HS1224" s="8"/>
      <c r="HV1224" s="8"/>
      <c r="HZ1224" s="8"/>
      <c r="IA1224" s="8"/>
      <c r="IB1224" s="8"/>
      <c r="IC1224" s="8"/>
      <c r="ID1224" s="8"/>
      <c r="IE1224" s="8"/>
      <c r="IF1224" s="8"/>
      <c r="IG1224" s="8"/>
      <c r="IH1224" s="8"/>
      <c r="IL1224" s="8"/>
      <c r="IM1224" s="8"/>
      <c r="IN1224" s="8"/>
      <c r="IO1224" s="7"/>
      <c r="IP1224" s="7"/>
      <c r="IQ1224" s="7"/>
      <c r="IR1224" s="8"/>
      <c r="IS1224" s="8"/>
      <c r="IT1224" s="8"/>
      <c r="IU1224" s="8"/>
      <c r="IV1224" s="8"/>
      <c r="IW1224" s="8"/>
      <c r="IX1224" s="7"/>
      <c r="IY1224" s="7"/>
      <c r="IZ1224" s="7"/>
      <c r="JA1224" s="7"/>
      <c r="JB1224" s="8"/>
      <c r="JC1224" s="8"/>
      <c r="JD1224" s="8"/>
      <c r="JE1224" s="8"/>
      <c r="JF1224" s="8"/>
      <c r="JG1224" s="8"/>
      <c r="JH1224" s="8"/>
      <c r="JI1224" s="8"/>
      <c r="JJ1224" s="8"/>
      <c r="JK1224" s="8"/>
      <c r="JP1224" s="8"/>
      <c r="JQ1224" s="8"/>
      <c r="JR1224" s="8"/>
      <c r="JS1224" s="8"/>
      <c r="JY1224" s="8"/>
      <c r="KE1224" s="8"/>
      <c r="KF1224" s="8"/>
      <c r="KH1224" s="8"/>
      <c r="KI1224" s="8"/>
      <c r="KJ1224" s="8"/>
      <c r="KK1224" s="8"/>
      <c r="KL1224" s="8"/>
      <c r="KM1224" s="8"/>
      <c r="KN1224" s="8"/>
      <c r="KO1224" s="8"/>
      <c r="KP1224" s="8"/>
      <c r="KQ1224" s="8"/>
      <c r="KR1224" s="8"/>
      <c r="KZ1224" s="8"/>
      <c r="LA1224" s="8"/>
      <c r="LB1224" s="8"/>
      <c r="LC1224" s="8"/>
      <c r="MH1224" s="8"/>
      <c r="MI1224" s="8"/>
      <c r="MJ1224" s="8"/>
      <c r="MK1224" s="8"/>
      <c r="ML1224" s="8"/>
      <c r="MM1224" s="8"/>
      <c r="MN1224" s="8"/>
      <c r="MO1224" s="8"/>
      <c r="MP1224" s="8"/>
      <c r="MQ1224" s="8"/>
      <c r="MR1224" s="8"/>
      <c r="MS1224" s="8"/>
      <c r="MU1224"/>
    </row>
    <row r="1225" spans="1:359" ht="22.5" customHeight="1">
      <c r="A1225" s="57">
        <v>1</v>
      </c>
      <c r="B1225" s="58">
        <v>15</v>
      </c>
      <c r="C1225" s="62"/>
      <c r="D1225" s="201">
        <f t="shared" si="383"/>
        <v>26.468</v>
      </c>
      <c r="E1225" s="226"/>
      <c r="F1225" s="59" t="s">
        <v>805</v>
      </c>
      <c r="G1225" s="59"/>
      <c r="H1225" s="26" t="s">
        <v>536</v>
      </c>
      <c r="I1225" s="26" t="s">
        <v>1630</v>
      </c>
      <c r="J1225" s="26" t="s">
        <v>511</v>
      </c>
      <c r="K1225" s="26" t="s">
        <v>1632</v>
      </c>
      <c r="L1225" s="66">
        <f t="shared" si="384"/>
        <v>26.468</v>
      </c>
      <c r="M1225" s="66"/>
      <c r="N1225" s="1" t="s">
        <v>369</v>
      </c>
      <c r="O1225" s="316" t="s">
        <v>369</v>
      </c>
      <c r="P1225" s="317">
        <v>2</v>
      </c>
      <c r="Q1225" s="4" t="s">
        <v>369</v>
      </c>
      <c r="R1225" s="37">
        <v>9.4</v>
      </c>
      <c r="S1225" s="38">
        <f t="shared" si="385"/>
        <v>11.468</v>
      </c>
      <c r="T1225" s="19"/>
      <c r="U1225" s="10" t="s">
        <v>1628</v>
      </c>
      <c r="V1225" s="10" t="s">
        <v>1629</v>
      </c>
      <c r="W1225" s="8"/>
      <c r="HP1225" s="8"/>
      <c r="HQ1225" s="8"/>
      <c r="HR1225" s="8"/>
      <c r="HS1225" s="8"/>
      <c r="HV1225" s="8"/>
      <c r="HY1225" s="8"/>
      <c r="IE1225" s="8"/>
      <c r="IF1225" s="8"/>
      <c r="IH1225" s="8"/>
      <c r="IL1225" s="8"/>
      <c r="IM1225" s="8"/>
      <c r="IN1225" s="8"/>
      <c r="IS1225" s="8"/>
      <c r="IT1225" s="8"/>
      <c r="IU1225" s="8"/>
      <c r="IV1225" s="8"/>
      <c r="IW1225" s="8"/>
      <c r="IX1225" s="8"/>
      <c r="IY1225" s="8"/>
      <c r="IZ1225" s="8"/>
      <c r="JA1225" s="8"/>
      <c r="JB1225" s="8"/>
      <c r="JC1225" s="8"/>
      <c r="JD1225" s="8"/>
      <c r="JE1225" s="8"/>
      <c r="JF1225" s="8"/>
      <c r="JG1225" s="8"/>
      <c r="JH1225" s="8"/>
      <c r="JI1225" s="8"/>
      <c r="JJ1225" s="8"/>
      <c r="JK1225" s="8"/>
      <c r="JL1225" s="8"/>
      <c r="JM1225" s="8"/>
      <c r="JN1225" s="7"/>
      <c r="JP1225" s="8"/>
      <c r="JR1225" s="8"/>
      <c r="JS1225" s="8"/>
      <c r="JY1225" s="8"/>
      <c r="JZ1225" s="8"/>
      <c r="KA1225" s="8"/>
      <c r="KB1225" s="8"/>
      <c r="KC1225" s="8"/>
      <c r="KD1225" s="8"/>
      <c r="KE1225" s="8"/>
      <c r="KF1225" s="8"/>
      <c r="KG1225" s="8"/>
      <c r="KH1225" s="8"/>
      <c r="KI1225" s="8"/>
      <c r="KJ1225" s="8"/>
      <c r="KK1225" s="8"/>
      <c r="KL1225" s="8"/>
      <c r="KM1225" s="8"/>
      <c r="KN1225" s="8"/>
      <c r="KO1225" s="8"/>
      <c r="KP1225" s="8"/>
      <c r="KQ1225" s="8"/>
      <c r="KR1225" s="8"/>
      <c r="KU1225" s="8"/>
      <c r="KV1225" s="8"/>
      <c r="KW1225" s="8"/>
      <c r="KY1225" s="8"/>
      <c r="MQ1225" s="8"/>
      <c r="MR1225" s="8"/>
      <c r="MS1225" s="8"/>
      <c r="MU1225" s="8"/>
    </row>
    <row r="1226" spans="1:359" ht="22.5" customHeight="1">
      <c r="A1226" s="57">
        <v>1</v>
      </c>
      <c r="B1226" s="58">
        <v>15</v>
      </c>
      <c r="C1226" s="62"/>
      <c r="D1226" s="201">
        <f t="shared" si="383"/>
        <v>24.637999999999998</v>
      </c>
      <c r="E1226" s="226"/>
      <c r="F1226" s="59" t="s">
        <v>805</v>
      </c>
      <c r="G1226" s="59"/>
      <c r="H1226" s="26" t="s">
        <v>536</v>
      </c>
      <c r="I1226" s="26" t="s">
        <v>1630</v>
      </c>
      <c r="J1226" s="43" t="s">
        <v>557</v>
      </c>
      <c r="K1226" s="26" t="s">
        <v>2918</v>
      </c>
      <c r="L1226" s="66">
        <f t="shared" si="384"/>
        <v>24.637999999999998</v>
      </c>
      <c r="M1226" s="66"/>
      <c r="N1226" s="1" t="s">
        <v>369</v>
      </c>
      <c r="O1226" s="316" t="s">
        <v>369</v>
      </c>
      <c r="P1226" s="317">
        <v>6</v>
      </c>
      <c r="Q1226" s="4" t="s">
        <v>369</v>
      </c>
      <c r="R1226" s="37">
        <v>7.9</v>
      </c>
      <c r="S1226" s="38">
        <f t="shared" si="385"/>
        <v>9.6379999999999999</v>
      </c>
      <c r="T1226" s="25">
        <v>0.08</v>
      </c>
      <c r="U1226" s="10" t="s">
        <v>1628</v>
      </c>
      <c r="V1226" s="9"/>
      <c r="HP1226" s="8"/>
      <c r="HQ1226" s="8"/>
      <c r="HR1226" s="8"/>
      <c r="HS1226" s="8"/>
      <c r="HV1226" s="8"/>
      <c r="HZ1226" s="8"/>
      <c r="IA1226" s="8"/>
      <c r="IB1226" s="8"/>
      <c r="IC1226" s="8"/>
      <c r="ID1226" s="8"/>
      <c r="IE1226" s="8"/>
      <c r="IF1226" s="8"/>
      <c r="IG1226" s="8"/>
      <c r="IH1226" s="8"/>
      <c r="IL1226" s="8"/>
      <c r="IM1226" s="8"/>
      <c r="IN1226" s="8"/>
      <c r="IO1226" s="7"/>
      <c r="IP1226" s="7"/>
      <c r="IQ1226" s="7"/>
      <c r="IR1226" s="8"/>
      <c r="IS1226" s="8"/>
      <c r="IT1226" s="8"/>
      <c r="IU1226" s="8"/>
      <c r="IV1226" s="8"/>
      <c r="IW1226" s="8"/>
      <c r="IX1226" s="7"/>
      <c r="IY1226" s="7"/>
      <c r="IZ1226" s="7"/>
      <c r="JA1226" s="7"/>
      <c r="JB1226" s="8"/>
      <c r="JC1226" s="8"/>
      <c r="JD1226" s="8"/>
      <c r="JE1226" s="8"/>
      <c r="JF1226" s="8"/>
      <c r="JG1226" s="8"/>
      <c r="JH1226" s="8"/>
      <c r="JI1226" s="8"/>
      <c r="JJ1226" s="8"/>
      <c r="JK1226" s="8"/>
      <c r="JP1226" s="8"/>
      <c r="JQ1226" s="8"/>
      <c r="JR1226" s="8"/>
      <c r="JS1226" s="8"/>
      <c r="JY1226" s="8"/>
      <c r="KE1226" s="8"/>
      <c r="KF1226" s="8"/>
      <c r="KH1226" s="8"/>
      <c r="KI1226" s="8"/>
      <c r="KJ1226" s="8"/>
      <c r="KK1226" s="8"/>
      <c r="KL1226" s="8"/>
      <c r="KM1226" s="8"/>
      <c r="KN1226" s="8"/>
      <c r="KO1226" s="8"/>
      <c r="KP1226" s="8"/>
      <c r="KQ1226" s="8"/>
      <c r="KR1226" s="8"/>
      <c r="KZ1226" s="8"/>
      <c r="LA1226" s="8"/>
      <c r="LB1226" s="8"/>
      <c r="LC1226" s="8"/>
      <c r="MH1226" s="8"/>
      <c r="MI1226" s="8"/>
      <c r="MJ1226" s="8"/>
      <c r="MK1226" s="8"/>
      <c r="ML1226" s="8"/>
      <c r="MM1226" s="8"/>
      <c r="MN1226" s="8"/>
      <c r="MO1226" s="8"/>
      <c r="MP1226" s="8"/>
      <c r="MQ1226" s="8"/>
      <c r="MR1226" s="8"/>
      <c r="MS1226" s="8"/>
      <c r="MU1226"/>
    </row>
    <row r="1227" spans="1:359" s="8" customFormat="1" ht="22.5" customHeight="1">
      <c r="A1227" s="57">
        <v>1</v>
      </c>
      <c r="B1227" s="58">
        <v>15</v>
      </c>
      <c r="C1227" s="62">
        <v>3</v>
      </c>
      <c r="D1227" s="201">
        <f t="shared" si="383"/>
        <v>28.613999999999997</v>
      </c>
      <c r="E1227" s="226"/>
      <c r="F1227" s="59" t="s">
        <v>805</v>
      </c>
      <c r="G1227" s="90"/>
      <c r="H1227" s="26" t="s">
        <v>536</v>
      </c>
      <c r="I1227" s="26" t="s">
        <v>2089</v>
      </c>
      <c r="J1227" s="28" t="s">
        <v>948</v>
      </c>
      <c r="K1227" s="26" t="s">
        <v>2090</v>
      </c>
      <c r="L1227" s="66">
        <f t="shared" si="384"/>
        <v>28.613999999999997</v>
      </c>
      <c r="M1227" s="66"/>
      <c r="N1227" s="1" t="s">
        <v>369</v>
      </c>
      <c r="O1227" s="316" t="s">
        <v>369</v>
      </c>
      <c r="P1227" s="317">
        <v>2</v>
      </c>
      <c r="Q1227" s="4" t="s">
        <v>369</v>
      </c>
      <c r="R1227" s="37">
        <v>8.6999999999999993</v>
      </c>
      <c r="S1227" s="38">
        <f t="shared" si="385"/>
        <v>10.613999999999999</v>
      </c>
      <c r="T1227" s="25">
        <v>0.03</v>
      </c>
      <c r="U1227" s="10" t="s">
        <v>2082</v>
      </c>
      <c r="V1227" s="9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  <c r="AT1227" s="12"/>
      <c r="AU1227" s="12"/>
      <c r="AV1227" s="12"/>
      <c r="AW1227" s="12"/>
      <c r="AX1227" s="12"/>
      <c r="AY1227" s="12"/>
      <c r="AZ1227" s="12"/>
      <c r="BA1227" s="12"/>
      <c r="BB1227" s="12"/>
      <c r="BC1227" s="12"/>
      <c r="BD1227" s="12"/>
      <c r="BE1227" s="12"/>
      <c r="BF1227" s="12"/>
      <c r="BG1227" s="12"/>
      <c r="BH1227" s="12"/>
      <c r="BI1227" s="12"/>
      <c r="BJ1227" s="12"/>
      <c r="BK1227" s="12"/>
      <c r="BL1227" s="12"/>
      <c r="BM1227" s="12"/>
      <c r="BN1227" s="12"/>
      <c r="BO1227" s="12"/>
      <c r="BP1227" s="12"/>
      <c r="BQ1227" s="12"/>
      <c r="BR1227" s="12"/>
      <c r="BS1227" s="12"/>
      <c r="BT1227" s="12"/>
      <c r="BU1227" s="12"/>
      <c r="BV1227" s="12"/>
      <c r="BW1227" s="12"/>
      <c r="BX1227" s="12"/>
      <c r="BY1227" s="12"/>
      <c r="BZ1227" s="12"/>
      <c r="CA1227" s="12"/>
      <c r="CB1227" s="12"/>
      <c r="CC1227" s="12"/>
      <c r="CD1227" s="12"/>
      <c r="CE1227" s="12"/>
      <c r="CF1227" s="12"/>
      <c r="CG1227" s="12"/>
      <c r="CH1227" s="12"/>
      <c r="CI1227" s="12"/>
      <c r="CJ1227" s="12"/>
      <c r="CK1227" s="12"/>
      <c r="CL1227" s="12"/>
      <c r="CM1227" s="12"/>
      <c r="CN1227" s="12"/>
      <c r="CO1227" s="12"/>
      <c r="CP1227" s="12"/>
      <c r="CQ1227" s="12"/>
      <c r="CR1227" s="12"/>
      <c r="CS1227" s="12"/>
      <c r="CT1227" s="12"/>
      <c r="CU1227" s="12"/>
      <c r="CV1227" s="12"/>
      <c r="CW1227" s="12"/>
      <c r="CX1227" s="12"/>
      <c r="CY1227" s="12"/>
      <c r="CZ1227" s="12"/>
      <c r="DA1227" s="12"/>
      <c r="DB1227" s="12"/>
      <c r="DC1227" s="12"/>
      <c r="DD1227" s="12"/>
      <c r="DE1227" s="12"/>
      <c r="DF1227" s="12"/>
      <c r="DG1227" s="12"/>
      <c r="DH1227" s="12"/>
      <c r="DI1227" s="12"/>
      <c r="DJ1227" s="12"/>
      <c r="DK1227" s="12"/>
      <c r="DL1227" s="12"/>
      <c r="DM1227" s="12"/>
      <c r="DN1227" s="12"/>
      <c r="DO1227" s="12"/>
      <c r="DP1227" s="12"/>
      <c r="DQ1227" s="12"/>
      <c r="DR1227" s="12"/>
      <c r="DS1227" s="12"/>
      <c r="DT1227" s="12"/>
      <c r="DU1227" s="12"/>
      <c r="DV1227" s="12"/>
      <c r="DW1227" s="12"/>
      <c r="DX1227" s="12"/>
      <c r="DY1227" s="12"/>
      <c r="DZ1227" s="12"/>
      <c r="EA1227" s="12"/>
      <c r="EB1227" s="12"/>
      <c r="EC1227" s="12"/>
      <c r="ED1227" s="12"/>
      <c r="EE1227" s="12"/>
      <c r="EF1227" s="12"/>
      <c r="EG1227" s="12"/>
      <c r="EH1227" s="12"/>
      <c r="EI1227" s="12"/>
      <c r="EJ1227" s="12"/>
      <c r="EK1227" s="12"/>
      <c r="EL1227" s="12"/>
      <c r="EM1227" s="12"/>
      <c r="EN1227" s="12"/>
      <c r="EO1227" s="12"/>
      <c r="EP1227" s="12"/>
      <c r="EQ1227" s="12"/>
      <c r="ER1227" s="12"/>
      <c r="ES1227" s="12"/>
      <c r="ET1227" s="12"/>
      <c r="EU1227" s="12"/>
      <c r="EV1227" s="12"/>
      <c r="EW1227" s="12"/>
      <c r="EX1227" s="12"/>
      <c r="EY1227" s="12"/>
      <c r="EZ1227" s="12"/>
      <c r="FA1227" s="12"/>
      <c r="FB1227" s="12"/>
      <c r="FC1227" s="12"/>
      <c r="FD1227" s="12"/>
      <c r="FE1227" s="12"/>
      <c r="FF1227" s="12"/>
      <c r="FG1227" s="12"/>
      <c r="FH1227" s="12"/>
      <c r="FI1227" s="12"/>
      <c r="FJ1227" s="12"/>
      <c r="FK1227" s="12"/>
      <c r="FL1227" s="12"/>
      <c r="FM1227" s="12"/>
      <c r="FN1227" s="12"/>
      <c r="FO1227" s="12"/>
      <c r="FP1227" s="12"/>
      <c r="FQ1227" s="12"/>
      <c r="FR1227" s="12"/>
      <c r="FS1227" s="12"/>
      <c r="FT1227" s="12"/>
      <c r="FU1227" s="12"/>
      <c r="FV1227" s="12"/>
      <c r="FW1227" s="12"/>
      <c r="FX1227" s="12"/>
      <c r="FY1227" s="12"/>
      <c r="FZ1227" s="12"/>
      <c r="GA1227" s="12"/>
      <c r="GB1227" s="12"/>
      <c r="GC1227" s="12"/>
      <c r="GD1227" s="12"/>
      <c r="GE1227" s="12"/>
      <c r="GF1227" s="12"/>
      <c r="GG1227" s="12"/>
      <c r="GH1227" s="12"/>
      <c r="GI1227" s="12"/>
      <c r="GJ1227" s="12"/>
      <c r="GK1227" s="12"/>
      <c r="GL1227" s="12"/>
      <c r="GM1227" s="12"/>
      <c r="GN1227" s="12"/>
      <c r="GO1227" s="12"/>
      <c r="GP1227" s="12"/>
      <c r="GQ1227" s="12"/>
      <c r="GR1227" s="12"/>
      <c r="GS1227" s="12"/>
      <c r="GT1227" s="12"/>
      <c r="GU1227" s="12"/>
      <c r="GV1227" s="12"/>
      <c r="GW1227" s="12"/>
      <c r="GX1227" s="12"/>
      <c r="GY1227" s="12"/>
      <c r="GZ1227" s="12"/>
      <c r="HA1227" s="12"/>
      <c r="HB1227" s="12"/>
      <c r="HC1227" s="12"/>
      <c r="HD1227" s="12"/>
      <c r="HE1227" s="12"/>
      <c r="HF1227" s="12"/>
      <c r="HG1227" s="12"/>
      <c r="HH1227" s="12"/>
      <c r="HI1227" s="12"/>
      <c r="HJ1227" s="12"/>
      <c r="HK1227" s="12"/>
      <c r="HL1227" s="12"/>
      <c r="HM1227" s="12"/>
      <c r="HN1227" s="12"/>
      <c r="HO1227" s="12"/>
      <c r="HR1227" s="12"/>
      <c r="HS1227" s="12"/>
      <c r="HT1227" s="12"/>
      <c r="HU1227" s="12"/>
      <c r="HV1227" s="12"/>
      <c r="HW1227" s="12"/>
      <c r="HX1227" s="12"/>
      <c r="HY1227" s="12"/>
      <c r="HZ1227" s="12"/>
      <c r="IA1227" s="12"/>
      <c r="IE1227" s="12"/>
      <c r="IF1227" s="12"/>
      <c r="IG1227" s="12"/>
      <c r="IH1227" s="12"/>
      <c r="IJ1227" s="12"/>
      <c r="IK1227" s="12"/>
      <c r="IL1227" s="12"/>
      <c r="IM1227" s="12"/>
      <c r="IN1227" s="12"/>
      <c r="IO1227" s="12"/>
      <c r="IP1227" s="12"/>
      <c r="IQ1227" s="12"/>
      <c r="IR1227" s="12"/>
      <c r="JB1227" s="12"/>
      <c r="JC1227" s="12"/>
      <c r="JD1227" s="12"/>
      <c r="JE1227" s="12"/>
      <c r="JF1227" s="12"/>
      <c r="JG1227" s="12"/>
      <c r="JH1227" s="12"/>
      <c r="JI1227" s="12"/>
      <c r="JJ1227" s="12"/>
      <c r="JK1227" s="12"/>
      <c r="JL1227" s="12"/>
      <c r="JM1227" s="7"/>
      <c r="JN1227" s="12"/>
      <c r="JO1227" s="7"/>
      <c r="JP1227" s="12"/>
      <c r="JQ1227" s="7"/>
      <c r="JR1227" s="12"/>
      <c r="JS1227" s="12"/>
      <c r="JT1227" s="12"/>
      <c r="JU1227" s="12"/>
      <c r="JV1227" s="12"/>
      <c r="JW1227" s="12"/>
      <c r="JX1227" s="12"/>
      <c r="JY1227" s="12"/>
      <c r="JZ1227" s="12"/>
      <c r="KA1227" s="12"/>
      <c r="KB1227" s="12"/>
      <c r="KC1227" s="12"/>
      <c r="KD1227" s="12"/>
      <c r="KE1227" s="12"/>
      <c r="KF1227" s="12"/>
      <c r="KH1227"/>
      <c r="KI1227"/>
      <c r="KJ1227"/>
      <c r="KK1227"/>
      <c r="KL1227"/>
      <c r="KM1227" s="12"/>
      <c r="KN1227" s="12"/>
      <c r="KO1227" s="12"/>
      <c r="KP1227" s="12"/>
      <c r="KQ1227" s="12"/>
      <c r="KR1227" s="12"/>
      <c r="KS1227" s="12"/>
      <c r="KT1227" s="12"/>
      <c r="KZ1227" s="12"/>
      <c r="LA1227" s="12"/>
      <c r="LB1227" s="12"/>
      <c r="LC1227" s="12"/>
      <c r="MH1227" s="12"/>
      <c r="MI1227" s="12"/>
      <c r="MJ1227" s="12"/>
    </row>
    <row r="1228" spans="1:359" s="8" customFormat="1" ht="22.5" customHeight="1">
      <c r="A1228" s="57">
        <v>1.9</v>
      </c>
      <c r="B1228" s="58"/>
      <c r="C1228" s="62"/>
      <c r="D1228" s="201">
        <f>SUM((R1228*A1228)+B1228+C1228)+((2020-2001)*3)</f>
        <v>118.56</v>
      </c>
      <c r="E1228" s="225"/>
      <c r="F1228" s="198" t="s">
        <v>809</v>
      </c>
      <c r="G1228" s="90" t="s">
        <v>2373</v>
      </c>
      <c r="H1228" s="83" t="s">
        <v>536</v>
      </c>
      <c r="I1228" s="83" t="s">
        <v>727</v>
      </c>
      <c r="J1228" s="84" t="s">
        <v>949</v>
      </c>
      <c r="K1228" s="83" t="s">
        <v>620</v>
      </c>
      <c r="L1228" s="66">
        <f t="shared" si="384"/>
        <v>118.56</v>
      </c>
      <c r="M1228" s="66"/>
      <c r="N1228" s="1" t="s">
        <v>369</v>
      </c>
      <c r="O1228" s="316" t="s">
        <v>369</v>
      </c>
      <c r="P1228" s="317">
        <v>1</v>
      </c>
      <c r="Q1228" s="4" t="s">
        <v>369</v>
      </c>
      <c r="R1228" s="37">
        <v>32.4</v>
      </c>
      <c r="S1228" s="38">
        <f t="shared" si="385"/>
        <v>39.527999999999999</v>
      </c>
      <c r="T1228" s="20"/>
      <c r="U1228" s="10" t="s">
        <v>487</v>
      </c>
      <c r="V1228" s="9"/>
      <c r="W1228" s="12"/>
      <c r="HZ1228" s="12"/>
      <c r="IA1228" s="12"/>
      <c r="IB1228" s="12"/>
      <c r="IC1228" s="12"/>
      <c r="ID1228" s="12"/>
      <c r="IJ1228" s="12"/>
      <c r="IK1228" s="12"/>
      <c r="IR1228" s="12"/>
      <c r="JB1228" s="12"/>
      <c r="JC1228" s="12"/>
      <c r="JD1228" s="12"/>
      <c r="JE1228" s="12"/>
      <c r="JK1228" s="12"/>
      <c r="JL1228" s="12"/>
      <c r="JN1228" s="12"/>
      <c r="JP1228" s="12"/>
      <c r="JR1228" s="12"/>
      <c r="JS1228" s="12"/>
      <c r="JT1228" s="12"/>
      <c r="JU1228" s="12"/>
      <c r="JV1228" s="12"/>
      <c r="JW1228" s="12"/>
      <c r="JX1228" s="12"/>
      <c r="JY1228" s="12"/>
      <c r="KS1228" s="12"/>
      <c r="KT1228" s="12"/>
      <c r="KZ1228" s="12"/>
      <c r="LA1228" s="12"/>
      <c r="LB1228" s="12"/>
      <c r="LC1228" s="12"/>
      <c r="MK1228" s="12"/>
      <c r="ML1228" s="12"/>
      <c r="MM1228" s="12"/>
      <c r="MN1228" s="12"/>
      <c r="MO1228" s="12"/>
      <c r="MP1228" s="12"/>
    </row>
    <row r="1229" spans="1:359" s="8" customFormat="1" ht="22.5" customHeight="1">
      <c r="A1229" s="56"/>
      <c r="B1229" s="55"/>
      <c r="C1229" s="63"/>
      <c r="D1229" s="201"/>
      <c r="E1229" s="226"/>
      <c r="F1229" s="60"/>
      <c r="G1229" s="60"/>
      <c r="H1229" s="26"/>
      <c r="I1229" s="26"/>
      <c r="J1229" s="9"/>
      <c r="K1229" s="26"/>
      <c r="L1229" s="66"/>
      <c r="M1229" s="66"/>
      <c r="N1229" s="17"/>
      <c r="O1229" s="318"/>
      <c r="P1229" s="318"/>
      <c r="Q1229" s="13"/>
      <c r="R1229" s="31"/>
      <c r="S1229" s="31"/>
      <c r="T1229" s="21"/>
      <c r="U1229" s="10"/>
      <c r="V1229" s="9"/>
      <c r="HT1229" s="12"/>
      <c r="HU1229" s="12"/>
      <c r="HW1229" s="12"/>
      <c r="HX1229" s="12"/>
      <c r="JT1229" s="12"/>
      <c r="JU1229" s="12"/>
      <c r="JV1229" s="12"/>
      <c r="JW1229" s="12"/>
      <c r="JX1229" s="12"/>
      <c r="KG1229" s="12"/>
      <c r="KH1229" s="12"/>
      <c r="KI1229" s="12"/>
      <c r="KJ1229" s="12"/>
      <c r="KK1229" s="12"/>
      <c r="KL1229" s="12"/>
      <c r="KX1229" s="12"/>
      <c r="KZ1229" s="12"/>
      <c r="LA1229" s="12"/>
      <c r="LB1229" s="12"/>
      <c r="LC1229" s="12"/>
      <c r="LN1229" s="12"/>
      <c r="LO1229" s="12"/>
      <c r="LP1229" s="12"/>
      <c r="LQ1229" s="12"/>
      <c r="MG1229" s="12"/>
      <c r="MH1229" s="12"/>
      <c r="MI1229" s="12"/>
      <c r="MJ1229" s="12"/>
      <c r="MK1229" s="12"/>
      <c r="ML1229" s="12"/>
      <c r="MM1229" s="12"/>
      <c r="MN1229" s="12"/>
      <c r="MO1229" s="12"/>
      <c r="MP1229" s="12"/>
      <c r="MR1229" s="12"/>
      <c r="MU1229" s="12"/>
    </row>
    <row r="1230" spans="1:359" s="8" customFormat="1" ht="22.5" customHeight="1">
      <c r="A1230" s="56"/>
      <c r="B1230" s="55"/>
      <c r="C1230" s="63"/>
      <c r="D1230" s="201"/>
      <c r="E1230" s="226"/>
      <c r="F1230" s="60"/>
      <c r="G1230" s="60"/>
      <c r="H1230" s="26"/>
      <c r="I1230" s="26"/>
      <c r="J1230" s="9"/>
      <c r="K1230" s="26"/>
      <c r="L1230" s="66"/>
      <c r="M1230" s="66"/>
      <c r="N1230" s="17"/>
      <c r="O1230" s="318"/>
      <c r="P1230" s="318"/>
      <c r="Q1230" s="13"/>
      <c r="R1230" s="31"/>
      <c r="S1230" s="31"/>
      <c r="T1230" s="21"/>
      <c r="U1230" s="10"/>
      <c r="V1230" s="9"/>
      <c r="HT1230" s="12"/>
      <c r="HU1230" s="12"/>
      <c r="HW1230" s="12"/>
      <c r="HX1230" s="12"/>
      <c r="KG1230" s="12"/>
      <c r="KH1230" s="12"/>
      <c r="KI1230" s="12"/>
      <c r="KJ1230" s="12"/>
      <c r="KK1230" s="12"/>
      <c r="KL1230" s="12"/>
    </row>
    <row r="1231" spans="1:359" s="8" customFormat="1" ht="22.5" customHeight="1">
      <c r="A1231" s="56"/>
      <c r="B1231" s="55"/>
      <c r="C1231" s="63"/>
      <c r="D1231" s="201"/>
      <c r="E1231" s="226"/>
      <c r="F1231" s="60"/>
      <c r="G1231" s="60"/>
      <c r="H1231" s="26"/>
      <c r="I1231" s="26"/>
      <c r="J1231" s="9"/>
      <c r="K1231" s="26"/>
      <c r="L1231" s="66"/>
      <c r="M1231" s="66"/>
      <c r="N1231" s="17"/>
      <c r="O1231" s="318"/>
      <c r="P1231" s="318"/>
      <c r="Q1231" s="13"/>
      <c r="R1231" s="31"/>
      <c r="S1231" s="31"/>
      <c r="T1231" s="21"/>
      <c r="U1231" s="10"/>
      <c r="V1231" s="9"/>
      <c r="HT1231" s="12"/>
      <c r="HU1231" s="12"/>
      <c r="HW1231" s="12"/>
      <c r="HX1231" s="12"/>
      <c r="KG1231" s="12"/>
      <c r="KH1231" s="12"/>
      <c r="KI1231" s="12"/>
      <c r="KJ1231" s="12"/>
      <c r="KK1231" s="12"/>
      <c r="KL1231" s="12"/>
      <c r="KY1231" s="12"/>
      <c r="MR1231" s="12"/>
      <c r="MU1231" s="12"/>
    </row>
    <row r="1232" spans="1:359" s="8" customFormat="1" ht="22.5" customHeight="1">
      <c r="A1232" s="56"/>
      <c r="B1232" s="55"/>
      <c r="C1232" s="63"/>
      <c r="D1232" s="201"/>
      <c r="E1232" s="226"/>
      <c r="F1232" s="60"/>
      <c r="G1232" s="60"/>
      <c r="H1232" s="26"/>
      <c r="I1232" s="26"/>
      <c r="J1232" s="9"/>
      <c r="K1232" s="26"/>
      <c r="L1232" s="66"/>
      <c r="M1232" s="66"/>
      <c r="N1232" s="17"/>
      <c r="O1232" s="318"/>
      <c r="P1232" s="318"/>
      <c r="Q1232" s="13"/>
      <c r="R1232" s="31"/>
      <c r="S1232" s="31"/>
      <c r="T1232" s="21"/>
      <c r="U1232" s="10"/>
      <c r="V1232" s="9"/>
      <c r="HT1232" s="12"/>
      <c r="HU1232" s="12"/>
      <c r="HW1232" s="12"/>
      <c r="HX1232" s="12"/>
      <c r="JZ1232" s="12"/>
      <c r="KA1232" s="12"/>
      <c r="KG1232" s="12"/>
      <c r="KH1232" s="12"/>
      <c r="KI1232" s="12"/>
      <c r="KJ1232" s="12"/>
      <c r="KK1232" s="12"/>
      <c r="KL1232" s="12"/>
      <c r="MR1232" s="12"/>
    </row>
    <row r="1233" spans="1:359" s="8" customFormat="1" ht="22.5" customHeight="1">
      <c r="A1233" s="57">
        <v>1</v>
      </c>
      <c r="B1233" s="58">
        <v>15</v>
      </c>
      <c r="C1233" s="62"/>
      <c r="D1233" s="201">
        <f>SUM((S1233*A1233)+B1233+C1233)</f>
        <v>26.712</v>
      </c>
      <c r="E1233" s="226"/>
      <c r="F1233" s="59" t="s">
        <v>805</v>
      </c>
      <c r="G1233" s="59"/>
      <c r="H1233" s="26" t="s">
        <v>534</v>
      </c>
      <c r="I1233" s="26" t="s">
        <v>61</v>
      </c>
      <c r="J1233" s="28" t="s">
        <v>511</v>
      </c>
      <c r="K1233" s="26" t="s">
        <v>2094</v>
      </c>
      <c r="L1233" s="66">
        <f t="shared" ref="L1233:L1248" si="386">SUM(D1233)</f>
        <v>26.712</v>
      </c>
      <c r="M1233" s="66"/>
      <c r="N1233" s="1" t="s">
        <v>369</v>
      </c>
      <c r="O1233" s="316" t="s">
        <v>369</v>
      </c>
      <c r="P1233" s="317">
        <v>6</v>
      </c>
      <c r="Q1233" s="4" t="s">
        <v>369</v>
      </c>
      <c r="R1233" s="37">
        <v>9.6</v>
      </c>
      <c r="S1233" s="38">
        <f t="shared" ref="S1233:S1248" si="387">SUM(R1233*1.22)</f>
        <v>11.712</v>
      </c>
      <c r="T1233" s="20"/>
      <c r="U1233" s="10" t="s">
        <v>629</v>
      </c>
      <c r="V1233" s="9"/>
      <c r="W1233" s="12"/>
      <c r="HP1233" s="12"/>
      <c r="HQ1233" s="12"/>
      <c r="HV1233" s="12"/>
      <c r="IE1233" s="12"/>
      <c r="IF1233" s="12"/>
      <c r="IG1233" s="12"/>
      <c r="IH1233" s="12"/>
      <c r="IL1233" s="12"/>
      <c r="IM1233" s="12"/>
      <c r="IN1233" s="12"/>
      <c r="IR1233" s="12"/>
      <c r="JF1233" s="12"/>
      <c r="JG1233" s="12"/>
      <c r="JH1233" s="12"/>
      <c r="JI1233" s="12"/>
      <c r="JJ1233" s="12"/>
      <c r="JL1233" s="12"/>
      <c r="JT1233" s="12"/>
      <c r="JU1233" s="12"/>
      <c r="JV1233" s="12"/>
      <c r="JW1233" s="12"/>
      <c r="JX1233" s="12"/>
      <c r="JZ1233" s="12"/>
      <c r="KA1233" s="12"/>
      <c r="KB1233" s="12"/>
      <c r="KG1233" s="12"/>
      <c r="KH1233" s="12"/>
      <c r="KI1233" s="12"/>
      <c r="KJ1233" s="12"/>
      <c r="KK1233" s="12"/>
      <c r="KL1233" s="12"/>
      <c r="KS1233" s="12"/>
      <c r="KT1233" s="12"/>
      <c r="KU1233" s="12"/>
      <c r="KV1233" s="12"/>
      <c r="KW1233" s="12"/>
      <c r="KY1233" s="12"/>
      <c r="LD1233" s="12"/>
      <c r="LE1233" s="12"/>
      <c r="LF1233" s="12"/>
      <c r="LG1233" s="12"/>
      <c r="LH1233" s="12"/>
      <c r="LI1233" s="12"/>
      <c r="LJ1233" s="12"/>
      <c r="LK1233" s="12"/>
      <c r="LL1233" s="12"/>
      <c r="LM1233" s="12"/>
      <c r="LR1233" s="12"/>
      <c r="LS1233" s="12"/>
      <c r="LT1233" s="12"/>
      <c r="LU1233" s="12"/>
      <c r="LV1233" s="12"/>
      <c r="LW1233" s="12"/>
      <c r="LX1233" s="12"/>
      <c r="LY1233" s="12"/>
      <c r="LZ1233" s="12"/>
      <c r="MA1233" s="12"/>
      <c r="MB1233" s="12"/>
      <c r="MC1233" s="12"/>
      <c r="MD1233" s="12"/>
      <c r="ME1233" s="12"/>
      <c r="MF1233" s="12"/>
      <c r="MK1233" s="12"/>
      <c r="ML1233" s="12"/>
      <c r="MM1233" s="12"/>
      <c r="MN1233" s="12"/>
      <c r="MO1233" s="12"/>
      <c r="MP1233" s="12"/>
    </row>
    <row r="1234" spans="1:359" s="8" customFormat="1" ht="22.5" customHeight="1">
      <c r="A1234" s="57">
        <v>2</v>
      </c>
      <c r="B1234" s="58"/>
      <c r="C1234" s="62"/>
      <c r="D1234" s="201">
        <f>SUM((R1234*A1234)+B1234+C1234)+((2020-2006)*3)</f>
        <v>84</v>
      </c>
      <c r="E1234" s="225"/>
      <c r="F1234" s="198" t="s">
        <v>808</v>
      </c>
      <c r="G1234" s="90" t="s">
        <v>1503</v>
      </c>
      <c r="H1234" s="83" t="s">
        <v>534</v>
      </c>
      <c r="I1234" s="83" t="s">
        <v>61</v>
      </c>
      <c r="J1234" s="86" t="s">
        <v>511</v>
      </c>
      <c r="K1234" s="83" t="s">
        <v>279</v>
      </c>
      <c r="L1234" s="66">
        <f t="shared" si="386"/>
        <v>84</v>
      </c>
      <c r="M1234" s="66"/>
      <c r="N1234" s="1" t="s">
        <v>369</v>
      </c>
      <c r="O1234" s="316" t="s">
        <v>369</v>
      </c>
      <c r="P1234" s="317">
        <v>1</v>
      </c>
      <c r="Q1234" s="4" t="s">
        <v>369</v>
      </c>
      <c r="R1234" s="37">
        <v>21</v>
      </c>
      <c r="S1234" s="38">
        <f t="shared" si="387"/>
        <v>25.62</v>
      </c>
      <c r="T1234" s="20"/>
      <c r="U1234" s="10" t="s">
        <v>487</v>
      </c>
      <c r="V1234" s="9"/>
      <c r="W1234" s="12"/>
      <c r="HP1234" s="12"/>
      <c r="HQ1234" s="12"/>
      <c r="HR1234" s="12"/>
      <c r="HS1234" s="12"/>
      <c r="HV1234" s="12"/>
      <c r="HY1234" s="12"/>
      <c r="HZ1234" s="12"/>
      <c r="IA1234" s="12"/>
      <c r="IB1234" s="12"/>
      <c r="IC1234" s="12"/>
      <c r="ID1234" s="12"/>
      <c r="IE1234" s="12"/>
      <c r="IF1234" s="12"/>
      <c r="IG1234" s="12"/>
      <c r="IH1234" s="12"/>
      <c r="IJ1234" s="12"/>
      <c r="IK1234" s="12"/>
      <c r="IR1234" s="12"/>
      <c r="JB1234" s="12"/>
      <c r="JC1234" s="12"/>
      <c r="JD1234" s="12"/>
      <c r="JE1234" s="12"/>
      <c r="JF1234" s="12"/>
      <c r="JG1234" s="12"/>
      <c r="JH1234" s="12"/>
      <c r="JI1234" s="12"/>
      <c r="JJ1234" s="12"/>
      <c r="JK1234" s="12"/>
      <c r="JL1234" s="12"/>
      <c r="JM1234" s="12"/>
      <c r="JP1234" s="12"/>
      <c r="JQ1234" s="12"/>
      <c r="JR1234" s="12"/>
      <c r="JS1234" s="12"/>
      <c r="JT1234" s="12"/>
      <c r="JU1234" s="12"/>
      <c r="JV1234" s="12"/>
      <c r="JW1234" s="12"/>
      <c r="JX1234" s="12"/>
      <c r="JY1234" s="12"/>
      <c r="JZ1234" s="12"/>
      <c r="KA1234" s="12"/>
      <c r="KS1234" s="12"/>
      <c r="KT1234" s="12"/>
      <c r="KZ1234" s="12"/>
      <c r="LA1234" s="12"/>
      <c r="LB1234" s="12"/>
      <c r="LC1234" s="12"/>
      <c r="LN1234" s="12"/>
      <c r="LO1234" s="12"/>
      <c r="LP1234" s="12"/>
      <c r="LQ1234" s="12"/>
      <c r="MG1234" s="12"/>
      <c r="MK1234" s="12"/>
      <c r="ML1234" s="12"/>
      <c r="MM1234" s="12"/>
      <c r="MN1234" s="12"/>
      <c r="MO1234" s="12"/>
      <c r="MP1234" s="12"/>
    </row>
    <row r="1235" spans="1:359" s="8" customFormat="1" ht="22.5" customHeight="1">
      <c r="A1235" s="57">
        <v>1</v>
      </c>
      <c r="B1235" s="58">
        <v>17</v>
      </c>
      <c r="C1235" s="62"/>
      <c r="D1235" s="201">
        <f>SUM((S1235*A1235)+B1235+C1235)</f>
        <v>30.517600000000002</v>
      </c>
      <c r="E1235" s="226"/>
      <c r="F1235" s="59" t="s">
        <v>832</v>
      </c>
      <c r="G1235" s="59"/>
      <c r="H1235" s="43" t="s">
        <v>534</v>
      </c>
      <c r="I1235" s="43" t="s">
        <v>2468</v>
      </c>
      <c r="J1235" s="43" t="s">
        <v>511</v>
      </c>
      <c r="K1235" s="43" t="s">
        <v>2476</v>
      </c>
      <c r="L1235" s="66">
        <f>SUM(D1235)</f>
        <v>30.517600000000002</v>
      </c>
      <c r="M1235" s="66"/>
      <c r="N1235" s="1" t="s">
        <v>369</v>
      </c>
      <c r="O1235" s="316" t="s">
        <v>369</v>
      </c>
      <c r="P1235" s="317" t="s">
        <v>369</v>
      </c>
      <c r="Q1235" s="4">
        <v>1</v>
      </c>
      <c r="R1235" s="37">
        <v>11.08</v>
      </c>
      <c r="S1235" s="38">
        <f>SUM(R1235*1.22)</f>
        <v>13.5176</v>
      </c>
      <c r="T1235" s="20"/>
      <c r="U1235" s="10" t="s">
        <v>2466</v>
      </c>
      <c r="V1235" s="9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2"/>
      <c r="AX1235" s="12"/>
      <c r="AY1235" s="12"/>
      <c r="AZ1235" s="12"/>
      <c r="BA1235" s="12"/>
      <c r="BB1235" s="12"/>
      <c r="BC1235" s="12"/>
      <c r="BD1235" s="12"/>
      <c r="BE1235" s="12"/>
      <c r="BF1235" s="12"/>
      <c r="BG1235" s="12"/>
      <c r="BH1235" s="12"/>
      <c r="BI1235" s="12"/>
      <c r="BJ1235" s="12"/>
      <c r="BK1235" s="12"/>
      <c r="BL1235" s="12"/>
      <c r="BM1235" s="12"/>
      <c r="BN1235" s="12"/>
      <c r="BO1235" s="12"/>
      <c r="BP1235" s="12"/>
      <c r="BQ1235" s="12"/>
      <c r="BR1235" s="12"/>
      <c r="BS1235" s="12"/>
      <c r="BT1235" s="12"/>
      <c r="BU1235" s="12"/>
      <c r="BV1235" s="12"/>
      <c r="BW1235" s="12"/>
      <c r="BX1235" s="12"/>
      <c r="BY1235" s="12"/>
      <c r="BZ1235" s="12"/>
      <c r="CA1235" s="12"/>
      <c r="CB1235" s="12"/>
      <c r="CC1235" s="12"/>
      <c r="CD1235" s="12"/>
      <c r="CE1235" s="12"/>
      <c r="CF1235" s="12"/>
      <c r="CG1235" s="12"/>
      <c r="CH1235" s="12"/>
      <c r="CI1235" s="12"/>
      <c r="CJ1235" s="12"/>
      <c r="CK1235" s="12"/>
      <c r="CL1235" s="12"/>
      <c r="CM1235" s="12"/>
      <c r="CN1235" s="12"/>
      <c r="CO1235" s="12"/>
      <c r="CP1235" s="12"/>
      <c r="CQ1235" s="12"/>
      <c r="CR1235" s="12"/>
      <c r="CS1235" s="12"/>
      <c r="CT1235" s="12"/>
      <c r="CU1235" s="12"/>
      <c r="CV1235" s="12"/>
      <c r="CW1235" s="12"/>
      <c r="CX1235" s="12"/>
      <c r="CY1235" s="12"/>
      <c r="CZ1235" s="12"/>
      <c r="DA1235" s="12"/>
      <c r="DB1235" s="12"/>
      <c r="DC1235" s="12"/>
      <c r="DD1235" s="12"/>
      <c r="DE1235" s="12"/>
      <c r="DF1235" s="12"/>
      <c r="DG1235" s="12"/>
      <c r="DH1235" s="12"/>
      <c r="DI1235" s="12"/>
      <c r="DJ1235" s="12"/>
      <c r="DK1235" s="12"/>
      <c r="DL1235" s="12"/>
      <c r="DM1235" s="12"/>
      <c r="DN1235" s="12"/>
      <c r="DO1235" s="12"/>
      <c r="DP1235" s="12"/>
      <c r="DQ1235" s="12"/>
      <c r="DR1235" s="12"/>
      <c r="DS1235" s="12"/>
      <c r="DT1235" s="12"/>
      <c r="DU1235" s="12"/>
      <c r="DV1235" s="12"/>
      <c r="DW1235" s="12"/>
      <c r="DX1235" s="12"/>
      <c r="DY1235" s="12"/>
      <c r="DZ1235" s="12"/>
      <c r="EA1235" s="12"/>
      <c r="EB1235" s="12"/>
      <c r="EC1235" s="12"/>
      <c r="ED1235" s="12"/>
      <c r="EE1235" s="12"/>
      <c r="EF1235" s="12"/>
      <c r="EG1235" s="12"/>
      <c r="EH1235" s="12"/>
      <c r="EI1235" s="12"/>
      <c r="EJ1235" s="12"/>
      <c r="EK1235" s="12"/>
      <c r="EL1235" s="12"/>
      <c r="EM1235" s="12"/>
      <c r="EN1235" s="12"/>
      <c r="EO1235" s="12"/>
      <c r="EP1235" s="12"/>
      <c r="EQ1235" s="12"/>
      <c r="ER1235" s="12"/>
      <c r="ES1235" s="12"/>
      <c r="ET1235" s="12"/>
      <c r="EU1235" s="12"/>
      <c r="EV1235" s="12"/>
      <c r="EW1235" s="12"/>
      <c r="EX1235" s="12"/>
      <c r="EY1235" s="12"/>
      <c r="EZ1235" s="12"/>
      <c r="FA1235" s="12"/>
      <c r="FB1235" s="12"/>
      <c r="FC1235" s="12"/>
      <c r="FD1235" s="12"/>
      <c r="FE1235" s="12"/>
      <c r="FF1235" s="12"/>
      <c r="FG1235" s="12"/>
      <c r="FH1235" s="12"/>
      <c r="FI1235" s="12"/>
      <c r="FJ1235" s="12"/>
      <c r="FK1235" s="12"/>
      <c r="FL1235" s="12"/>
      <c r="FM1235" s="12"/>
      <c r="FN1235" s="12"/>
      <c r="FO1235" s="12"/>
      <c r="FP1235" s="12"/>
      <c r="FQ1235" s="12"/>
      <c r="FR1235" s="12"/>
      <c r="FS1235" s="12"/>
      <c r="FT1235" s="12"/>
      <c r="FU1235" s="12"/>
      <c r="FV1235" s="12"/>
      <c r="FW1235" s="12"/>
      <c r="FX1235" s="12"/>
      <c r="FY1235" s="12"/>
      <c r="FZ1235" s="12"/>
      <c r="GA1235" s="12"/>
      <c r="GB1235" s="12"/>
      <c r="GC1235" s="12"/>
      <c r="GD1235" s="12"/>
      <c r="GE1235" s="12"/>
      <c r="GF1235" s="12"/>
      <c r="GG1235" s="12"/>
      <c r="GH1235" s="12"/>
      <c r="GI1235" s="12"/>
      <c r="GJ1235" s="12"/>
      <c r="GK1235" s="12"/>
      <c r="GL1235" s="12"/>
      <c r="GM1235" s="12"/>
      <c r="GN1235" s="12"/>
      <c r="GO1235" s="12"/>
      <c r="GP1235" s="12"/>
      <c r="GQ1235" s="12"/>
      <c r="GR1235" s="12"/>
      <c r="GS1235" s="12"/>
      <c r="GT1235" s="12"/>
      <c r="GU1235" s="12"/>
      <c r="GV1235" s="12"/>
      <c r="GW1235" s="12"/>
      <c r="GX1235" s="12"/>
      <c r="GY1235" s="12"/>
      <c r="GZ1235" s="12"/>
      <c r="HA1235" s="12"/>
      <c r="HB1235" s="12"/>
      <c r="HC1235" s="12"/>
      <c r="HD1235" s="12"/>
      <c r="HE1235" s="12"/>
      <c r="HF1235" s="12"/>
      <c r="HG1235" s="12"/>
      <c r="HH1235" s="12"/>
      <c r="HI1235" s="12"/>
      <c r="HJ1235" s="12"/>
      <c r="HK1235" s="12"/>
      <c r="HL1235" s="12"/>
      <c r="HM1235" s="12"/>
      <c r="HN1235" s="12"/>
      <c r="HO1235" s="12"/>
      <c r="HR1235" s="12"/>
      <c r="HS1235" s="12"/>
      <c r="HT1235" s="12"/>
      <c r="HU1235" s="12"/>
      <c r="HV1235" s="12"/>
      <c r="HW1235" s="12"/>
      <c r="HX1235" s="12"/>
      <c r="HY1235" s="12"/>
      <c r="IG1235" s="12"/>
      <c r="IO1235" s="12"/>
      <c r="IP1235" s="12"/>
      <c r="IQ1235" s="12"/>
      <c r="IS1235" s="12"/>
      <c r="IT1235" s="12"/>
      <c r="IU1235" s="12"/>
      <c r="IV1235" s="12"/>
      <c r="IW1235" s="12"/>
      <c r="IX1235" s="12"/>
      <c r="IY1235" s="12"/>
      <c r="IZ1235" s="12"/>
      <c r="JA1235" s="12"/>
      <c r="JM1235" s="12"/>
      <c r="JO1235" s="12"/>
      <c r="KY1235"/>
      <c r="LN1235" s="12"/>
      <c r="LO1235" s="12"/>
      <c r="LP1235" s="12"/>
      <c r="LQ1235" s="12"/>
      <c r="MG1235" s="12"/>
      <c r="MH1235" s="12"/>
      <c r="MI1235" s="12"/>
      <c r="MJ1235" s="12"/>
      <c r="MK1235" s="12"/>
      <c r="ML1235" s="12"/>
      <c r="MM1235" s="12"/>
      <c r="MN1235" s="12"/>
      <c r="MO1235" s="12"/>
      <c r="MP1235" s="12"/>
    </row>
    <row r="1236" spans="1:359" ht="22.5" customHeight="1">
      <c r="A1236" s="57">
        <v>1</v>
      </c>
      <c r="B1236" s="58">
        <v>20</v>
      </c>
      <c r="C1236" s="62">
        <v>-8</v>
      </c>
      <c r="D1236" s="201">
        <f>SUM((S1236*A1236)+B1236+C1236)</f>
        <v>34.4968</v>
      </c>
      <c r="E1236" s="226"/>
      <c r="F1236" s="59" t="s">
        <v>831</v>
      </c>
      <c r="G1236" s="59"/>
      <c r="H1236" s="43" t="s">
        <v>534</v>
      </c>
      <c r="I1236" s="26" t="s">
        <v>2666</v>
      </c>
      <c r="J1236" s="43" t="s">
        <v>511</v>
      </c>
      <c r="K1236" s="43" t="s">
        <v>2674</v>
      </c>
      <c r="L1236" s="66">
        <f>SUM(D1236)</f>
        <v>34.4968</v>
      </c>
      <c r="M1236" s="66"/>
      <c r="N1236" s="1" t="s">
        <v>369</v>
      </c>
      <c r="O1236" s="316" t="s">
        <v>369</v>
      </c>
      <c r="P1236" s="317">
        <v>4</v>
      </c>
      <c r="Q1236" s="317" t="s">
        <v>369</v>
      </c>
      <c r="R1236" s="37">
        <v>18.440000000000001</v>
      </c>
      <c r="S1236" s="38">
        <f>SUM(R1236*1.22)</f>
        <v>22.4968</v>
      </c>
      <c r="T1236" s="25">
        <v>0.1</v>
      </c>
      <c r="U1236" s="10" t="s">
        <v>2667</v>
      </c>
      <c r="V1236" s="10" t="s">
        <v>782</v>
      </c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  <c r="IJ1236" s="8"/>
      <c r="IK1236" s="8"/>
      <c r="IL1236" s="8"/>
      <c r="IM1236" s="8"/>
      <c r="IN1236" s="8"/>
      <c r="IO1236" s="8"/>
      <c r="IP1236" s="8"/>
      <c r="IQ1236" s="8"/>
      <c r="JF1236" s="8"/>
      <c r="JG1236" s="8"/>
      <c r="JH1236" s="8"/>
      <c r="JI1236" s="8"/>
      <c r="JJ1236" s="8"/>
      <c r="JL1236" s="8"/>
      <c r="JM1236" s="8"/>
      <c r="JN1236" s="8"/>
      <c r="JO1236" s="8"/>
      <c r="JQ1236" s="8"/>
      <c r="KB1236" s="8"/>
      <c r="KC1236" s="8"/>
      <c r="KD1236" s="8"/>
      <c r="KE1236" s="7"/>
      <c r="KF1236" s="7"/>
      <c r="KG1236" s="8"/>
      <c r="KH1236" s="8"/>
      <c r="KI1236" s="8"/>
      <c r="KJ1236" s="8"/>
      <c r="KK1236" s="8"/>
      <c r="KL1236" s="8"/>
      <c r="KM1236" s="7"/>
      <c r="KN1236" s="7"/>
      <c r="KO1236" s="7"/>
      <c r="KP1236" s="7"/>
      <c r="KQ1236" s="7"/>
      <c r="KR1236" s="7"/>
      <c r="MH1236" s="8"/>
      <c r="MI1236" s="8"/>
      <c r="MJ1236" s="8"/>
      <c r="MR1236" s="8"/>
      <c r="MU1236" s="8"/>
    </row>
    <row r="1237" spans="1:359" s="8" customFormat="1" ht="22.5" customHeight="1">
      <c r="A1237" s="57">
        <v>1</v>
      </c>
      <c r="B1237" s="58">
        <v>17</v>
      </c>
      <c r="C1237" s="62"/>
      <c r="D1237" s="201">
        <f t="shared" ref="D1237" si="388">SUM((S1237*A1237)+B1237+C1237)</f>
        <v>31.164200000000001</v>
      </c>
      <c r="E1237" s="226"/>
      <c r="F1237" s="59" t="s">
        <v>832</v>
      </c>
      <c r="G1237" s="59"/>
      <c r="H1237" s="43" t="s">
        <v>534</v>
      </c>
      <c r="I1237" s="43" t="s">
        <v>2469</v>
      </c>
      <c r="J1237" s="43" t="s">
        <v>511</v>
      </c>
      <c r="K1237" s="43" t="s">
        <v>2477</v>
      </c>
      <c r="L1237" s="66">
        <f t="shared" ref="L1237" si="389">SUM(D1237)</f>
        <v>31.164200000000001</v>
      </c>
      <c r="M1237" s="66"/>
      <c r="N1237" s="1" t="s">
        <v>369</v>
      </c>
      <c r="O1237" s="316" t="s">
        <v>369</v>
      </c>
      <c r="P1237" s="317" t="s">
        <v>369</v>
      </c>
      <c r="Q1237" s="4">
        <v>1</v>
      </c>
      <c r="R1237" s="37">
        <v>11.61</v>
      </c>
      <c r="S1237" s="38">
        <f t="shared" ref="S1237" si="390">SUM(R1237*1.22)</f>
        <v>14.164199999999999</v>
      </c>
      <c r="T1237" s="20"/>
      <c r="U1237" s="10" t="s">
        <v>2466</v>
      </c>
      <c r="V1237" s="9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12"/>
      <c r="BB1237" s="12"/>
      <c r="BC1237" s="12"/>
      <c r="BD1237" s="12"/>
      <c r="BE1237" s="12"/>
      <c r="BF1237" s="12"/>
      <c r="BG1237" s="12"/>
      <c r="BH1237" s="12"/>
      <c r="BI1237" s="12"/>
      <c r="BJ1237" s="12"/>
      <c r="BK1237" s="12"/>
      <c r="BL1237" s="12"/>
      <c r="BM1237" s="12"/>
      <c r="BN1237" s="12"/>
      <c r="BO1237" s="12"/>
      <c r="BP1237" s="12"/>
      <c r="BQ1237" s="12"/>
      <c r="BR1237" s="12"/>
      <c r="BS1237" s="12"/>
      <c r="BT1237" s="12"/>
      <c r="BU1237" s="12"/>
      <c r="BV1237" s="12"/>
      <c r="BW1237" s="12"/>
      <c r="BX1237" s="12"/>
      <c r="BY1237" s="12"/>
      <c r="BZ1237" s="12"/>
      <c r="CA1237" s="12"/>
      <c r="CB1237" s="12"/>
      <c r="CC1237" s="12"/>
      <c r="CD1237" s="12"/>
      <c r="CE1237" s="12"/>
      <c r="CF1237" s="12"/>
      <c r="CG1237" s="12"/>
      <c r="CH1237" s="12"/>
      <c r="CI1237" s="12"/>
      <c r="CJ1237" s="12"/>
      <c r="CK1237" s="12"/>
      <c r="CL1237" s="12"/>
      <c r="CM1237" s="12"/>
      <c r="CN1237" s="12"/>
      <c r="CO1237" s="12"/>
      <c r="CP1237" s="12"/>
      <c r="CQ1237" s="12"/>
      <c r="CR1237" s="12"/>
      <c r="CS1237" s="12"/>
      <c r="CT1237" s="12"/>
      <c r="CU1237" s="12"/>
      <c r="CV1237" s="12"/>
      <c r="CW1237" s="12"/>
      <c r="CX1237" s="12"/>
      <c r="CY1237" s="12"/>
      <c r="CZ1237" s="12"/>
      <c r="DA1237" s="12"/>
      <c r="DB1237" s="12"/>
      <c r="DC1237" s="12"/>
      <c r="DD1237" s="12"/>
      <c r="DE1237" s="12"/>
      <c r="DF1237" s="12"/>
      <c r="DG1237" s="12"/>
      <c r="DH1237" s="12"/>
      <c r="DI1237" s="12"/>
      <c r="DJ1237" s="12"/>
      <c r="DK1237" s="12"/>
      <c r="DL1237" s="12"/>
      <c r="DM1237" s="12"/>
      <c r="DN1237" s="12"/>
      <c r="DO1237" s="12"/>
      <c r="DP1237" s="12"/>
      <c r="DQ1237" s="12"/>
      <c r="DR1237" s="12"/>
      <c r="DS1237" s="12"/>
      <c r="DT1237" s="12"/>
      <c r="DU1237" s="12"/>
      <c r="DV1237" s="12"/>
      <c r="DW1237" s="12"/>
      <c r="DX1237" s="12"/>
      <c r="DY1237" s="12"/>
      <c r="DZ1237" s="12"/>
      <c r="EA1237" s="12"/>
      <c r="EB1237" s="12"/>
      <c r="EC1237" s="12"/>
      <c r="ED1237" s="12"/>
      <c r="EE1237" s="12"/>
      <c r="EF1237" s="12"/>
      <c r="EG1237" s="12"/>
      <c r="EH1237" s="12"/>
      <c r="EI1237" s="12"/>
      <c r="EJ1237" s="12"/>
      <c r="EK1237" s="12"/>
      <c r="EL1237" s="12"/>
      <c r="EM1237" s="12"/>
      <c r="EN1237" s="12"/>
      <c r="EO1237" s="12"/>
      <c r="EP1237" s="12"/>
      <c r="EQ1237" s="12"/>
      <c r="ER1237" s="12"/>
      <c r="ES1237" s="12"/>
      <c r="ET1237" s="12"/>
      <c r="EU1237" s="12"/>
      <c r="EV1237" s="12"/>
      <c r="EW1237" s="12"/>
      <c r="EX1237" s="12"/>
      <c r="EY1237" s="12"/>
      <c r="EZ1237" s="12"/>
      <c r="FA1237" s="12"/>
      <c r="FB1237" s="12"/>
      <c r="FC1237" s="12"/>
      <c r="FD1237" s="12"/>
      <c r="FE1237" s="12"/>
      <c r="FF1237" s="12"/>
      <c r="FG1237" s="12"/>
      <c r="FH1237" s="12"/>
      <c r="FI1237" s="12"/>
      <c r="FJ1237" s="12"/>
      <c r="FK1237" s="12"/>
      <c r="FL1237" s="12"/>
      <c r="FM1237" s="12"/>
      <c r="FN1237" s="12"/>
      <c r="FO1237" s="12"/>
      <c r="FP1237" s="12"/>
      <c r="FQ1237" s="12"/>
      <c r="FR1237" s="12"/>
      <c r="FS1237" s="12"/>
      <c r="FT1237" s="12"/>
      <c r="FU1237" s="12"/>
      <c r="FV1237" s="12"/>
      <c r="FW1237" s="12"/>
      <c r="FX1237" s="12"/>
      <c r="FY1237" s="12"/>
      <c r="FZ1237" s="12"/>
      <c r="GA1237" s="12"/>
      <c r="GB1237" s="12"/>
      <c r="GC1237" s="12"/>
      <c r="GD1237" s="12"/>
      <c r="GE1237" s="12"/>
      <c r="GF1237" s="12"/>
      <c r="GG1237" s="12"/>
      <c r="GH1237" s="12"/>
      <c r="GI1237" s="12"/>
      <c r="GJ1237" s="12"/>
      <c r="GK1237" s="12"/>
      <c r="GL1237" s="12"/>
      <c r="GM1237" s="12"/>
      <c r="GN1237" s="12"/>
      <c r="GO1237" s="12"/>
      <c r="GP1237" s="12"/>
      <c r="GQ1237" s="12"/>
      <c r="GR1237" s="12"/>
      <c r="GS1237" s="12"/>
      <c r="GT1237" s="12"/>
      <c r="GU1237" s="12"/>
      <c r="GV1237" s="12"/>
      <c r="GW1237" s="12"/>
      <c r="GX1237" s="12"/>
      <c r="GY1237" s="12"/>
      <c r="GZ1237" s="12"/>
      <c r="HA1237" s="12"/>
      <c r="HB1237" s="12"/>
      <c r="HC1237" s="12"/>
      <c r="HD1237" s="12"/>
      <c r="HE1237" s="12"/>
      <c r="HF1237" s="12"/>
      <c r="HG1237" s="12"/>
      <c r="HH1237" s="12"/>
      <c r="HI1237" s="12"/>
      <c r="HJ1237" s="12"/>
      <c r="HK1237" s="12"/>
      <c r="HL1237" s="12"/>
      <c r="HM1237" s="12"/>
      <c r="HN1237" s="12"/>
      <c r="HO1237" s="12"/>
      <c r="HR1237" s="12"/>
      <c r="HS1237" s="12"/>
      <c r="HT1237" s="12"/>
      <c r="HU1237" s="12"/>
      <c r="HV1237" s="12"/>
      <c r="HW1237" s="12"/>
      <c r="HX1237" s="12"/>
      <c r="HY1237" s="12"/>
      <c r="IG1237" s="12"/>
      <c r="IO1237" s="12"/>
      <c r="IP1237" s="12"/>
      <c r="IQ1237" s="12"/>
      <c r="IS1237" s="12"/>
      <c r="IT1237" s="12"/>
      <c r="IU1237" s="12"/>
      <c r="IV1237" s="12"/>
      <c r="IW1237" s="12"/>
      <c r="IX1237" s="12"/>
      <c r="IY1237" s="12"/>
      <c r="IZ1237" s="12"/>
      <c r="JA1237" s="12"/>
      <c r="JM1237" s="12"/>
      <c r="JO1237" s="12"/>
      <c r="KY1237"/>
      <c r="LN1237" s="12"/>
      <c r="LO1237" s="12"/>
      <c r="LP1237" s="12"/>
      <c r="LQ1237" s="12"/>
      <c r="MG1237" s="12"/>
      <c r="MH1237" s="12"/>
      <c r="MI1237" s="12"/>
      <c r="MJ1237" s="12"/>
      <c r="MK1237" s="12"/>
      <c r="ML1237" s="12"/>
      <c r="MM1237" s="12"/>
      <c r="MN1237" s="12"/>
      <c r="MO1237" s="12"/>
      <c r="MP1237" s="12"/>
    </row>
    <row r="1238" spans="1:359" s="8" customFormat="1" ht="22.5" customHeight="1">
      <c r="A1238" s="57">
        <v>2.2000000000000002</v>
      </c>
      <c r="B1238" s="58"/>
      <c r="C1238" s="62"/>
      <c r="D1238" s="201">
        <f t="shared" ref="D1238:D1248" si="391">SUM((S1238*A1238)+B1238+C1238)</f>
        <v>29.524000000000001</v>
      </c>
      <c r="E1238" s="226"/>
      <c r="F1238" s="59" t="s">
        <v>806</v>
      </c>
      <c r="G1238" s="59"/>
      <c r="H1238" s="43" t="s">
        <v>534</v>
      </c>
      <c r="I1238" s="43" t="s">
        <v>65</v>
      </c>
      <c r="J1238" s="44" t="s">
        <v>511</v>
      </c>
      <c r="K1238" s="43" t="s">
        <v>1695</v>
      </c>
      <c r="L1238" s="66">
        <f t="shared" si="386"/>
        <v>29.524000000000001</v>
      </c>
      <c r="M1238" s="66"/>
      <c r="N1238" s="1" t="s">
        <v>369</v>
      </c>
      <c r="O1238" s="316" t="s">
        <v>369</v>
      </c>
      <c r="P1238" s="317">
        <v>3</v>
      </c>
      <c r="Q1238" s="4" t="s">
        <v>369</v>
      </c>
      <c r="R1238" s="37">
        <v>11</v>
      </c>
      <c r="S1238" s="38">
        <f t="shared" si="387"/>
        <v>13.42</v>
      </c>
      <c r="T1238" s="25">
        <v>0.08</v>
      </c>
      <c r="U1238" s="10" t="s">
        <v>518</v>
      </c>
      <c r="V1238" s="115" t="s">
        <v>1689</v>
      </c>
      <c r="W1238" s="12"/>
      <c r="HP1238" s="12"/>
      <c r="HQ1238" s="12"/>
      <c r="IR1238" s="12"/>
      <c r="IS1238" s="12"/>
      <c r="IT1238" s="12"/>
      <c r="IU1238" s="12"/>
      <c r="IV1238" s="12"/>
      <c r="IW1238" s="12"/>
      <c r="IX1238" s="12"/>
      <c r="IY1238" s="12"/>
      <c r="IZ1238" s="12"/>
      <c r="JA1238" s="12"/>
      <c r="JB1238" s="12"/>
      <c r="JC1238" s="12"/>
      <c r="JD1238" s="12"/>
      <c r="JE1238" s="12"/>
      <c r="JK1238" s="12"/>
      <c r="JP1238" s="12"/>
      <c r="JR1238" s="12"/>
      <c r="JS1238" s="12"/>
      <c r="JT1238" s="12"/>
      <c r="JU1238" s="12"/>
      <c r="JV1238" s="12"/>
      <c r="JW1238" s="12"/>
      <c r="JX1238" s="12"/>
      <c r="JY1238" s="12"/>
      <c r="JZ1238" s="12"/>
      <c r="KA1238" s="12"/>
      <c r="KE1238" s="7"/>
      <c r="KF1238" s="7"/>
      <c r="KM1238" s="7"/>
      <c r="KN1238" s="7"/>
      <c r="KO1238" s="7"/>
      <c r="KP1238" s="7"/>
      <c r="KQ1238" s="7"/>
      <c r="KR1238" s="7"/>
      <c r="KS1238" s="12"/>
      <c r="KT1238" s="12"/>
      <c r="KU1238" s="12"/>
      <c r="KV1238" s="12"/>
      <c r="KW1238" s="12"/>
      <c r="KX1238" s="12"/>
      <c r="KY1238"/>
      <c r="KZ1238" s="12"/>
      <c r="LA1238" s="12"/>
      <c r="LB1238" s="12"/>
      <c r="LC1238" s="12"/>
      <c r="LN1238" s="12"/>
      <c r="LO1238" s="12"/>
      <c r="LP1238" s="12"/>
      <c r="LQ1238" s="12"/>
      <c r="MG1238" s="12"/>
      <c r="MH1238" s="12"/>
      <c r="MI1238" s="12"/>
      <c r="MJ1238" s="12"/>
    </row>
    <row r="1239" spans="1:359" s="8" customFormat="1" ht="22.5" customHeight="1">
      <c r="A1239" s="57">
        <v>2</v>
      </c>
      <c r="B1239" s="58"/>
      <c r="C1239" s="62">
        <v>1</v>
      </c>
      <c r="D1239" s="201">
        <f t="shared" si="391"/>
        <v>58.339999999999996</v>
      </c>
      <c r="E1239" s="226"/>
      <c r="F1239" s="59" t="s">
        <v>808</v>
      </c>
      <c r="G1239" s="59"/>
      <c r="H1239" s="43" t="s">
        <v>534</v>
      </c>
      <c r="I1239" s="43" t="s">
        <v>65</v>
      </c>
      <c r="J1239" s="43" t="s">
        <v>511</v>
      </c>
      <c r="K1239" s="43" t="s">
        <v>2095</v>
      </c>
      <c r="L1239" s="66">
        <f t="shared" si="386"/>
        <v>58.339999999999996</v>
      </c>
      <c r="M1239" s="66"/>
      <c r="N1239" s="1" t="s">
        <v>369</v>
      </c>
      <c r="O1239" s="316" t="s">
        <v>369</v>
      </c>
      <c r="P1239" s="317">
        <v>5</v>
      </c>
      <c r="Q1239" s="4" t="s">
        <v>369</v>
      </c>
      <c r="R1239" s="37">
        <v>23.5</v>
      </c>
      <c r="S1239" s="38">
        <f t="shared" si="387"/>
        <v>28.669999999999998</v>
      </c>
      <c r="T1239" s="20"/>
      <c r="U1239" s="10" t="s">
        <v>518</v>
      </c>
      <c r="V1239" s="9"/>
      <c r="HP1239" s="12"/>
      <c r="HQ1239" s="12"/>
      <c r="IE1239" s="12"/>
      <c r="IF1239" s="12"/>
      <c r="IH1239" s="12"/>
      <c r="II1239" s="12"/>
      <c r="IL1239" s="12"/>
      <c r="IM1239" s="12"/>
      <c r="IN1239" s="12"/>
      <c r="IO1239" s="12"/>
      <c r="IP1239" s="12"/>
      <c r="IQ1239" s="12"/>
      <c r="IS1239" s="12"/>
      <c r="IT1239" s="12"/>
      <c r="IU1239" s="12"/>
      <c r="IV1239" s="12"/>
      <c r="IW1239" s="12"/>
      <c r="IX1239" s="12"/>
      <c r="IY1239" s="12"/>
      <c r="IZ1239" s="12"/>
      <c r="JA1239" s="12"/>
      <c r="JF1239" s="12"/>
      <c r="JG1239" s="12"/>
      <c r="JH1239" s="12"/>
      <c r="JI1239" s="12"/>
      <c r="JJ1239" s="12"/>
      <c r="JN1239" s="12"/>
      <c r="JT1239" s="12"/>
      <c r="JU1239" s="12"/>
      <c r="JV1239" s="12"/>
      <c r="JW1239" s="12"/>
      <c r="JX1239" s="12"/>
      <c r="KS1239" s="12"/>
      <c r="KT1239" s="12"/>
      <c r="KU1239" s="12"/>
      <c r="KV1239" s="12"/>
      <c r="KW1239" s="12"/>
      <c r="KX1239" s="12"/>
      <c r="KY1239"/>
      <c r="KZ1239" s="12"/>
      <c r="LA1239" s="12"/>
      <c r="LB1239" s="12"/>
      <c r="LC1239" s="12"/>
      <c r="MH1239" s="12"/>
      <c r="MI1239" s="12"/>
      <c r="MJ1239" s="12"/>
      <c r="MK1239" s="7"/>
      <c r="ML1239" s="7"/>
      <c r="MM1239" s="7"/>
      <c r="MN1239" s="7"/>
      <c r="MO1239" s="7"/>
      <c r="MP1239" s="7"/>
      <c r="MU1239" s="12"/>
    </row>
    <row r="1240" spans="1:359" s="8" customFormat="1" ht="22.5" customHeight="1">
      <c r="A1240" s="57">
        <v>1</v>
      </c>
      <c r="B1240" s="58">
        <v>17</v>
      </c>
      <c r="C1240" s="62"/>
      <c r="D1240" s="201">
        <f t="shared" si="391"/>
        <v>30.200400000000002</v>
      </c>
      <c r="E1240" s="226"/>
      <c r="F1240" s="59" t="s">
        <v>832</v>
      </c>
      <c r="G1240" s="59"/>
      <c r="H1240" s="43" t="s">
        <v>534</v>
      </c>
      <c r="I1240" s="43" t="s">
        <v>2467</v>
      </c>
      <c r="J1240" s="43" t="s">
        <v>511</v>
      </c>
      <c r="K1240" s="43" t="s">
        <v>2094</v>
      </c>
      <c r="L1240" s="66">
        <f t="shared" si="386"/>
        <v>30.200400000000002</v>
      </c>
      <c r="M1240" s="66"/>
      <c r="N1240" s="1" t="s">
        <v>369</v>
      </c>
      <c r="O1240" s="316" t="s">
        <v>369</v>
      </c>
      <c r="P1240" s="317" t="s">
        <v>369</v>
      </c>
      <c r="Q1240" s="4">
        <v>1</v>
      </c>
      <c r="R1240" s="37">
        <v>10.82</v>
      </c>
      <c r="S1240" s="38">
        <f t="shared" si="387"/>
        <v>13.2004</v>
      </c>
      <c r="T1240" s="20"/>
      <c r="U1240" s="10" t="s">
        <v>2466</v>
      </c>
      <c r="V1240" s="9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/>
      <c r="BG1240" s="12"/>
      <c r="BH1240" s="12"/>
      <c r="BI1240" s="12"/>
      <c r="BJ1240" s="12"/>
      <c r="BK1240" s="12"/>
      <c r="BL1240" s="12"/>
      <c r="BM1240" s="12"/>
      <c r="BN1240" s="12"/>
      <c r="BO1240" s="12"/>
      <c r="BP1240" s="12"/>
      <c r="BQ1240" s="12"/>
      <c r="BR1240" s="12"/>
      <c r="BS1240" s="12"/>
      <c r="BT1240" s="12"/>
      <c r="BU1240" s="12"/>
      <c r="BV1240" s="12"/>
      <c r="BW1240" s="12"/>
      <c r="BX1240" s="12"/>
      <c r="BY1240" s="12"/>
      <c r="BZ1240" s="12"/>
      <c r="CA1240" s="12"/>
      <c r="CB1240" s="12"/>
      <c r="CC1240" s="12"/>
      <c r="CD1240" s="12"/>
      <c r="CE1240" s="12"/>
      <c r="CF1240" s="12"/>
      <c r="CG1240" s="12"/>
      <c r="CH1240" s="12"/>
      <c r="CI1240" s="12"/>
      <c r="CJ1240" s="12"/>
      <c r="CK1240" s="12"/>
      <c r="CL1240" s="12"/>
      <c r="CM1240" s="12"/>
      <c r="CN1240" s="12"/>
      <c r="CO1240" s="12"/>
      <c r="CP1240" s="12"/>
      <c r="CQ1240" s="12"/>
      <c r="CR1240" s="12"/>
      <c r="CS1240" s="12"/>
      <c r="CT1240" s="12"/>
      <c r="CU1240" s="12"/>
      <c r="CV1240" s="12"/>
      <c r="CW1240" s="12"/>
      <c r="CX1240" s="12"/>
      <c r="CY1240" s="12"/>
      <c r="CZ1240" s="12"/>
      <c r="DA1240" s="12"/>
      <c r="DB1240" s="12"/>
      <c r="DC1240" s="12"/>
      <c r="DD1240" s="12"/>
      <c r="DE1240" s="12"/>
      <c r="DF1240" s="12"/>
      <c r="DG1240" s="12"/>
      <c r="DH1240" s="12"/>
      <c r="DI1240" s="12"/>
      <c r="DJ1240" s="12"/>
      <c r="DK1240" s="12"/>
      <c r="DL1240" s="12"/>
      <c r="DM1240" s="12"/>
      <c r="DN1240" s="12"/>
      <c r="DO1240" s="12"/>
      <c r="DP1240" s="12"/>
      <c r="DQ1240" s="12"/>
      <c r="DR1240" s="12"/>
      <c r="DS1240" s="12"/>
      <c r="DT1240" s="12"/>
      <c r="DU1240" s="12"/>
      <c r="DV1240" s="12"/>
      <c r="DW1240" s="12"/>
      <c r="DX1240" s="12"/>
      <c r="DY1240" s="12"/>
      <c r="DZ1240" s="12"/>
      <c r="EA1240" s="12"/>
      <c r="EB1240" s="12"/>
      <c r="EC1240" s="12"/>
      <c r="ED1240" s="12"/>
      <c r="EE1240" s="12"/>
      <c r="EF1240" s="12"/>
      <c r="EG1240" s="12"/>
      <c r="EH1240" s="12"/>
      <c r="EI1240" s="12"/>
      <c r="EJ1240" s="12"/>
      <c r="EK1240" s="12"/>
      <c r="EL1240" s="12"/>
      <c r="EM1240" s="12"/>
      <c r="EN1240" s="12"/>
      <c r="EO1240" s="12"/>
      <c r="EP1240" s="12"/>
      <c r="EQ1240" s="12"/>
      <c r="ER1240" s="12"/>
      <c r="ES1240" s="12"/>
      <c r="ET1240" s="12"/>
      <c r="EU1240" s="12"/>
      <c r="EV1240" s="12"/>
      <c r="EW1240" s="12"/>
      <c r="EX1240" s="12"/>
      <c r="EY1240" s="12"/>
      <c r="EZ1240" s="12"/>
      <c r="FA1240" s="12"/>
      <c r="FB1240" s="12"/>
      <c r="FC1240" s="12"/>
      <c r="FD1240" s="12"/>
      <c r="FE1240" s="12"/>
      <c r="FF1240" s="12"/>
      <c r="FG1240" s="12"/>
      <c r="FH1240" s="12"/>
      <c r="FI1240" s="12"/>
      <c r="FJ1240" s="12"/>
      <c r="FK1240" s="12"/>
      <c r="FL1240" s="12"/>
      <c r="FM1240" s="12"/>
      <c r="FN1240" s="12"/>
      <c r="FO1240" s="12"/>
      <c r="FP1240" s="12"/>
      <c r="FQ1240" s="12"/>
      <c r="FR1240" s="12"/>
      <c r="FS1240" s="12"/>
      <c r="FT1240" s="12"/>
      <c r="FU1240" s="12"/>
      <c r="FV1240" s="12"/>
      <c r="FW1240" s="12"/>
      <c r="FX1240" s="12"/>
      <c r="FY1240" s="12"/>
      <c r="FZ1240" s="12"/>
      <c r="GA1240" s="12"/>
      <c r="GB1240" s="12"/>
      <c r="GC1240" s="12"/>
      <c r="GD1240" s="12"/>
      <c r="GE1240" s="12"/>
      <c r="GF1240" s="12"/>
      <c r="GG1240" s="12"/>
      <c r="GH1240" s="12"/>
      <c r="GI1240" s="12"/>
      <c r="GJ1240" s="12"/>
      <c r="GK1240" s="12"/>
      <c r="GL1240" s="12"/>
      <c r="GM1240" s="12"/>
      <c r="GN1240" s="12"/>
      <c r="GO1240" s="12"/>
      <c r="GP1240" s="12"/>
      <c r="GQ1240" s="12"/>
      <c r="GR1240" s="12"/>
      <c r="GS1240" s="12"/>
      <c r="GT1240" s="12"/>
      <c r="GU1240" s="12"/>
      <c r="GV1240" s="12"/>
      <c r="GW1240" s="12"/>
      <c r="GX1240" s="12"/>
      <c r="GY1240" s="12"/>
      <c r="GZ1240" s="12"/>
      <c r="HA1240" s="12"/>
      <c r="HB1240" s="12"/>
      <c r="HC1240" s="12"/>
      <c r="HD1240" s="12"/>
      <c r="HE1240" s="12"/>
      <c r="HF1240" s="12"/>
      <c r="HG1240" s="12"/>
      <c r="HH1240" s="12"/>
      <c r="HI1240" s="12"/>
      <c r="HJ1240" s="12"/>
      <c r="HK1240" s="12"/>
      <c r="HL1240" s="12"/>
      <c r="HM1240" s="12"/>
      <c r="HN1240" s="12"/>
      <c r="HO1240" s="12"/>
      <c r="HR1240" s="12"/>
      <c r="HS1240" s="12"/>
      <c r="HT1240" s="12"/>
      <c r="HU1240" s="12"/>
      <c r="HV1240" s="12"/>
      <c r="HW1240" s="12"/>
      <c r="HX1240" s="12"/>
      <c r="HY1240" s="12"/>
      <c r="IG1240" s="12"/>
      <c r="IO1240" s="12"/>
      <c r="IP1240" s="12"/>
      <c r="IQ1240" s="12"/>
      <c r="IS1240" s="12"/>
      <c r="IT1240" s="12"/>
      <c r="IU1240" s="12"/>
      <c r="IV1240" s="12"/>
      <c r="IW1240" s="12"/>
      <c r="IX1240" s="12"/>
      <c r="IY1240" s="12"/>
      <c r="IZ1240" s="12"/>
      <c r="JA1240" s="12"/>
      <c r="JM1240" s="12"/>
      <c r="JO1240" s="12"/>
      <c r="KY1240"/>
      <c r="LN1240" s="12"/>
      <c r="LO1240" s="12"/>
      <c r="LP1240" s="12"/>
      <c r="LQ1240" s="12"/>
      <c r="MG1240" s="12"/>
      <c r="MH1240" s="12"/>
      <c r="MI1240" s="12"/>
      <c r="MJ1240" s="12"/>
      <c r="MK1240" s="12"/>
      <c r="ML1240" s="12"/>
      <c r="MM1240" s="12"/>
      <c r="MN1240" s="12"/>
      <c r="MO1240" s="12"/>
      <c r="MP1240" s="12"/>
    </row>
    <row r="1241" spans="1:359" s="8" customFormat="1" ht="22.5" customHeight="1">
      <c r="A1241" s="57">
        <v>1</v>
      </c>
      <c r="B1241" s="58">
        <v>10</v>
      </c>
      <c r="C1241" s="62">
        <v>5</v>
      </c>
      <c r="D1241" s="201">
        <f t="shared" ref="D1241" si="392">SUM((S1241*A1241)+B1241+C1241)</f>
        <v>25.491999999999997</v>
      </c>
      <c r="E1241" s="226"/>
      <c r="F1241" s="59" t="s">
        <v>818</v>
      </c>
      <c r="G1241" s="59"/>
      <c r="H1241" s="26" t="s">
        <v>534</v>
      </c>
      <c r="I1241" s="26" t="s">
        <v>2883</v>
      </c>
      <c r="J1241" s="26" t="s">
        <v>511</v>
      </c>
      <c r="K1241" s="26" t="s">
        <v>2674</v>
      </c>
      <c r="L1241" s="66">
        <f t="shared" ref="L1241" si="393">SUM(D1241)</f>
        <v>25.491999999999997</v>
      </c>
      <c r="M1241" s="66"/>
      <c r="N1241" s="1" t="s">
        <v>369</v>
      </c>
      <c r="O1241" s="316" t="s">
        <v>369</v>
      </c>
      <c r="P1241" s="317">
        <v>3</v>
      </c>
      <c r="Q1241" s="4" t="s">
        <v>369</v>
      </c>
      <c r="R1241" s="37">
        <v>8.6</v>
      </c>
      <c r="S1241" s="38">
        <f t="shared" ref="S1241" si="394">SUM(R1241*1.22)</f>
        <v>10.491999999999999</v>
      </c>
      <c r="T1241" s="20"/>
      <c r="U1241" s="10" t="s">
        <v>622</v>
      </c>
      <c r="V1241" s="9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/>
      <c r="BG1241" s="12"/>
      <c r="BH1241" s="12"/>
      <c r="BI1241" s="12"/>
      <c r="BJ1241" s="12"/>
      <c r="BK1241" s="12"/>
      <c r="BL1241" s="12"/>
      <c r="BM1241" s="12"/>
      <c r="BN1241" s="12"/>
      <c r="BO1241" s="12"/>
      <c r="BP1241" s="12"/>
      <c r="BQ1241" s="12"/>
      <c r="BR1241" s="12"/>
      <c r="BS1241" s="12"/>
      <c r="BT1241" s="12"/>
      <c r="BU1241" s="12"/>
      <c r="BV1241" s="12"/>
      <c r="BW1241" s="12"/>
      <c r="BX1241" s="12"/>
      <c r="BY1241" s="12"/>
      <c r="BZ1241" s="12"/>
      <c r="CA1241" s="12"/>
      <c r="CB1241" s="12"/>
      <c r="CC1241" s="12"/>
      <c r="CD1241" s="12"/>
      <c r="CE1241" s="12"/>
      <c r="CF1241" s="12"/>
      <c r="CG1241" s="12"/>
      <c r="CH1241" s="12"/>
      <c r="CI1241" s="12"/>
      <c r="CJ1241" s="12"/>
      <c r="CK1241" s="12"/>
      <c r="CL1241" s="12"/>
      <c r="CM1241" s="12"/>
      <c r="CN1241" s="12"/>
      <c r="CO1241" s="12"/>
      <c r="CP1241" s="12"/>
      <c r="CQ1241" s="12"/>
      <c r="CR1241" s="12"/>
      <c r="CS1241" s="12"/>
      <c r="CT1241" s="12"/>
      <c r="CU1241" s="12"/>
      <c r="CV1241" s="12"/>
      <c r="CW1241" s="12"/>
      <c r="CX1241" s="12"/>
      <c r="CY1241" s="12"/>
      <c r="CZ1241" s="12"/>
      <c r="DA1241" s="12"/>
      <c r="DB1241" s="12"/>
      <c r="DC1241" s="12"/>
      <c r="DD1241" s="12"/>
      <c r="DE1241" s="12"/>
      <c r="DF1241" s="12"/>
      <c r="DG1241" s="12"/>
      <c r="DH1241" s="12"/>
      <c r="DI1241" s="12"/>
      <c r="DJ1241" s="12"/>
      <c r="DK1241" s="12"/>
      <c r="DL1241" s="12"/>
      <c r="DM1241" s="12"/>
      <c r="DN1241" s="12"/>
      <c r="DO1241" s="12"/>
      <c r="DP1241" s="12"/>
      <c r="DQ1241" s="12"/>
      <c r="DR1241" s="12"/>
      <c r="DS1241" s="12"/>
      <c r="DT1241" s="12"/>
      <c r="DU1241" s="12"/>
      <c r="DV1241" s="12"/>
      <c r="DW1241" s="12"/>
      <c r="DX1241" s="12"/>
      <c r="DY1241" s="12"/>
      <c r="DZ1241" s="12"/>
      <c r="EA1241" s="12"/>
      <c r="EB1241" s="12"/>
      <c r="EC1241" s="12"/>
      <c r="ED1241" s="12"/>
      <c r="EE1241" s="12"/>
      <c r="EF1241" s="12"/>
      <c r="EG1241" s="12"/>
      <c r="EH1241" s="12"/>
      <c r="EI1241" s="12"/>
      <c r="EJ1241" s="12"/>
      <c r="EK1241" s="12"/>
      <c r="EL1241" s="12"/>
      <c r="EM1241" s="12"/>
      <c r="EN1241" s="12"/>
      <c r="EO1241" s="12"/>
      <c r="EP1241" s="12"/>
      <c r="EQ1241" s="12"/>
      <c r="ER1241" s="12"/>
      <c r="ES1241" s="12"/>
      <c r="ET1241" s="12"/>
      <c r="EU1241" s="12"/>
      <c r="EV1241" s="12"/>
      <c r="EW1241" s="12"/>
      <c r="EX1241" s="12"/>
      <c r="EY1241" s="12"/>
      <c r="EZ1241" s="12"/>
      <c r="FA1241" s="12"/>
      <c r="FB1241" s="12"/>
      <c r="FC1241" s="12"/>
      <c r="FD1241" s="12"/>
      <c r="FE1241" s="12"/>
      <c r="FF1241" s="12"/>
      <c r="FG1241" s="12"/>
      <c r="FH1241" s="12"/>
      <c r="FI1241" s="12"/>
      <c r="FJ1241" s="12"/>
      <c r="FK1241" s="12"/>
      <c r="FL1241" s="12"/>
      <c r="FM1241" s="12"/>
      <c r="FN1241" s="12"/>
      <c r="FO1241" s="12"/>
      <c r="FP1241" s="12"/>
      <c r="FQ1241" s="12"/>
      <c r="FR1241" s="12"/>
      <c r="FS1241" s="12"/>
      <c r="FT1241" s="12"/>
      <c r="FU1241" s="12"/>
      <c r="FV1241" s="12"/>
      <c r="FW1241" s="12"/>
      <c r="FX1241" s="12"/>
      <c r="FY1241" s="12"/>
      <c r="FZ1241" s="12"/>
      <c r="GA1241" s="12"/>
      <c r="GB1241" s="12"/>
      <c r="GC1241" s="12"/>
      <c r="GD1241" s="12"/>
      <c r="GE1241" s="12"/>
      <c r="GF1241" s="12"/>
      <c r="GG1241" s="12"/>
      <c r="GH1241" s="12"/>
      <c r="GI1241" s="12"/>
      <c r="GJ1241" s="12"/>
      <c r="GK1241" s="12"/>
      <c r="GL1241" s="12"/>
      <c r="GM1241" s="12"/>
      <c r="GN1241" s="12"/>
      <c r="GO1241" s="12"/>
      <c r="GP1241" s="12"/>
      <c r="GQ1241" s="12"/>
      <c r="GR1241" s="12"/>
      <c r="GS1241" s="12"/>
      <c r="GT1241" s="12"/>
      <c r="GU1241" s="12"/>
      <c r="GV1241" s="12"/>
      <c r="GW1241" s="12"/>
      <c r="GX1241" s="12"/>
      <c r="GY1241" s="12"/>
      <c r="GZ1241" s="12"/>
      <c r="HA1241" s="12"/>
      <c r="HB1241" s="12"/>
      <c r="HC1241" s="12"/>
      <c r="HD1241" s="12"/>
      <c r="HE1241" s="12"/>
      <c r="HF1241" s="12"/>
      <c r="HG1241" s="12"/>
      <c r="HH1241" s="12"/>
      <c r="HI1241" s="12"/>
      <c r="HJ1241" s="12"/>
      <c r="HK1241" s="12"/>
      <c r="HL1241" s="12"/>
      <c r="HM1241" s="12"/>
      <c r="HN1241" s="12"/>
      <c r="HO1241" s="12"/>
      <c r="HR1241" s="12"/>
      <c r="HS1241" s="12"/>
      <c r="HT1241" s="12"/>
      <c r="HU1241" s="12"/>
      <c r="HV1241" s="12"/>
      <c r="HW1241" s="12"/>
      <c r="HX1241" s="12"/>
      <c r="HY1241" s="12"/>
      <c r="IG1241" s="12"/>
      <c r="IO1241" s="12"/>
      <c r="IP1241" s="12"/>
      <c r="IQ1241" s="12"/>
      <c r="IS1241" s="12"/>
      <c r="IT1241" s="12"/>
      <c r="IU1241" s="12"/>
      <c r="IV1241" s="12"/>
      <c r="IW1241" s="12"/>
      <c r="IX1241" s="12"/>
      <c r="IY1241" s="12"/>
      <c r="IZ1241" s="12"/>
      <c r="JA1241" s="12"/>
      <c r="JM1241" s="12"/>
      <c r="JO1241" s="12"/>
      <c r="KY1241"/>
      <c r="LN1241" s="12"/>
      <c r="LO1241" s="12"/>
      <c r="LP1241" s="12"/>
      <c r="LQ1241" s="12"/>
      <c r="MG1241" s="12"/>
      <c r="MH1241" s="12"/>
      <c r="MI1241" s="12"/>
      <c r="MJ1241" s="12"/>
      <c r="MK1241" s="12"/>
      <c r="ML1241" s="12"/>
      <c r="MM1241" s="12"/>
      <c r="MN1241" s="12"/>
      <c r="MO1241" s="12"/>
      <c r="MP1241" s="12"/>
    </row>
    <row r="1242" spans="1:359" s="8" customFormat="1" ht="22.5" customHeight="1">
      <c r="A1242" s="57">
        <v>1</v>
      </c>
      <c r="B1242" s="58">
        <v>10</v>
      </c>
      <c r="C1242" s="62">
        <v>3</v>
      </c>
      <c r="D1242" s="201">
        <f t="shared" si="391"/>
        <v>24.712</v>
      </c>
      <c r="E1242" s="226"/>
      <c r="F1242" s="59" t="s">
        <v>818</v>
      </c>
      <c r="G1242" s="59"/>
      <c r="H1242" s="26" t="s">
        <v>534</v>
      </c>
      <c r="I1242" s="26" t="s">
        <v>2785</v>
      </c>
      <c r="J1242" s="26" t="s">
        <v>511</v>
      </c>
      <c r="K1242" s="26" t="s">
        <v>2784</v>
      </c>
      <c r="L1242" s="66">
        <f t="shared" si="386"/>
        <v>24.712</v>
      </c>
      <c r="M1242" s="66"/>
      <c r="N1242" s="1" t="s">
        <v>369</v>
      </c>
      <c r="O1242" s="316" t="s">
        <v>369</v>
      </c>
      <c r="P1242" s="317">
        <v>1</v>
      </c>
      <c r="Q1242" s="4" t="s">
        <v>369</v>
      </c>
      <c r="R1242" s="37">
        <v>9.6</v>
      </c>
      <c r="S1242" s="38">
        <f t="shared" si="387"/>
        <v>11.712</v>
      </c>
      <c r="T1242" s="20"/>
      <c r="U1242" s="10" t="s">
        <v>485</v>
      </c>
      <c r="V1242" s="9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/>
      <c r="BG1242" s="12"/>
      <c r="BH1242" s="12"/>
      <c r="BI1242" s="12"/>
      <c r="BJ1242" s="12"/>
      <c r="BK1242" s="12"/>
      <c r="BL1242" s="12"/>
      <c r="BM1242" s="12"/>
      <c r="BN1242" s="12"/>
      <c r="BO1242" s="12"/>
      <c r="BP1242" s="12"/>
      <c r="BQ1242" s="12"/>
      <c r="BR1242" s="12"/>
      <c r="BS1242" s="12"/>
      <c r="BT1242" s="12"/>
      <c r="BU1242" s="12"/>
      <c r="BV1242" s="12"/>
      <c r="BW1242" s="12"/>
      <c r="BX1242" s="12"/>
      <c r="BY1242" s="12"/>
      <c r="BZ1242" s="12"/>
      <c r="CA1242" s="12"/>
      <c r="CB1242" s="12"/>
      <c r="CC1242" s="12"/>
      <c r="CD1242" s="12"/>
      <c r="CE1242" s="12"/>
      <c r="CF1242" s="12"/>
      <c r="CG1242" s="12"/>
      <c r="CH1242" s="12"/>
      <c r="CI1242" s="12"/>
      <c r="CJ1242" s="12"/>
      <c r="CK1242" s="12"/>
      <c r="CL1242" s="12"/>
      <c r="CM1242" s="12"/>
      <c r="CN1242" s="12"/>
      <c r="CO1242" s="12"/>
      <c r="CP1242" s="12"/>
      <c r="CQ1242" s="12"/>
      <c r="CR1242" s="12"/>
      <c r="CS1242" s="12"/>
      <c r="CT1242" s="12"/>
      <c r="CU1242" s="12"/>
      <c r="CV1242" s="12"/>
      <c r="CW1242" s="12"/>
      <c r="CX1242" s="12"/>
      <c r="CY1242" s="12"/>
      <c r="CZ1242" s="12"/>
      <c r="DA1242" s="12"/>
      <c r="DB1242" s="12"/>
      <c r="DC1242" s="12"/>
      <c r="DD1242" s="12"/>
      <c r="DE1242" s="12"/>
      <c r="DF1242" s="12"/>
      <c r="DG1242" s="12"/>
      <c r="DH1242" s="12"/>
      <c r="DI1242" s="12"/>
      <c r="DJ1242" s="12"/>
      <c r="DK1242" s="12"/>
      <c r="DL1242" s="12"/>
      <c r="DM1242" s="12"/>
      <c r="DN1242" s="12"/>
      <c r="DO1242" s="12"/>
      <c r="DP1242" s="12"/>
      <c r="DQ1242" s="12"/>
      <c r="DR1242" s="12"/>
      <c r="DS1242" s="12"/>
      <c r="DT1242" s="12"/>
      <c r="DU1242" s="12"/>
      <c r="DV1242" s="12"/>
      <c r="DW1242" s="12"/>
      <c r="DX1242" s="12"/>
      <c r="DY1242" s="12"/>
      <c r="DZ1242" s="12"/>
      <c r="EA1242" s="12"/>
      <c r="EB1242" s="12"/>
      <c r="EC1242" s="12"/>
      <c r="ED1242" s="12"/>
      <c r="EE1242" s="12"/>
      <c r="EF1242" s="12"/>
      <c r="EG1242" s="12"/>
      <c r="EH1242" s="12"/>
      <c r="EI1242" s="12"/>
      <c r="EJ1242" s="12"/>
      <c r="EK1242" s="12"/>
      <c r="EL1242" s="12"/>
      <c r="EM1242" s="12"/>
      <c r="EN1242" s="12"/>
      <c r="EO1242" s="12"/>
      <c r="EP1242" s="12"/>
      <c r="EQ1242" s="12"/>
      <c r="ER1242" s="12"/>
      <c r="ES1242" s="12"/>
      <c r="ET1242" s="12"/>
      <c r="EU1242" s="12"/>
      <c r="EV1242" s="12"/>
      <c r="EW1242" s="12"/>
      <c r="EX1242" s="12"/>
      <c r="EY1242" s="12"/>
      <c r="EZ1242" s="12"/>
      <c r="FA1242" s="12"/>
      <c r="FB1242" s="12"/>
      <c r="FC1242" s="12"/>
      <c r="FD1242" s="12"/>
      <c r="FE1242" s="12"/>
      <c r="FF1242" s="12"/>
      <c r="FG1242" s="12"/>
      <c r="FH1242" s="12"/>
      <c r="FI1242" s="12"/>
      <c r="FJ1242" s="12"/>
      <c r="FK1242" s="12"/>
      <c r="FL1242" s="12"/>
      <c r="FM1242" s="12"/>
      <c r="FN1242" s="12"/>
      <c r="FO1242" s="12"/>
      <c r="FP1242" s="12"/>
      <c r="FQ1242" s="12"/>
      <c r="FR1242" s="12"/>
      <c r="FS1242" s="12"/>
      <c r="FT1242" s="12"/>
      <c r="FU1242" s="12"/>
      <c r="FV1242" s="12"/>
      <c r="FW1242" s="12"/>
      <c r="FX1242" s="12"/>
      <c r="FY1242" s="12"/>
      <c r="FZ1242" s="12"/>
      <c r="GA1242" s="12"/>
      <c r="GB1242" s="12"/>
      <c r="GC1242" s="12"/>
      <c r="GD1242" s="12"/>
      <c r="GE1242" s="12"/>
      <c r="GF1242" s="12"/>
      <c r="GG1242" s="12"/>
      <c r="GH1242" s="12"/>
      <c r="GI1242" s="12"/>
      <c r="GJ1242" s="12"/>
      <c r="GK1242" s="12"/>
      <c r="GL1242" s="12"/>
      <c r="GM1242" s="12"/>
      <c r="GN1242" s="12"/>
      <c r="GO1242" s="12"/>
      <c r="GP1242" s="12"/>
      <c r="GQ1242" s="12"/>
      <c r="GR1242" s="12"/>
      <c r="GS1242" s="12"/>
      <c r="GT1242" s="12"/>
      <c r="GU1242" s="12"/>
      <c r="GV1242" s="12"/>
      <c r="GW1242" s="12"/>
      <c r="GX1242" s="12"/>
      <c r="GY1242" s="12"/>
      <c r="GZ1242" s="12"/>
      <c r="HA1242" s="12"/>
      <c r="HB1242" s="12"/>
      <c r="HC1242" s="12"/>
      <c r="HD1242" s="12"/>
      <c r="HE1242" s="12"/>
      <c r="HF1242" s="12"/>
      <c r="HG1242" s="12"/>
      <c r="HH1242" s="12"/>
      <c r="HI1242" s="12"/>
      <c r="HJ1242" s="12"/>
      <c r="HK1242" s="12"/>
      <c r="HL1242" s="12"/>
      <c r="HM1242" s="12"/>
      <c r="HN1242" s="12"/>
      <c r="HO1242" s="12"/>
      <c r="HR1242" s="12"/>
      <c r="HS1242" s="12"/>
      <c r="HT1242" s="12"/>
      <c r="HU1242" s="12"/>
      <c r="HV1242" s="12"/>
      <c r="HW1242" s="12"/>
      <c r="HX1242" s="12"/>
      <c r="HY1242" s="12"/>
      <c r="IG1242" s="12"/>
      <c r="IO1242" s="12"/>
      <c r="IP1242" s="12"/>
      <c r="IQ1242" s="12"/>
      <c r="IS1242" s="12"/>
      <c r="IT1242" s="12"/>
      <c r="IU1242" s="12"/>
      <c r="IV1242" s="12"/>
      <c r="IW1242" s="12"/>
      <c r="IX1242" s="12"/>
      <c r="IY1242" s="12"/>
      <c r="IZ1242" s="12"/>
      <c r="JA1242" s="12"/>
      <c r="JM1242" s="12"/>
      <c r="JO1242" s="12"/>
      <c r="KY1242"/>
      <c r="LN1242" s="12"/>
      <c r="LO1242" s="12"/>
      <c r="LP1242" s="12"/>
      <c r="LQ1242" s="12"/>
      <c r="MG1242" s="12"/>
      <c r="MH1242" s="12"/>
      <c r="MI1242" s="12"/>
      <c r="MJ1242" s="12"/>
      <c r="MK1242" s="12"/>
      <c r="ML1242" s="12"/>
      <c r="MM1242" s="12"/>
      <c r="MN1242" s="12"/>
      <c r="MO1242" s="12"/>
      <c r="MP1242" s="12"/>
    </row>
    <row r="1243" spans="1:359" s="8" customFormat="1" ht="22.5" customHeight="1">
      <c r="A1243" s="57">
        <v>1</v>
      </c>
      <c r="B1243" s="58">
        <v>12</v>
      </c>
      <c r="C1243" s="62">
        <v>3</v>
      </c>
      <c r="D1243" s="201">
        <f t="shared" ref="D1243" si="395">SUM((S1243*A1243)+B1243+C1243)</f>
        <v>28.285800000000002</v>
      </c>
      <c r="E1243" s="226"/>
      <c r="F1243" s="59" t="s">
        <v>819</v>
      </c>
      <c r="G1243" s="59"/>
      <c r="H1243" s="26" t="s">
        <v>534</v>
      </c>
      <c r="I1243" s="26" t="s">
        <v>2786</v>
      </c>
      <c r="J1243" s="26" t="s">
        <v>511</v>
      </c>
      <c r="K1243" s="26" t="s">
        <v>2787</v>
      </c>
      <c r="L1243" s="66">
        <f t="shared" ref="L1243" si="396">SUM(D1243)</f>
        <v>28.285800000000002</v>
      </c>
      <c r="M1243" s="66"/>
      <c r="N1243" s="1" t="s">
        <v>369</v>
      </c>
      <c r="O1243" s="316" t="s">
        <v>369</v>
      </c>
      <c r="P1243" s="317">
        <v>1</v>
      </c>
      <c r="Q1243" s="4" t="s">
        <v>369</v>
      </c>
      <c r="R1243" s="37">
        <v>10.89</v>
      </c>
      <c r="S1243" s="38">
        <f t="shared" ref="S1243" si="397">SUM(R1243*1.22)</f>
        <v>13.2858</v>
      </c>
      <c r="T1243" s="20"/>
      <c r="U1243" s="10" t="s">
        <v>485</v>
      </c>
      <c r="V1243" s="9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/>
      <c r="BG1243" s="12"/>
      <c r="BH1243" s="12"/>
      <c r="BI1243" s="12"/>
      <c r="BJ1243" s="12"/>
      <c r="BK1243" s="12"/>
      <c r="BL1243" s="12"/>
      <c r="BM1243" s="12"/>
      <c r="BN1243" s="12"/>
      <c r="BO1243" s="12"/>
      <c r="BP1243" s="12"/>
      <c r="BQ1243" s="12"/>
      <c r="BR1243" s="12"/>
      <c r="BS1243" s="12"/>
      <c r="BT1243" s="12"/>
      <c r="BU1243" s="12"/>
      <c r="BV1243" s="12"/>
      <c r="BW1243" s="12"/>
      <c r="BX1243" s="12"/>
      <c r="BY1243" s="12"/>
      <c r="BZ1243" s="12"/>
      <c r="CA1243" s="12"/>
      <c r="CB1243" s="12"/>
      <c r="CC1243" s="12"/>
      <c r="CD1243" s="12"/>
      <c r="CE1243" s="12"/>
      <c r="CF1243" s="12"/>
      <c r="CG1243" s="12"/>
      <c r="CH1243" s="12"/>
      <c r="CI1243" s="12"/>
      <c r="CJ1243" s="12"/>
      <c r="CK1243" s="12"/>
      <c r="CL1243" s="12"/>
      <c r="CM1243" s="12"/>
      <c r="CN1243" s="12"/>
      <c r="CO1243" s="12"/>
      <c r="CP1243" s="12"/>
      <c r="CQ1243" s="12"/>
      <c r="CR1243" s="12"/>
      <c r="CS1243" s="12"/>
      <c r="CT1243" s="12"/>
      <c r="CU1243" s="12"/>
      <c r="CV1243" s="12"/>
      <c r="CW1243" s="12"/>
      <c r="CX1243" s="12"/>
      <c r="CY1243" s="12"/>
      <c r="CZ1243" s="12"/>
      <c r="DA1243" s="12"/>
      <c r="DB1243" s="12"/>
      <c r="DC1243" s="12"/>
      <c r="DD1243" s="12"/>
      <c r="DE1243" s="12"/>
      <c r="DF1243" s="12"/>
      <c r="DG1243" s="12"/>
      <c r="DH1243" s="12"/>
      <c r="DI1243" s="12"/>
      <c r="DJ1243" s="12"/>
      <c r="DK1243" s="12"/>
      <c r="DL1243" s="12"/>
      <c r="DM1243" s="12"/>
      <c r="DN1243" s="12"/>
      <c r="DO1243" s="12"/>
      <c r="DP1243" s="12"/>
      <c r="DQ1243" s="12"/>
      <c r="DR1243" s="12"/>
      <c r="DS1243" s="12"/>
      <c r="DT1243" s="12"/>
      <c r="DU1243" s="12"/>
      <c r="DV1243" s="12"/>
      <c r="DW1243" s="12"/>
      <c r="DX1243" s="12"/>
      <c r="DY1243" s="12"/>
      <c r="DZ1243" s="12"/>
      <c r="EA1243" s="12"/>
      <c r="EB1243" s="12"/>
      <c r="EC1243" s="12"/>
      <c r="ED1243" s="12"/>
      <c r="EE1243" s="12"/>
      <c r="EF1243" s="12"/>
      <c r="EG1243" s="12"/>
      <c r="EH1243" s="12"/>
      <c r="EI1243" s="12"/>
      <c r="EJ1243" s="12"/>
      <c r="EK1243" s="12"/>
      <c r="EL1243" s="12"/>
      <c r="EM1243" s="12"/>
      <c r="EN1243" s="12"/>
      <c r="EO1243" s="12"/>
      <c r="EP1243" s="12"/>
      <c r="EQ1243" s="12"/>
      <c r="ER1243" s="12"/>
      <c r="ES1243" s="12"/>
      <c r="ET1243" s="12"/>
      <c r="EU1243" s="12"/>
      <c r="EV1243" s="12"/>
      <c r="EW1243" s="12"/>
      <c r="EX1243" s="12"/>
      <c r="EY1243" s="12"/>
      <c r="EZ1243" s="12"/>
      <c r="FA1243" s="12"/>
      <c r="FB1243" s="12"/>
      <c r="FC1243" s="12"/>
      <c r="FD1243" s="12"/>
      <c r="FE1243" s="12"/>
      <c r="FF1243" s="12"/>
      <c r="FG1243" s="12"/>
      <c r="FH1243" s="12"/>
      <c r="FI1243" s="12"/>
      <c r="FJ1243" s="12"/>
      <c r="FK1243" s="12"/>
      <c r="FL1243" s="12"/>
      <c r="FM1243" s="12"/>
      <c r="FN1243" s="12"/>
      <c r="FO1243" s="12"/>
      <c r="FP1243" s="12"/>
      <c r="FQ1243" s="12"/>
      <c r="FR1243" s="12"/>
      <c r="FS1243" s="12"/>
      <c r="FT1243" s="12"/>
      <c r="FU1243" s="12"/>
      <c r="FV1243" s="12"/>
      <c r="FW1243" s="12"/>
      <c r="FX1243" s="12"/>
      <c r="FY1243" s="12"/>
      <c r="FZ1243" s="12"/>
      <c r="GA1243" s="12"/>
      <c r="GB1243" s="12"/>
      <c r="GC1243" s="12"/>
      <c r="GD1243" s="12"/>
      <c r="GE1243" s="12"/>
      <c r="GF1243" s="12"/>
      <c r="GG1243" s="12"/>
      <c r="GH1243" s="12"/>
      <c r="GI1243" s="12"/>
      <c r="GJ1243" s="12"/>
      <c r="GK1243" s="12"/>
      <c r="GL1243" s="12"/>
      <c r="GM1243" s="12"/>
      <c r="GN1243" s="12"/>
      <c r="GO1243" s="12"/>
      <c r="GP1243" s="12"/>
      <c r="GQ1243" s="12"/>
      <c r="GR1243" s="12"/>
      <c r="GS1243" s="12"/>
      <c r="GT1243" s="12"/>
      <c r="GU1243" s="12"/>
      <c r="GV1243" s="12"/>
      <c r="GW1243" s="12"/>
      <c r="GX1243" s="12"/>
      <c r="GY1243" s="12"/>
      <c r="GZ1243" s="12"/>
      <c r="HA1243" s="12"/>
      <c r="HB1243" s="12"/>
      <c r="HC1243" s="12"/>
      <c r="HD1243" s="12"/>
      <c r="HE1243" s="12"/>
      <c r="HF1243" s="12"/>
      <c r="HG1243" s="12"/>
      <c r="HH1243" s="12"/>
      <c r="HI1243" s="12"/>
      <c r="HJ1243" s="12"/>
      <c r="HK1243" s="12"/>
      <c r="HL1243" s="12"/>
      <c r="HM1243" s="12"/>
      <c r="HN1243" s="12"/>
      <c r="HO1243" s="12"/>
      <c r="HR1243" s="12"/>
      <c r="HS1243" s="12"/>
      <c r="HT1243" s="12"/>
      <c r="HU1243" s="12"/>
      <c r="HV1243" s="12"/>
      <c r="HW1243" s="12"/>
      <c r="HX1243" s="12"/>
      <c r="HY1243" s="12"/>
      <c r="IG1243" s="12"/>
      <c r="IO1243" s="12"/>
      <c r="IP1243" s="12"/>
      <c r="IQ1243" s="12"/>
      <c r="IS1243" s="12"/>
      <c r="IT1243" s="12"/>
      <c r="IU1243" s="12"/>
      <c r="IV1243" s="12"/>
      <c r="IW1243" s="12"/>
      <c r="IX1243" s="12"/>
      <c r="IY1243" s="12"/>
      <c r="IZ1243" s="12"/>
      <c r="JA1243" s="12"/>
      <c r="JM1243" s="12"/>
      <c r="JO1243" s="12"/>
      <c r="KY1243"/>
      <c r="LN1243" s="12"/>
      <c r="LO1243" s="12"/>
      <c r="LP1243" s="12"/>
      <c r="LQ1243" s="12"/>
      <c r="MG1243" s="12"/>
      <c r="MH1243" s="12"/>
      <c r="MI1243" s="12"/>
      <c r="MJ1243" s="12"/>
      <c r="MK1243" s="12"/>
      <c r="ML1243" s="12"/>
      <c r="MM1243" s="12"/>
      <c r="MN1243" s="12"/>
      <c r="MO1243" s="12"/>
      <c r="MP1243" s="12"/>
    </row>
    <row r="1244" spans="1:359" s="8" customFormat="1" ht="22.5" customHeight="1">
      <c r="A1244" s="57">
        <v>1</v>
      </c>
      <c r="B1244" s="58">
        <v>10</v>
      </c>
      <c r="C1244" s="62">
        <v>3</v>
      </c>
      <c r="D1244" s="201">
        <f t="shared" si="391"/>
        <v>23.845800000000001</v>
      </c>
      <c r="E1244" s="226"/>
      <c r="F1244" s="59" t="s">
        <v>818</v>
      </c>
      <c r="G1244" s="59"/>
      <c r="H1244" s="26" t="s">
        <v>534</v>
      </c>
      <c r="I1244" s="26" t="s">
        <v>280</v>
      </c>
      <c r="J1244" s="26" t="s">
        <v>511</v>
      </c>
      <c r="K1244" s="26" t="s">
        <v>2784</v>
      </c>
      <c r="L1244" s="66">
        <f t="shared" si="386"/>
        <v>23.845800000000001</v>
      </c>
      <c r="M1244" s="66"/>
      <c r="N1244" s="1" t="s">
        <v>369</v>
      </c>
      <c r="O1244" s="316" t="s">
        <v>369</v>
      </c>
      <c r="P1244" s="317">
        <v>6</v>
      </c>
      <c r="Q1244" s="4" t="s">
        <v>369</v>
      </c>
      <c r="R1244" s="37">
        <v>8.89</v>
      </c>
      <c r="S1244" s="38">
        <f t="shared" si="387"/>
        <v>10.845800000000001</v>
      </c>
      <c r="T1244" s="20"/>
      <c r="U1244" s="10" t="s">
        <v>485</v>
      </c>
      <c r="V1244" s="9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/>
      <c r="BG1244" s="12"/>
      <c r="BH1244" s="12"/>
      <c r="BI1244" s="12"/>
      <c r="BJ1244" s="12"/>
      <c r="BK1244" s="12"/>
      <c r="BL1244" s="12"/>
      <c r="BM1244" s="12"/>
      <c r="BN1244" s="12"/>
      <c r="BO1244" s="12"/>
      <c r="BP1244" s="12"/>
      <c r="BQ1244" s="12"/>
      <c r="BR1244" s="12"/>
      <c r="BS1244" s="12"/>
      <c r="BT1244" s="12"/>
      <c r="BU1244" s="12"/>
      <c r="BV1244" s="12"/>
      <c r="BW1244" s="12"/>
      <c r="BX1244" s="12"/>
      <c r="BY1244" s="12"/>
      <c r="BZ1244" s="12"/>
      <c r="CA1244" s="12"/>
      <c r="CB1244" s="12"/>
      <c r="CC1244" s="12"/>
      <c r="CD1244" s="12"/>
      <c r="CE1244" s="12"/>
      <c r="CF1244" s="12"/>
      <c r="CG1244" s="12"/>
      <c r="CH1244" s="12"/>
      <c r="CI1244" s="12"/>
      <c r="CJ1244" s="12"/>
      <c r="CK1244" s="12"/>
      <c r="CL1244" s="12"/>
      <c r="CM1244" s="12"/>
      <c r="CN1244" s="12"/>
      <c r="CO1244" s="12"/>
      <c r="CP1244" s="12"/>
      <c r="CQ1244" s="12"/>
      <c r="CR1244" s="12"/>
      <c r="CS1244" s="12"/>
      <c r="CT1244" s="12"/>
      <c r="CU1244" s="12"/>
      <c r="CV1244" s="12"/>
      <c r="CW1244" s="12"/>
      <c r="CX1244" s="12"/>
      <c r="CY1244" s="12"/>
      <c r="CZ1244" s="12"/>
      <c r="DA1244" s="12"/>
      <c r="DB1244" s="12"/>
      <c r="DC1244" s="12"/>
      <c r="DD1244" s="12"/>
      <c r="DE1244" s="12"/>
      <c r="DF1244" s="12"/>
      <c r="DG1244" s="12"/>
      <c r="DH1244" s="12"/>
      <c r="DI1244" s="12"/>
      <c r="DJ1244" s="12"/>
      <c r="DK1244" s="12"/>
      <c r="DL1244" s="12"/>
      <c r="DM1244" s="12"/>
      <c r="DN1244" s="12"/>
      <c r="DO1244" s="12"/>
      <c r="DP1244" s="12"/>
      <c r="DQ1244" s="12"/>
      <c r="DR1244" s="12"/>
      <c r="DS1244" s="12"/>
      <c r="DT1244" s="12"/>
      <c r="DU1244" s="12"/>
      <c r="DV1244" s="12"/>
      <c r="DW1244" s="12"/>
      <c r="DX1244" s="12"/>
      <c r="DY1244" s="12"/>
      <c r="DZ1244" s="12"/>
      <c r="EA1244" s="12"/>
      <c r="EB1244" s="12"/>
      <c r="EC1244" s="12"/>
      <c r="ED1244" s="12"/>
      <c r="EE1244" s="12"/>
      <c r="EF1244" s="12"/>
      <c r="EG1244" s="12"/>
      <c r="EH1244" s="12"/>
      <c r="EI1244" s="12"/>
      <c r="EJ1244" s="12"/>
      <c r="EK1244" s="12"/>
      <c r="EL1244" s="12"/>
      <c r="EM1244" s="12"/>
      <c r="EN1244" s="12"/>
      <c r="EO1244" s="12"/>
      <c r="EP1244" s="12"/>
      <c r="EQ1244" s="12"/>
      <c r="ER1244" s="12"/>
      <c r="ES1244" s="12"/>
      <c r="ET1244" s="12"/>
      <c r="EU1244" s="12"/>
      <c r="EV1244" s="12"/>
      <c r="EW1244" s="12"/>
      <c r="EX1244" s="12"/>
      <c r="EY1244" s="12"/>
      <c r="EZ1244" s="12"/>
      <c r="FA1244" s="12"/>
      <c r="FB1244" s="12"/>
      <c r="FC1244" s="12"/>
      <c r="FD1244" s="12"/>
      <c r="FE1244" s="12"/>
      <c r="FF1244" s="12"/>
      <c r="FG1244" s="12"/>
      <c r="FH1244" s="12"/>
      <c r="FI1244" s="12"/>
      <c r="FJ1244" s="12"/>
      <c r="FK1244" s="12"/>
      <c r="FL1244" s="12"/>
      <c r="FM1244" s="12"/>
      <c r="FN1244" s="12"/>
      <c r="FO1244" s="12"/>
      <c r="FP1244" s="12"/>
      <c r="FQ1244" s="12"/>
      <c r="FR1244" s="12"/>
      <c r="FS1244" s="12"/>
      <c r="FT1244" s="12"/>
      <c r="FU1244" s="12"/>
      <c r="FV1244" s="12"/>
      <c r="FW1244" s="12"/>
      <c r="FX1244" s="12"/>
      <c r="FY1244" s="12"/>
      <c r="FZ1244" s="12"/>
      <c r="GA1244" s="12"/>
      <c r="GB1244" s="12"/>
      <c r="GC1244" s="12"/>
      <c r="GD1244" s="12"/>
      <c r="GE1244" s="12"/>
      <c r="GF1244" s="12"/>
      <c r="GG1244" s="12"/>
      <c r="GH1244" s="12"/>
      <c r="GI1244" s="12"/>
      <c r="GJ1244" s="12"/>
      <c r="GK1244" s="12"/>
      <c r="GL1244" s="12"/>
      <c r="GM1244" s="12"/>
      <c r="GN1244" s="12"/>
      <c r="GO1244" s="12"/>
      <c r="GP1244" s="12"/>
      <c r="GQ1244" s="12"/>
      <c r="GR1244" s="12"/>
      <c r="GS1244" s="12"/>
      <c r="GT1244" s="12"/>
      <c r="GU1244" s="12"/>
      <c r="GV1244" s="12"/>
      <c r="GW1244" s="12"/>
      <c r="GX1244" s="12"/>
      <c r="GY1244" s="12"/>
      <c r="GZ1244" s="12"/>
      <c r="HA1244" s="12"/>
      <c r="HB1244" s="12"/>
      <c r="HC1244" s="12"/>
      <c r="HD1244" s="12"/>
      <c r="HE1244" s="12"/>
      <c r="HF1244" s="12"/>
      <c r="HG1244" s="12"/>
      <c r="HH1244" s="12"/>
      <c r="HI1244" s="12"/>
      <c r="HJ1244" s="12"/>
      <c r="HK1244" s="12"/>
      <c r="HL1244" s="12"/>
      <c r="HM1244" s="12"/>
      <c r="HN1244" s="12"/>
      <c r="HO1244" s="12"/>
      <c r="HR1244" s="12"/>
      <c r="HS1244" s="12"/>
      <c r="HT1244" s="12"/>
      <c r="HU1244" s="12"/>
      <c r="HV1244" s="12"/>
      <c r="HW1244" s="12"/>
      <c r="HX1244" s="12"/>
      <c r="HY1244" s="12"/>
      <c r="IG1244" s="12"/>
      <c r="IO1244" s="12"/>
      <c r="IP1244" s="12"/>
      <c r="IQ1244" s="12"/>
      <c r="IS1244" s="12"/>
      <c r="IT1244" s="12"/>
      <c r="IU1244" s="12"/>
      <c r="IV1244" s="12"/>
      <c r="IW1244" s="12"/>
      <c r="IX1244" s="12"/>
      <c r="IY1244" s="12"/>
      <c r="IZ1244" s="12"/>
      <c r="JA1244" s="12"/>
      <c r="JM1244" s="12"/>
      <c r="JO1244" s="12"/>
      <c r="KY1244"/>
      <c r="LN1244" s="12"/>
      <c r="LO1244" s="12"/>
      <c r="LP1244" s="12"/>
      <c r="LQ1244" s="12"/>
      <c r="MG1244" s="12"/>
      <c r="MH1244" s="12"/>
      <c r="MI1244" s="12"/>
      <c r="MJ1244" s="12"/>
      <c r="MK1244" s="12"/>
      <c r="ML1244" s="12"/>
      <c r="MM1244" s="12"/>
      <c r="MN1244" s="12"/>
      <c r="MO1244" s="12"/>
      <c r="MP1244" s="12"/>
    </row>
    <row r="1245" spans="1:359" s="8" customFormat="1" ht="22.5" customHeight="1">
      <c r="A1245" s="57">
        <v>2.2000000000000002</v>
      </c>
      <c r="B1245" s="58"/>
      <c r="C1245" s="62"/>
      <c r="D1245" s="201">
        <f t="shared" si="391"/>
        <v>29.524000000000001</v>
      </c>
      <c r="E1245" s="225"/>
      <c r="F1245" s="59" t="s">
        <v>806</v>
      </c>
      <c r="G1245" s="59"/>
      <c r="H1245" s="26" t="s">
        <v>534</v>
      </c>
      <c r="I1245" s="26" t="s">
        <v>740</v>
      </c>
      <c r="J1245" s="26" t="s">
        <v>948</v>
      </c>
      <c r="K1245" s="26" t="s">
        <v>741</v>
      </c>
      <c r="L1245" s="66">
        <f t="shared" si="386"/>
        <v>29.524000000000001</v>
      </c>
      <c r="M1245" s="66"/>
      <c r="N1245" s="1" t="s">
        <v>369</v>
      </c>
      <c r="O1245" s="316" t="s">
        <v>369</v>
      </c>
      <c r="P1245" s="317">
        <v>1</v>
      </c>
      <c r="Q1245" s="4" t="s">
        <v>369</v>
      </c>
      <c r="R1245" s="37">
        <v>11</v>
      </c>
      <c r="S1245" s="38">
        <f t="shared" si="387"/>
        <v>13.42</v>
      </c>
      <c r="T1245" s="20"/>
      <c r="U1245" s="10" t="s">
        <v>628</v>
      </c>
      <c r="V1245" s="9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  <c r="AW1245" s="12"/>
      <c r="AX1245" s="12"/>
      <c r="AY1245" s="12"/>
      <c r="AZ1245" s="12"/>
      <c r="BA1245" s="12"/>
      <c r="BB1245" s="12"/>
      <c r="BC1245" s="12"/>
      <c r="BD1245" s="12"/>
      <c r="BE1245" s="12"/>
      <c r="BF1245" s="12"/>
      <c r="BG1245" s="12"/>
      <c r="BH1245" s="12"/>
      <c r="BI1245" s="12"/>
      <c r="BJ1245" s="12"/>
      <c r="BK1245" s="12"/>
      <c r="BL1245" s="12"/>
      <c r="BM1245" s="12"/>
      <c r="BN1245" s="12"/>
      <c r="BO1245" s="12"/>
      <c r="BP1245" s="12"/>
      <c r="BQ1245" s="12"/>
      <c r="BR1245" s="12"/>
      <c r="BS1245" s="12"/>
      <c r="BT1245" s="12"/>
      <c r="BU1245" s="12"/>
      <c r="BV1245" s="12"/>
      <c r="BW1245" s="12"/>
      <c r="BX1245" s="12"/>
      <c r="BY1245" s="12"/>
      <c r="BZ1245" s="12"/>
      <c r="CA1245" s="12"/>
      <c r="CB1245" s="12"/>
      <c r="CC1245" s="12"/>
      <c r="CD1245" s="12"/>
      <c r="CE1245" s="12"/>
      <c r="CF1245" s="12"/>
      <c r="CG1245" s="12"/>
      <c r="CH1245" s="12"/>
      <c r="CI1245" s="12"/>
      <c r="CJ1245" s="12"/>
      <c r="CK1245" s="12"/>
      <c r="CL1245" s="12"/>
      <c r="CM1245" s="12"/>
      <c r="CN1245" s="12"/>
      <c r="CO1245" s="12"/>
      <c r="CP1245" s="12"/>
      <c r="CQ1245" s="12"/>
      <c r="CR1245" s="12"/>
      <c r="CS1245" s="12"/>
      <c r="CT1245" s="12"/>
      <c r="CU1245" s="12"/>
      <c r="CV1245" s="12"/>
      <c r="CW1245" s="12"/>
      <c r="CX1245" s="12"/>
      <c r="CY1245" s="12"/>
      <c r="CZ1245" s="12"/>
      <c r="DA1245" s="12"/>
      <c r="DB1245" s="12"/>
      <c r="DC1245" s="12"/>
      <c r="DD1245" s="12"/>
      <c r="DE1245" s="12"/>
      <c r="DF1245" s="12"/>
      <c r="DG1245" s="12"/>
      <c r="DH1245" s="12"/>
      <c r="DI1245" s="12"/>
      <c r="DJ1245" s="12"/>
      <c r="DK1245" s="12"/>
      <c r="DL1245" s="12"/>
      <c r="DM1245" s="12"/>
      <c r="DN1245" s="12"/>
      <c r="DO1245" s="12"/>
      <c r="DP1245" s="12"/>
      <c r="DQ1245" s="12"/>
      <c r="DR1245" s="12"/>
      <c r="DS1245" s="12"/>
      <c r="DT1245" s="12"/>
      <c r="DU1245" s="12"/>
      <c r="DV1245" s="12"/>
      <c r="DW1245" s="12"/>
      <c r="DX1245" s="12"/>
      <c r="DY1245" s="12"/>
      <c r="DZ1245" s="12"/>
      <c r="EA1245" s="12"/>
      <c r="EB1245" s="12"/>
      <c r="EC1245" s="12"/>
      <c r="ED1245" s="12"/>
      <c r="EE1245" s="12"/>
      <c r="EF1245" s="12"/>
      <c r="EG1245" s="12"/>
      <c r="EH1245" s="12"/>
      <c r="EI1245" s="12"/>
      <c r="EJ1245" s="12"/>
      <c r="EK1245" s="12"/>
      <c r="EL1245" s="12"/>
      <c r="EM1245" s="12"/>
      <c r="EN1245" s="12"/>
      <c r="EO1245" s="12"/>
      <c r="EP1245" s="12"/>
      <c r="EQ1245" s="12"/>
      <c r="ER1245" s="12"/>
      <c r="ES1245" s="12"/>
      <c r="ET1245" s="12"/>
      <c r="EU1245" s="12"/>
      <c r="EV1245" s="12"/>
      <c r="EW1245" s="12"/>
      <c r="EX1245" s="12"/>
      <c r="EY1245" s="12"/>
      <c r="EZ1245" s="12"/>
      <c r="FA1245" s="12"/>
      <c r="FB1245" s="12"/>
      <c r="FC1245" s="12"/>
      <c r="FD1245" s="12"/>
      <c r="FE1245" s="12"/>
      <c r="FF1245" s="12"/>
      <c r="FG1245" s="12"/>
      <c r="FH1245" s="12"/>
      <c r="FI1245" s="12"/>
      <c r="FJ1245" s="12"/>
      <c r="FK1245" s="12"/>
      <c r="FL1245" s="12"/>
      <c r="FM1245" s="12"/>
      <c r="FN1245" s="12"/>
      <c r="FO1245" s="12"/>
      <c r="FP1245" s="12"/>
      <c r="FQ1245" s="12"/>
      <c r="FR1245" s="12"/>
      <c r="FS1245" s="12"/>
      <c r="FT1245" s="12"/>
      <c r="FU1245" s="12"/>
      <c r="FV1245" s="12"/>
      <c r="FW1245" s="12"/>
      <c r="FX1245" s="12"/>
      <c r="FY1245" s="12"/>
      <c r="FZ1245" s="12"/>
      <c r="GA1245" s="12"/>
      <c r="GB1245" s="12"/>
      <c r="GC1245" s="12"/>
      <c r="GD1245" s="12"/>
      <c r="GE1245" s="12"/>
      <c r="GF1245" s="12"/>
      <c r="GG1245" s="12"/>
      <c r="GH1245" s="12"/>
      <c r="GI1245" s="12"/>
      <c r="GJ1245" s="12"/>
      <c r="GK1245" s="12"/>
      <c r="GL1245" s="12"/>
      <c r="GM1245" s="12"/>
      <c r="GN1245" s="12"/>
      <c r="GO1245" s="12"/>
      <c r="GP1245" s="12"/>
      <c r="GQ1245" s="12"/>
      <c r="GR1245" s="12"/>
      <c r="GS1245" s="12"/>
      <c r="GT1245" s="12"/>
      <c r="GU1245" s="12"/>
      <c r="GV1245" s="12"/>
      <c r="GW1245" s="12"/>
      <c r="GX1245" s="12"/>
      <c r="GY1245" s="12"/>
      <c r="GZ1245" s="12"/>
      <c r="HA1245" s="12"/>
      <c r="HB1245" s="12"/>
      <c r="HC1245" s="12"/>
      <c r="HD1245" s="12"/>
      <c r="HE1245" s="12"/>
      <c r="HF1245" s="12"/>
      <c r="HG1245" s="12"/>
      <c r="HH1245" s="12"/>
      <c r="HI1245" s="12"/>
      <c r="HJ1245" s="12"/>
      <c r="HK1245" s="12"/>
      <c r="HL1245" s="12"/>
      <c r="HM1245" s="12"/>
      <c r="HN1245" s="12"/>
      <c r="HO1245" s="12"/>
      <c r="HT1245" s="12"/>
      <c r="HU1245" s="12"/>
      <c r="HW1245" s="12"/>
      <c r="HX1245" s="12"/>
      <c r="HY1245" s="12"/>
      <c r="IC1245" s="7"/>
      <c r="ID1245" s="7"/>
      <c r="II1245" s="12"/>
      <c r="JN1245" s="12"/>
      <c r="JT1245" s="12"/>
      <c r="JU1245" s="12"/>
      <c r="JV1245" s="12"/>
      <c r="JW1245" s="12"/>
      <c r="JX1245" s="12"/>
      <c r="KH1245" s="12"/>
      <c r="KI1245" s="12"/>
      <c r="KJ1245" s="12"/>
      <c r="KK1245" s="12"/>
      <c r="KL1245" s="12"/>
      <c r="KS1245" s="12"/>
      <c r="KT1245" s="12"/>
      <c r="KX1245" s="12"/>
      <c r="KY1245" s="197"/>
      <c r="KZ1245" s="12"/>
      <c r="LA1245" s="12"/>
      <c r="LB1245" s="12"/>
      <c r="LC1245" s="12"/>
      <c r="LN1245" s="12"/>
      <c r="LO1245" s="12"/>
      <c r="LP1245" s="12"/>
      <c r="LQ1245" s="12"/>
      <c r="MG1245" s="12"/>
      <c r="MH1245" s="12"/>
      <c r="MI1245" s="12"/>
      <c r="MJ1245" s="12"/>
      <c r="MK1245" s="12"/>
      <c r="ML1245" s="12"/>
      <c r="MM1245" s="12"/>
      <c r="MN1245" s="12"/>
      <c r="MO1245" s="12"/>
      <c r="MP1245" s="12"/>
      <c r="MR1245" s="12"/>
    </row>
    <row r="1246" spans="1:359" s="8" customFormat="1" ht="22.5" customHeight="1">
      <c r="A1246" s="57">
        <v>2.1</v>
      </c>
      <c r="B1246" s="58"/>
      <c r="C1246" s="62">
        <v>-20</v>
      </c>
      <c r="D1246" s="201">
        <f>SUM((R1246*A1246)+B1246+C1246)+((2020-2001)*3)</f>
        <v>72.7</v>
      </c>
      <c r="E1246" s="225"/>
      <c r="F1246" s="198" t="s">
        <v>807</v>
      </c>
      <c r="G1246" s="90" t="s">
        <v>2374</v>
      </c>
      <c r="H1246" s="83" t="s">
        <v>534</v>
      </c>
      <c r="I1246" s="83" t="s">
        <v>281</v>
      </c>
      <c r="J1246" s="86" t="s">
        <v>948</v>
      </c>
      <c r="K1246" s="83" t="s">
        <v>1390</v>
      </c>
      <c r="L1246" s="66">
        <f>SUM(D1246)</f>
        <v>72.7</v>
      </c>
      <c r="M1246" s="66"/>
      <c r="N1246" s="1" t="s">
        <v>369</v>
      </c>
      <c r="O1246" s="316" t="s">
        <v>369</v>
      </c>
      <c r="P1246" s="317">
        <v>1</v>
      </c>
      <c r="Q1246" s="4" t="s">
        <v>369</v>
      </c>
      <c r="R1246" s="37">
        <v>17</v>
      </c>
      <c r="S1246" s="38">
        <f>SUM(R1246*1.22)</f>
        <v>20.74</v>
      </c>
      <c r="T1246" s="19"/>
      <c r="U1246" s="10" t="s">
        <v>487</v>
      </c>
      <c r="V1246" s="9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/>
      <c r="BG1246" s="12"/>
      <c r="BH1246" s="12"/>
      <c r="BI1246" s="12"/>
      <c r="BJ1246" s="12"/>
      <c r="BK1246" s="12"/>
      <c r="BL1246" s="12"/>
      <c r="BM1246" s="12"/>
      <c r="BN1246" s="12"/>
      <c r="BO1246" s="12"/>
      <c r="BP1246" s="12"/>
      <c r="BQ1246" s="12"/>
      <c r="BR1246" s="12"/>
      <c r="BS1246" s="12"/>
      <c r="BT1246" s="12"/>
      <c r="BU1246" s="12"/>
      <c r="BV1246" s="12"/>
      <c r="BW1246" s="12"/>
      <c r="BX1246" s="12"/>
      <c r="BY1246" s="12"/>
      <c r="BZ1246" s="12"/>
      <c r="CA1246" s="12"/>
      <c r="CB1246" s="12"/>
      <c r="CC1246" s="12"/>
      <c r="CD1246" s="12"/>
      <c r="CE1246" s="12"/>
      <c r="CF1246" s="12"/>
      <c r="CG1246" s="12"/>
      <c r="CH1246" s="12"/>
      <c r="CI1246" s="12"/>
      <c r="CJ1246" s="12"/>
      <c r="CK1246" s="12"/>
      <c r="CL1246" s="12"/>
      <c r="CM1246" s="12"/>
      <c r="CN1246" s="12"/>
      <c r="CO1246" s="12"/>
      <c r="CP1246" s="12"/>
      <c r="CQ1246" s="12"/>
      <c r="CR1246" s="12"/>
      <c r="CS1246" s="12"/>
      <c r="CT1246" s="12"/>
      <c r="CU1246" s="12"/>
      <c r="CV1246" s="12"/>
      <c r="CW1246" s="12"/>
      <c r="CX1246" s="12"/>
      <c r="CY1246" s="12"/>
      <c r="CZ1246" s="12"/>
      <c r="DA1246" s="12"/>
      <c r="DB1246" s="12"/>
      <c r="DC1246" s="12"/>
      <c r="DD1246" s="12"/>
      <c r="DE1246" s="12"/>
      <c r="DF1246" s="12"/>
      <c r="DG1246" s="12"/>
      <c r="DH1246" s="12"/>
      <c r="DI1246" s="12"/>
      <c r="DJ1246" s="12"/>
      <c r="DK1246" s="12"/>
      <c r="DL1246" s="12"/>
      <c r="DM1246" s="12"/>
      <c r="DN1246" s="12"/>
      <c r="DO1246" s="12"/>
      <c r="DP1246" s="12"/>
      <c r="DQ1246" s="12"/>
      <c r="DR1246" s="12"/>
      <c r="DS1246" s="12"/>
      <c r="DT1246" s="12"/>
      <c r="DU1246" s="12"/>
      <c r="DV1246" s="12"/>
      <c r="DW1246" s="12"/>
      <c r="DX1246" s="12"/>
      <c r="DY1246" s="12"/>
      <c r="DZ1246" s="12"/>
      <c r="EA1246" s="12"/>
      <c r="EB1246" s="12"/>
      <c r="EC1246" s="12"/>
      <c r="ED1246" s="12"/>
      <c r="EE1246" s="12"/>
      <c r="EF1246" s="12"/>
      <c r="EG1246" s="12"/>
      <c r="EH1246" s="12"/>
      <c r="EI1246" s="12"/>
      <c r="EJ1246" s="12"/>
      <c r="EK1246" s="12"/>
      <c r="EL1246" s="12"/>
      <c r="EM1246" s="12"/>
      <c r="EN1246" s="12"/>
      <c r="EO1246" s="12"/>
      <c r="EP1246" s="12"/>
      <c r="EQ1246" s="12"/>
      <c r="ER1246" s="12"/>
      <c r="ES1246" s="12"/>
      <c r="ET1246" s="12"/>
      <c r="EU1246" s="12"/>
      <c r="EV1246" s="12"/>
      <c r="EW1246" s="12"/>
      <c r="EX1246" s="12"/>
      <c r="EY1246" s="12"/>
      <c r="EZ1246" s="12"/>
      <c r="FA1246" s="12"/>
      <c r="FB1246" s="12"/>
      <c r="FC1246" s="12"/>
      <c r="FD1246" s="12"/>
      <c r="FE1246" s="12"/>
      <c r="FF1246" s="12"/>
      <c r="FG1246" s="12"/>
      <c r="FH1246" s="12"/>
      <c r="FI1246" s="12"/>
      <c r="FJ1246" s="12"/>
      <c r="FK1246" s="12"/>
      <c r="FL1246" s="12"/>
      <c r="FM1246" s="12"/>
      <c r="FN1246" s="12"/>
      <c r="FO1246" s="12"/>
      <c r="FP1246" s="12"/>
      <c r="FQ1246" s="12"/>
      <c r="FR1246" s="12"/>
      <c r="FS1246" s="12"/>
      <c r="FT1246" s="12"/>
      <c r="FU1246" s="12"/>
      <c r="FV1246" s="12"/>
      <c r="FW1246" s="12"/>
      <c r="FX1246" s="12"/>
      <c r="FY1246" s="12"/>
      <c r="FZ1246" s="12"/>
      <c r="GA1246" s="12"/>
      <c r="GB1246" s="12"/>
      <c r="GC1246" s="12"/>
      <c r="GD1246" s="12"/>
      <c r="GE1246" s="12"/>
      <c r="GF1246" s="12"/>
      <c r="GG1246" s="12"/>
      <c r="GH1246" s="12"/>
      <c r="GI1246" s="12"/>
      <c r="GJ1246" s="12"/>
      <c r="GK1246" s="12"/>
      <c r="GL1246" s="12"/>
      <c r="GM1246" s="12"/>
      <c r="GN1246" s="12"/>
      <c r="GO1246" s="12"/>
      <c r="GP1246" s="12"/>
      <c r="GQ1246" s="12"/>
      <c r="GR1246" s="12"/>
      <c r="GS1246" s="12"/>
      <c r="GT1246" s="12"/>
      <c r="GU1246" s="12"/>
      <c r="GV1246" s="12"/>
      <c r="GW1246" s="12"/>
      <c r="GX1246" s="12"/>
      <c r="GY1246" s="12"/>
      <c r="GZ1246" s="12"/>
      <c r="HA1246" s="12"/>
      <c r="HB1246" s="12"/>
      <c r="HC1246" s="12"/>
      <c r="HD1246" s="12"/>
      <c r="HE1246" s="12"/>
      <c r="HF1246" s="12"/>
      <c r="HG1246" s="12"/>
      <c r="HH1246" s="12"/>
      <c r="HI1246" s="12"/>
      <c r="HJ1246" s="12"/>
      <c r="HK1246" s="12"/>
      <c r="HL1246" s="12"/>
      <c r="HM1246" s="12"/>
      <c r="HN1246" s="12"/>
      <c r="HO1246" s="12"/>
      <c r="HR1246" s="12"/>
      <c r="HS1246" s="12"/>
      <c r="HT1246" s="12"/>
      <c r="HU1246" s="12"/>
      <c r="HV1246" s="12"/>
      <c r="HW1246" s="12"/>
      <c r="HX1246" s="12"/>
      <c r="HZ1246" s="12"/>
      <c r="IA1246" s="12"/>
      <c r="IB1246" s="12"/>
      <c r="IC1246" s="12"/>
      <c r="ID1246" s="12"/>
      <c r="IE1246" s="12"/>
      <c r="IF1246" s="12"/>
      <c r="IH1246" s="12"/>
      <c r="IL1246" s="12"/>
      <c r="IM1246" s="12"/>
      <c r="IN1246" s="12"/>
      <c r="IO1246" s="12"/>
      <c r="IP1246" s="12"/>
      <c r="IQ1246" s="12"/>
      <c r="IR1246" s="12"/>
      <c r="JF1246" s="12"/>
      <c r="JG1246" s="12"/>
      <c r="JH1246" s="12"/>
      <c r="JI1246" s="12"/>
      <c r="JJ1246" s="12"/>
      <c r="JM1246" s="12"/>
      <c r="JT1246" s="12"/>
      <c r="JU1246" s="12"/>
      <c r="JV1246" s="12"/>
      <c r="JW1246" s="12"/>
      <c r="JX1246" s="12"/>
      <c r="JY1246" s="12"/>
      <c r="KG1246" s="12"/>
      <c r="KS1246" s="12"/>
      <c r="KT1246" s="12"/>
      <c r="KX1246" s="12"/>
      <c r="KZ1246" s="12"/>
      <c r="LA1246" s="12"/>
      <c r="LB1246" s="12"/>
      <c r="LC1246" s="12"/>
      <c r="LN1246" s="12"/>
      <c r="LO1246" s="12"/>
      <c r="LP1246" s="12"/>
      <c r="LQ1246" s="12"/>
      <c r="MG1246" s="12"/>
      <c r="MH1246" s="12"/>
      <c r="MI1246" s="12"/>
      <c r="MJ1246" s="12"/>
      <c r="MK1246" s="12"/>
      <c r="ML1246" s="12"/>
      <c r="MM1246" s="12"/>
      <c r="MN1246" s="12"/>
      <c r="MO1246" s="12"/>
      <c r="MP1246" s="12"/>
      <c r="MU1246" s="12"/>
    </row>
    <row r="1247" spans="1:359" s="8" customFormat="1" ht="22.5" customHeight="1">
      <c r="A1247" s="57">
        <v>1</v>
      </c>
      <c r="B1247" s="58">
        <v>15</v>
      </c>
      <c r="C1247" s="62"/>
      <c r="D1247" s="201">
        <f t="shared" si="391"/>
        <v>25.858000000000001</v>
      </c>
      <c r="E1247" s="226"/>
      <c r="F1247" s="59" t="s">
        <v>805</v>
      </c>
      <c r="G1247" s="59"/>
      <c r="H1247" s="26" t="s">
        <v>534</v>
      </c>
      <c r="I1247" s="26" t="s">
        <v>61</v>
      </c>
      <c r="J1247" s="28" t="s">
        <v>557</v>
      </c>
      <c r="K1247" s="26" t="s">
        <v>2207</v>
      </c>
      <c r="L1247" s="66">
        <f t="shared" si="386"/>
        <v>25.858000000000001</v>
      </c>
      <c r="M1247" s="66"/>
      <c r="N1247" s="1" t="s">
        <v>369</v>
      </c>
      <c r="O1247" s="316" t="s">
        <v>369</v>
      </c>
      <c r="P1247" s="317">
        <v>6</v>
      </c>
      <c r="Q1247" s="4" t="s">
        <v>369</v>
      </c>
      <c r="R1247" s="37">
        <v>8.9</v>
      </c>
      <c r="S1247" s="38">
        <f t="shared" si="387"/>
        <v>10.858000000000001</v>
      </c>
      <c r="T1247" s="20"/>
      <c r="U1247" s="10" t="s">
        <v>629</v>
      </c>
      <c r="V1247" s="9"/>
      <c r="W1247" s="12"/>
      <c r="HP1247" s="12"/>
      <c r="HQ1247" s="12"/>
      <c r="HV1247" s="12"/>
      <c r="IE1247" s="12"/>
      <c r="IF1247" s="12"/>
      <c r="IG1247" s="12"/>
      <c r="IH1247" s="12"/>
      <c r="IL1247" s="12"/>
      <c r="IM1247" s="12"/>
      <c r="IN1247" s="12"/>
      <c r="IR1247" s="12"/>
      <c r="JF1247" s="12"/>
      <c r="JG1247" s="12"/>
      <c r="JH1247" s="12"/>
      <c r="JI1247" s="12"/>
      <c r="JJ1247" s="12"/>
      <c r="JL1247" s="12"/>
      <c r="JT1247" s="12"/>
      <c r="JU1247" s="12"/>
      <c r="JV1247" s="12"/>
      <c r="JW1247" s="12"/>
      <c r="JX1247" s="12"/>
      <c r="JZ1247" s="12"/>
      <c r="KA1247" s="12"/>
      <c r="KB1247" s="12"/>
      <c r="KG1247" s="12"/>
      <c r="KH1247" s="12"/>
      <c r="KI1247" s="12"/>
      <c r="KJ1247" s="12"/>
      <c r="KK1247" s="12"/>
      <c r="KL1247" s="12"/>
      <c r="KS1247" s="12"/>
      <c r="KT1247" s="12"/>
      <c r="KU1247" s="12"/>
      <c r="KV1247" s="12"/>
      <c r="KW1247" s="12"/>
      <c r="KY1247" s="12"/>
      <c r="LD1247" s="12"/>
      <c r="LE1247" s="12"/>
      <c r="LF1247" s="12"/>
      <c r="LG1247" s="12"/>
      <c r="LH1247" s="12"/>
      <c r="LI1247" s="12"/>
      <c r="LJ1247" s="12"/>
      <c r="LK1247" s="12"/>
      <c r="LL1247" s="12"/>
      <c r="LM1247" s="12"/>
      <c r="LR1247" s="12"/>
      <c r="LS1247" s="12"/>
      <c r="LT1247" s="12"/>
      <c r="LU1247" s="12"/>
      <c r="LV1247" s="12"/>
      <c r="LW1247" s="12"/>
      <c r="LX1247" s="12"/>
      <c r="LY1247" s="12"/>
      <c r="LZ1247" s="12"/>
      <c r="MA1247" s="12"/>
      <c r="MB1247" s="12"/>
      <c r="MC1247" s="12"/>
      <c r="MD1247" s="12"/>
      <c r="ME1247" s="12"/>
      <c r="MF1247" s="12"/>
      <c r="MK1247" s="12"/>
      <c r="ML1247" s="12"/>
      <c r="MM1247" s="12"/>
      <c r="MN1247" s="12"/>
      <c r="MO1247" s="12"/>
      <c r="MP1247" s="12"/>
    </row>
    <row r="1248" spans="1:359" s="8" customFormat="1" ht="22.5" customHeight="1">
      <c r="A1248" s="57">
        <v>1</v>
      </c>
      <c r="B1248" s="58">
        <v>15</v>
      </c>
      <c r="C1248" s="62"/>
      <c r="D1248" s="201">
        <f t="shared" si="391"/>
        <v>25.98</v>
      </c>
      <c r="E1248" s="226"/>
      <c r="F1248" s="59" t="s">
        <v>805</v>
      </c>
      <c r="G1248" s="59"/>
      <c r="H1248" s="26" t="s">
        <v>534</v>
      </c>
      <c r="I1248" s="26" t="s">
        <v>65</v>
      </c>
      <c r="J1248" s="28" t="s">
        <v>557</v>
      </c>
      <c r="K1248" s="26" t="s">
        <v>1397</v>
      </c>
      <c r="L1248" s="66">
        <f t="shared" si="386"/>
        <v>25.98</v>
      </c>
      <c r="M1248" s="66"/>
      <c r="N1248" s="1" t="s">
        <v>369</v>
      </c>
      <c r="O1248" s="316" t="s">
        <v>369</v>
      </c>
      <c r="P1248" s="317">
        <v>1</v>
      </c>
      <c r="Q1248" s="4" t="s">
        <v>369</v>
      </c>
      <c r="R1248" s="37">
        <v>9</v>
      </c>
      <c r="S1248" s="38">
        <f t="shared" si="387"/>
        <v>10.98</v>
      </c>
      <c r="T1248" s="20"/>
      <c r="U1248" s="10" t="s">
        <v>518</v>
      </c>
      <c r="V1248" s="9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/>
      <c r="BG1248" s="12"/>
      <c r="BH1248" s="12"/>
      <c r="BI1248" s="12"/>
      <c r="BJ1248" s="12"/>
      <c r="BK1248" s="12"/>
      <c r="BL1248" s="12"/>
      <c r="BM1248" s="12"/>
      <c r="BN1248" s="12"/>
      <c r="BO1248" s="12"/>
      <c r="BP1248" s="12"/>
      <c r="BQ1248" s="12"/>
      <c r="BR1248" s="12"/>
      <c r="BS1248" s="12"/>
      <c r="BT1248" s="12"/>
      <c r="BU1248" s="12"/>
      <c r="BV1248" s="12"/>
      <c r="BW1248" s="12"/>
      <c r="BX1248" s="12"/>
      <c r="BY1248" s="12"/>
      <c r="BZ1248" s="12"/>
      <c r="CA1248" s="12"/>
      <c r="CB1248" s="12"/>
      <c r="CC1248" s="12"/>
      <c r="CD1248" s="12"/>
      <c r="CE1248" s="12"/>
      <c r="CF1248" s="12"/>
      <c r="CG1248" s="12"/>
      <c r="CH1248" s="12"/>
      <c r="CI1248" s="12"/>
      <c r="CJ1248" s="12"/>
      <c r="CK1248" s="12"/>
      <c r="CL1248" s="12"/>
      <c r="CM1248" s="12"/>
      <c r="CN1248" s="12"/>
      <c r="CO1248" s="12"/>
      <c r="CP1248" s="12"/>
      <c r="CQ1248" s="12"/>
      <c r="CR1248" s="12"/>
      <c r="CS1248" s="12"/>
      <c r="CT1248" s="12"/>
      <c r="CU1248" s="12"/>
      <c r="CV1248" s="12"/>
      <c r="CW1248" s="12"/>
      <c r="CX1248" s="12"/>
      <c r="CY1248" s="12"/>
      <c r="CZ1248" s="12"/>
      <c r="DA1248" s="12"/>
      <c r="DB1248" s="12"/>
      <c r="DC1248" s="12"/>
      <c r="DD1248" s="12"/>
      <c r="DE1248" s="12"/>
      <c r="DF1248" s="12"/>
      <c r="DG1248" s="12"/>
      <c r="DH1248" s="12"/>
      <c r="DI1248" s="12"/>
      <c r="DJ1248" s="12"/>
      <c r="DK1248" s="12"/>
      <c r="DL1248" s="12"/>
      <c r="DM1248" s="12"/>
      <c r="DN1248" s="12"/>
      <c r="DO1248" s="12"/>
      <c r="DP1248" s="12"/>
      <c r="DQ1248" s="12"/>
      <c r="DR1248" s="12"/>
      <c r="DS1248" s="12"/>
      <c r="DT1248" s="12"/>
      <c r="DU1248" s="12"/>
      <c r="DV1248" s="12"/>
      <c r="DW1248" s="12"/>
      <c r="DX1248" s="12"/>
      <c r="DY1248" s="12"/>
      <c r="DZ1248" s="12"/>
      <c r="EA1248" s="12"/>
      <c r="EB1248" s="12"/>
      <c r="EC1248" s="12"/>
      <c r="ED1248" s="12"/>
      <c r="EE1248" s="12"/>
      <c r="EF1248" s="12"/>
      <c r="EG1248" s="12"/>
      <c r="EH1248" s="12"/>
      <c r="EI1248" s="12"/>
      <c r="EJ1248" s="12"/>
      <c r="EK1248" s="12"/>
      <c r="EL1248" s="12"/>
      <c r="EM1248" s="12"/>
      <c r="EN1248" s="12"/>
      <c r="EO1248" s="12"/>
      <c r="EP1248" s="12"/>
      <c r="EQ1248" s="12"/>
      <c r="ER1248" s="12"/>
      <c r="ES1248" s="12"/>
      <c r="ET1248" s="12"/>
      <c r="EU1248" s="12"/>
      <c r="EV1248" s="12"/>
      <c r="EW1248" s="12"/>
      <c r="EX1248" s="12"/>
      <c r="EY1248" s="12"/>
      <c r="EZ1248" s="12"/>
      <c r="FA1248" s="12"/>
      <c r="FB1248" s="12"/>
      <c r="FC1248" s="12"/>
      <c r="FD1248" s="12"/>
      <c r="FE1248" s="12"/>
      <c r="FF1248" s="12"/>
      <c r="FG1248" s="12"/>
      <c r="FH1248" s="12"/>
      <c r="FI1248" s="12"/>
      <c r="FJ1248" s="12"/>
      <c r="FK1248" s="12"/>
      <c r="FL1248" s="12"/>
      <c r="FM1248" s="12"/>
      <c r="FN1248" s="12"/>
      <c r="FO1248" s="12"/>
      <c r="FP1248" s="12"/>
      <c r="FQ1248" s="12"/>
      <c r="FR1248" s="12"/>
      <c r="FS1248" s="12"/>
      <c r="FT1248" s="12"/>
      <c r="FU1248" s="12"/>
      <c r="FV1248" s="12"/>
      <c r="FW1248" s="12"/>
      <c r="FX1248" s="12"/>
      <c r="FY1248" s="12"/>
      <c r="FZ1248" s="12"/>
      <c r="GA1248" s="12"/>
      <c r="GB1248" s="12"/>
      <c r="GC1248" s="12"/>
      <c r="GD1248" s="12"/>
      <c r="GE1248" s="12"/>
      <c r="GF1248" s="12"/>
      <c r="GG1248" s="12"/>
      <c r="GH1248" s="12"/>
      <c r="GI1248" s="12"/>
      <c r="GJ1248" s="12"/>
      <c r="GK1248" s="12"/>
      <c r="GL1248" s="12"/>
      <c r="GM1248" s="12"/>
      <c r="GN1248" s="12"/>
      <c r="GO1248" s="12"/>
      <c r="GP1248" s="12"/>
      <c r="GQ1248" s="12"/>
      <c r="GR1248" s="12"/>
      <c r="GS1248" s="12"/>
      <c r="GT1248" s="12"/>
      <c r="GU1248" s="12"/>
      <c r="GV1248" s="12"/>
      <c r="GW1248" s="12"/>
      <c r="GX1248" s="12"/>
      <c r="GY1248" s="12"/>
      <c r="GZ1248" s="12"/>
      <c r="HA1248" s="12"/>
      <c r="HB1248" s="12"/>
      <c r="HC1248" s="12"/>
      <c r="HD1248" s="12"/>
      <c r="HE1248" s="12"/>
      <c r="HF1248" s="12"/>
      <c r="HG1248" s="12"/>
      <c r="HH1248" s="12"/>
      <c r="HI1248" s="12"/>
      <c r="HJ1248" s="12"/>
      <c r="HK1248" s="12"/>
      <c r="HL1248" s="12"/>
      <c r="HM1248" s="12"/>
      <c r="HN1248" s="12"/>
      <c r="HO1248" s="12"/>
      <c r="HP1248" s="12"/>
      <c r="HQ1248" s="12"/>
      <c r="HT1248" s="12"/>
      <c r="HU1248" s="12"/>
      <c r="HW1248" s="12"/>
      <c r="HX1248" s="12"/>
      <c r="HY1248" s="12"/>
      <c r="IE1248" s="12"/>
      <c r="IF1248" s="12"/>
      <c r="IH1248" s="12"/>
      <c r="IL1248" s="12"/>
      <c r="IM1248" s="12"/>
      <c r="IN1248" s="12"/>
      <c r="IO1248" s="12"/>
      <c r="IP1248" s="12"/>
      <c r="IQ1248" s="12"/>
      <c r="IS1248" s="12"/>
      <c r="IT1248" s="12"/>
      <c r="IU1248" s="12"/>
      <c r="IV1248" s="12"/>
      <c r="IW1248" s="12"/>
      <c r="IX1248" s="12"/>
      <c r="IY1248" s="12"/>
      <c r="IZ1248" s="12"/>
      <c r="JA1248" s="12"/>
      <c r="JT1248" s="12"/>
      <c r="JU1248" s="12"/>
      <c r="JV1248" s="12"/>
      <c r="JW1248" s="12"/>
      <c r="JX1248" s="12"/>
      <c r="KS1248" s="12"/>
      <c r="KT1248" s="12"/>
      <c r="KY1248"/>
      <c r="KZ1248" s="12"/>
      <c r="LA1248" s="12"/>
      <c r="LB1248" s="12"/>
      <c r="LC1248" s="12"/>
      <c r="MH1248" s="12"/>
      <c r="MI1248" s="12"/>
      <c r="MJ1248" s="12"/>
      <c r="MK1248" s="12"/>
      <c r="ML1248" s="12"/>
      <c r="MM1248" s="12"/>
      <c r="MN1248" s="12"/>
      <c r="MO1248" s="12"/>
      <c r="MP1248" s="12"/>
    </row>
    <row r="1249" spans="1:359" s="8" customFormat="1" ht="22.5" customHeight="1">
      <c r="A1249" s="56"/>
      <c r="B1249" s="55"/>
      <c r="C1249" s="63"/>
      <c r="D1249" s="201"/>
      <c r="E1249" s="226"/>
      <c r="F1249" s="60"/>
      <c r="G1249" s="60"/>
      <c r="H1249" s="26"/>
      <c r="I1249" s="26"/>
      <c r="J1249" s="9"/>
      <c r="K1249" s="26"/>
      <c r="L1249" s="66"/>
      <c r="M1249" s="66"/>
      <c r="N1249" s="17"/>
      <c r="O1249" s="318"/>
      <c r="P1249" s="318"/>
      <c r="Q1249" s="13"/>
      <c r="R1249" s="31"/>
      <c r="S1249" s="31"/>
      <c r="T1249" s="21"/>
      <c r="U1249" s="10"/>
      <c r="V1249" s="9"/>
      <c r="HT1249" s="12"/>
      <c r="HU1249" s="12"/>
      <c r="HW1249" s="12"/>
      <c r="HX1249" s="12"/>
      <c r="JQ1249" s="12"/>
      <c r="KG1249" s="12"/>
      <c r="KX1249" s="12"/>
      <c r="KY1249"/>
      <c r="MR1249" s="12"/>
      <c r="MU1249" s="12"/>
    </row>
    <row r="1250" spans="1:359" s="8" customFormat="1" ht="22.5" customHeight="1">
      <c r="A1250" s="56"/>
      <c r="B1250" s="55"/>
      <c r="C1250" s="63"/>
      <c r="D1250" s="201"/>
      <c r="E1250" s="226"/>
      <c r="F1250" s="60"/>
      <c r="G1250" s="60"/>
      <c r="H1250" s="26"/>
      <c r="I1250" s="26"/>
      <c r="J1250" s="9"/>
      <c r="K1250" s="26"/>
      <c r="L1250" s="66"/>
      <c r="M1250" s="66"/>
      <c r="N1250" s="17"/>
      <c r="O1250" s="318"/>
      <c r="P1250" s="318"/>
      <c r="Q1250" s="13"/>
      <c r="R1250" s="31"/>
      <c r="S1250" s="31"/>
      <c r="T1250" s="21"/>
      <c r="U1250" s="10"/>
      <c r="V1250" s="9"/>
      <c r="HT1250" s="12"/>
      <c r="HU1250" s="12"/>
      <c r="HW1250" s="12"/>
      <c r="HX1250" s="12"/>
      <c r="KG1250" s="12"/>
      <c r="KH1250" s="12"/>
      <c r="KI1250" s="12"/>
      <c r="KJ1250" s="12"/>
      <c r="KK1250" s="12"/>
      <c r="KL1250" s="12"/>
      <c r="KS1250" s="12"/>
      <c r="KT1250" s="12"/>
      <c r="MR1250" s="12"/>
      <c r="MU1250" s="12"/>
    </row>
    <row r="1251" spans="1:359" s="8" customFormat="1" ht="22.5" customHeight="1">
      <c r="A1251" s="56"/>
      <c r="B1251" s="55"/>
      <c r="C1251" s="63"/>
      <c r="D1251" s="201"/>
      <c r="E1251" s="225"/>
      <c r="F1251" s="60"/>
      <c r="G1251" s="60"/>
      <c r="H1251" s="26"/>
      <c r="I1251" s="26"/>
      <c r="J1251" s="9"/>
      <c r="K1251" s="26"/>
      <c r="L1251" s="66"/>
      <c r="M1251" s="66"/>
      <c r="N1251" s="17"/>
      <c r="O1251" s="318"/>
      <c r="P1251" s="318"/>
      <c r="Q1251" s="13"/>
      <c r="R1251" s="31"/>
      <c r="S1251" s="31"/>
      <c r="T1251" s="21"/>
      <c r="U1251" s="10"/>
      <c r="V1251" s="9"/>
      <c r="HT1251" s="12"/>
      <c r="HU1251" s="12"/>
      <c r="HW1251" s="12"/>
      <c r="HX1251" s="12"/>
      <c r="KG1251" s="12"/>
      <c r="KZ1251" s="12"/>
      <c r="LA1251" s="12"/>
      <c r="LB1251" s="12"/>
      <c r="LC1251" s="12"/>
      <c r="LN1251" s="12"/>
      <c r="LO1251" s="12"/>
      <c r="LP1251" s="12"/>
      <c r="LQ1251" s="12"/>
      <c r="MG1251" s="12"/>
      <c r="MH1251" s="12"/>
      <c r="MI1251" s="12"/>
      <c r="MJ1251" s="12"/>
      <c r="MK1251" s="12"/>
      <c r="ML1251" s="12"/>
      <c r="MM1251" s="12"/>
      <c r="MN1251" s="12"/>
      <c r="MO1251" s="12"/>
      <c r="MP1251" s="12"/>
      <c r="MR1251" s="12"/>
      <c r="MU1251" s="12"/>
    </row>
    <row r="1252" spans="1:359" s="8" customFormat="1" ht="22.5" customHeight="1">
      <c r="A1252" s="56"/>
      <c r="B1252" s="55"/>
      <c r="C1252" s="63"/>
      <c r="D1252" s="201"/>
      <c r="E1252" s="226"/>
      <c r="F1252" s="60"/>
      <c r="G1252" s="60"/>
      <c r="H1252" s="26"/>
      <c r="I1252" s="26"/>
      <c r="J1252" s="9"/>
      <c r="K1252" s="26"/>
      <c r="L1252" s="66"/>
      <c r="M1252" s="66"/>
      <c r="N1252" s="17"/>
      <c r="O1252" s="318"/>
      <c r="P1252" s="318"/>
      <c r="Q1252" s="13"/>
      <c r="R1252" s="31"/>
      <c r="S1252" s="31"/>
      <c r="T1252" s="21"/>
      <c r="U1252" s="10"/>
      <c r="V1252" s="9"/>
      <c r="HT1252" s="12"/>
      <c r="HU1252" s="12"/>
      <c r="HW1252" s="12"/>
      <c r="HX1252" s="12"/>
      <c r="JT1252" s="12"/>
      <c r="JU1252" s="12"/>
      <c r="JV1252" s="12"/>
      <c r="JW1252" s="12"/>
      <c r="JX1252" s="12"/>
      <c r="KG1252" s="12"/>
      <c r="KS1252" s="12"/>
      <c r="KT1252" s="12"/>
      <c r="KZ1252" s="12"/>
      <c r="LA1252" s="12"/>
      <c r="LB1252" s="12"/>
      <c r="LC1252" s="12"/>
      <c r="LN1252" s="12"/>
      <c r="LO1252" s="12"/>
      <c r="LP1252" s="12"/>
      <c r="LQ1252" s="12"/>
      <c r="MG1252" s="12"/>
      <c r="MH1252" s="12"/>
      <c r="MI1252" s="12"/>
      <c r="MJ1252" s="12"/>
      <c r="MK1252" s="12"/>
      <c r="ML1252" s="12"/>
      <c r="MM1252" s="12"/>
      <c r="MN1252" s="12"/>
      <c r="MO1252" s="12"/>
      <c r="MP1252" s="12"/>
      <c r="MU1252" s="12"/>
    </row>
    <row r="1253" spans="1:359" s="197" customFormat="1" ht="22.5" customHeight="1">
      <c r="A1253" s="57">
        <v>2</v>
      </c>
      <c r="B1253" s="58"/>
      <c r="C1253" s="62"/>
      <c r="D1253" s="201">
        <f>SUM((S1253*A1253)+B1253+C1253)</f>
        <v>65.88</v>
      </c>
      <c r="E1253" s="226"/>
      <c r="F1253" s="59" t="s">
        <v>808</v>
      </c>
      <c r="G1253" s="59"/>
      <c r="H1253" s="26" t="s">
        <v>356</v>
      </c>
      <c r="I1253" s="26" t="s">
        <v>51</v>
      </c>
      <c r="J1253" s="26"/>
      <c r="K1253" s="26" t="s">
        <v>1201</v>
      </c>
      <c r="L1253" s="66">
        <f>SUM(D1253)</f>
        <v>65.88</v>
      </c>
      <c r="M1253" s="66"/>
      <c r="N1253" s="1" t="s">
        <v>369</v>
      </c>
      <c r="O1253" s="316" t="s">
        <v>369</v>
      </c>
      <c r="P1253" s="317">
        <v>4</v>
      </c>
      <c r="Q1253" s="4" t="s">
        <v>369</v>
      </c>
      <c r="R1253" s="37">
        <v>27</v>
      </c>
      <c r="S1253" s="38">
        <f>SUM(R1253*1.22)</f>
        <v>32.94</v>
      </c>
      <c r="T1253" s="25">
        <v>0.05</v>
      </c>
      <c r="U1253" s="10" t="s">
        <v>518</v>
      </c>
      <c r="V1253" s="9"/>
      <c r="W1253" s="8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  <c r="AW1253" s="12"/>
      <c r="AX1253" s="12"/>
      <c r="AY1253" s="12"/>
      <c r="AZ1253" s="12"/>
      <c r="BA1253" s="12"/>
      <c r="BB1253" s="12"/>
      <c r="BC1253" s="12"/>
      <c r="BD1253" s="12"/>
      <c r="BE1253" s="12"/>
      <c r="BF1253" s="12"/>
      <c r="BG1253" s="12"/>
      <c r="BH1253" s="12"/>
      <c r="BI1253" s="12"/>
      <c r="BJ1253" s="12"/>
      <c r="BK1253" s="12"/>
      <c r="BL1253" s="12"/>
      <c r="BM1253" s="12"/>
      <c r="BN1253" s="12"/>
      <c r="BO1253" s="12"/>
      <c r="BP1253" s="12"/>
      <c r="BQ1253" s="12"/>
      <c r="BR1253" s="12"/>
      <c r="BS1253" s="12"/>
      <c r="BT1253" s="12"/>
      <c r="BU1253" s="12"/>
      <c r="BV1253" s="12"/>
      <c r="BW1253" s="12"/>
      <c r="BX1253" s="12"/>
      <c r="BY1253" s="12"/>
      <c r="BZ1253" s="12"/>
      <c r="CA1253" s="12"/>
      <c r="CB1253" s="12"/>
      <c r="CC1253" s="12"/>
      <c r="CD1253" s="12"/>
      <c r="CE1253" s="12"/>
      <c r="CF1253" s="12"/>
      <c r="CG1253" s="12"/>
      <c r="CH1253" s="12"/>
      <c r="CI1253" s="12"/>
      <c r="CJ1253" s="12"/>
      <c r="CK1253" s="12"/>
      <c r="CL1253" s="12"/>
      <c r="CM1253" s="12"/>
      <c r="CN1253" s="12"/>
      <c r="CO1253" s="12"/>
      <c r="CP1253" s="12"/>
      <c r="CQ1253" s="12"/>
      <c r="CR1253" s="12"/>
      <c r="CS1253" s="12"/>
      <c r="CT1253" s="12"/>
      <c r="CU1253" s="12"/>
      <c r="CV1253" s="12"/>
      <c r="CW1253" s="12"/>
      <c r="CX1253" s="12"/>
      <c r="CY1253" s="12"/>
      <c r="CZ1253" s="12"/>
      <c r="DA1253" s="12"/>
      <c r="DB1253" s="12"/>
      <c r="DC1253" s="12"/>
      <c r="DD1253" s="12"/>
      <c r="DE1253" s="12"/>
      <c r="DF1253" s="12"/>
      <c r="DG1253" s="12"/>
      <c r="DH1253" s="12"/>
      <c r="DI1253" s="12"/>
      <c r="DJ1253" s="12"/>
      <c r="DK1253" s="12"/>
      <c r="DL1253" s="12"/>
      <c r="DM1253" s="12"/>
      <c r="DN1253" s="12"/>
      <c r="DO1253" s="12"/>
      <c r="DP1253" s="12"/>
      <c r="DQ1253" s="12"/>
      <c r="DR1253" s="12"/>
      <c r="DS1253" s="12"/>
      <c r="DT1253" s="12"/>
      <c r="DU1253" s="12"/>
      <c r="DV1253" s="12"/>
      <c r="DW1253" s="12"/>
      <c r="DX1253" s="12"/>
      <c r="DY1253" s="12"/>
      <c r="DZ1253" s="12"/>
      <c r="EA1253" s="12"/>
      <c r="EB1253" s="12"/>
      <c r="EC1253" s="12"/>
      <c r="ED1253" s="12"/>
      <c r="EE1253" s="12"/>
      <c r="EF1253" s="12"/>
      <c r="EG1253" s="12"/>
      <c r="EH1253" s="12"/>
      <c r="EI1253" s="12"/>
      <c r="EJ1253" s="12"/>
      <c r="EK1253" s="12"/>
      <c r="EL1253" s="12"/>
      <c r="EM1253" s="12"/>
      <c r="EN1253" s="12"/>
      <c r="EO1253" s="12"/>
      <c r="EP1253" s="12"/>
      <c r="EQ1253" s="12"/>
      <c r="ER1253" s="12"/>
      <c r="ES1253" s="12"/>
      <c r="ET1253" s="12"/>
      <c r="EU1253" s="12"/>
      <c r="EV1253" s="12"/>
      <c r="EW1253" s="12"/>
      <c r="EX1253" s="12"/>
      <c r="EY1253" s="12"/>
      <c r="EZ1253" s="12"/>
      <c r="FA1253" s="12"/>
      <c r="FB1253" s="12"/>
      <c r="FC1253" s="12"/>
      <c r="FD1253" s="12"/>
      <c r="FE1253" s="12"/>
      <c r="FF1253" s="12"/>
      <c r="FG1253" s="12"/>
      <c r="FH1253" s="12"/>
      <c r="FI1253" s="12"/>
      <c r="FJ1253" s="12"/>
      <c r="FK1253" s="12"/>
      <c r="FL1253" s="12"/>
      <c r="FM1253" s="12"/>
      <c r="FN1253" s="12"/>
      <c r="FO1253" s="12"/>
      <c r="FP1253" s="12"/>
      <c r="FQ1253" s="12"/>
      <c r="FR1253" s="12"/>
      <c r="FS1253" s="12"/>
      <c r="FT1253" s="12"/>
      <c r="FU1253" s="12"/>
      <c r="FV1253" s="12"/>
      <c r="FW1253" s="12"/>
      <c r="FX1253" s="12"/>
      <c r="FY1253" s="12"/>
      <c r="FZ1253" s="12"/>
      <c r="GA1253" s="12"/>
      <c r="GB1253" s="12"/>
      <c r="GC1253" s="12"/>
      <c r="GD1253" s="12"/>
      <c r="GE1253" s="12"/>
      <c r="GF1253" s="12"/>
      <c r="GG1253" s="12"/>
      <c r="GH1253" s="12"/>
      <c r="GI1253" s="12"/>
      <c r="GJ1253" s="12"/>
      <c r="GK1253" s="12"/>
      <c r="GL1253" s="12"/>
      <c r="GM1253" s="12"/>
      <c r="GN1253" s="12"/>
      <c r="GO1253" s="12"/>
      <c r="GP1253" s="12"/>
      <c r="GQ1253" s="12"/>
      <c r="GR1253" s="12"/>
      <c r="GS1253" s="12"/>
      <c r="GT1253" s="12"/>
      <c r="GU1253" s="12"/>
      <c r="GV1253" s="12"/>
      <c r="GW1253" s="12"/>
      <c r="GX1253" s="12"/>
      <c r="GY1253" s="12"/>
      <c r="GZ1253" s="12"/>
      <c r="HA1253" s="12"/>
      <c r="HB1253" s="12"/>
      <c r="HC1253" s="12"/>
      <c r="HD1253" s="12"/>
      <c r="HE1253" s="12"/>
      <c r="HF1253" s="12"/>
      <c r="HG1253" s="12"/>
      <c r="HH1253" s="12"/>
      <c r="HI1253" s="12"/>
      <c r="HJ1253" s="12"/>
      <c r="HK1253" s="12"/>
      <c r="HL1253" s="12"/>
      <c r="HM1253" s="12"/>
      <c r="HN1253" s="12"/>
      <c r="HO1253" s="12"/>
      <c r="HP1253" s="8"/>
      <c r="HQ1253" s="8"/>
      <c r="HR1253" s="8"/>
      <c r="HS1253" s="8"/>
      <c r="HT1253" s="8"/>
      <c r="HU1253" s="8"/>
      <c r="HV1253" s="8"/>
      <c r="HW1253" s="8"/>
      <c r="HX1253" s="8"/>
      <c r="HY1253" s="12"/>
      <c r="HZ1253" s="12"/>
      <c r="IA1253" s="12"/>
      <c r="IB1253" s="12"/>
      <c r="IC1253" s="12"/>
      <c r="ID1253" s="12"/>
      <c r="IE1253" s="12"/>
      <c r="IF1253" s="12"/>
      <c r="IG1253" s="8"/>
      <c r="IH1253" s="12"/>
      <c r="II1253" s="12"/>
      <c r="IJ1253" s="12"/>
      <c r="IK1253" s="12"/>
      <c r="IL1253" s="8"/>
      <c r="IM1253" s="8"/>
      <c r="IN1253" s="8"/>
      <c r="IO1253" s="8"/>
      <c r="IP1253" s="8"/>
      <c r="IQ1253" s="8"/>
      <c r="IR1253" s="8"/>
      <c r="IS1253" s="12"/>
      <c r="IT1253" s="12"/>
      <c r="IU1253" s="12"/>
      <c r="IV1253" s="12"/>
      <c r="IW1253" s="12"/>
      <c r="IX1253" s="12"/>
      <c r="IY1253" s="12"/>
      <c r="IZ1253" s="12"/>
      <c r="JA1253" s="12"/>
      <c r="JB1253" s="8"/>
      <c r="JC1253" s="8"/>
      <c r="JD1253" s="8"/>
      <c r="JE1253" s="8"/>
      <c r="JF1253" s="12"/>
      <c r="JG1253" s="12"/>
      <c r="JH1253" s="12"/>
      <c r="JI1253" s="12"/>
      <c r="JJ1253" s="12"/>
      <c r="JK1253" s="8"/>
      <c r="JL1253" s="12"/>
      <c r="JM1253" s="8"/>
      <c r="JN1253" s="8"/>
      <c r="JO1253" s="8"/>
      <c r="JP1253" s="8"/>
      <c r="JQ1253" s="8"/>
      <c r="JR1253" s="8"/>
      <c r="JS1253" s="8"/>
      <c r="JT1253" s="8"/>
      <c r="JU1253" s="8"/>
      <c r="JV1253" s="8"/>
      <c r="JW1253" s="8"/>
      <c r="JX1253" s="8"/>
      <c r="JY1253" s="8"/>
      <c r="JZ1253" s="8"/>
      <c r="KA1253" s="8"/>
      <c r="KB1253" s="8"/>
      <c r="KC1253" s="8"/>
      <c r="KD1253" s="8"/>
      <c r="KE1253" s="8"/>
      <c r="KF1253" s="8"/>
      <c r="KG1253" s="8"/>
      <c r="KH1253" s="8"/>
      <c r="KI1253" s="8"/>
      <c r="KJ1253" s="8"/>
      <c r="KK1253" s="8"/>
      <c r="KL1253" s="8"/>
      <c r="KM1253" s="8"/>
      <c r="KN1253" s="8"/>
      <c r="KO1253" s="8"/>
      <c r="KP1253" s="8"/>
      <c r="KQ1253" s="8"/>
      <c r="KR1253" s="8"/>
      <c r="KS1253" s="8"/>
      <c r="KT1253" s="8"/>
      <c r="KU1253" s="8"/>
      <c r="KV1253" s="8"/>
      <c r="KW1253" s="8"/>
      <c r="KX1253" s="12"/>
      <c r="KY1253" s="8"/>
      <c r="KZ1253" s="12"/>
      <c r="LA1253" s="12"/>
      <c r="LB1253" s="12"/>
      <c r="LC1253" s="12"/>
      <c r="LD1253" s="8"/>
      <c r="LE1253" s="8"/>
      <c r="LF1253" s="8"/>
      <c r="LG1253" s="8"/>
      <c r="LH1253" s="8"/>
      <c r="LI1253" s="8"/>
      <c r="LJ1253" s="8"/>
      <c r="LK1253" s="8"/>
      <c r="LL1253" s="8"/>
      <c r="LM1253" s="8"/>
      <c r="LN1253" s="12"/>
      <c r="LO1253" s="12"/>
      <c r="LP1253" s="12"/>
      <c r="LQ1253" s="12"/>
      <c r="LR1253" s="8"/>
      <c r="LS1253" s="8"/>
      <c r="LT1253" s="8"/>
      <c r="LU1253" s="8"/>
      <c r="LV1253" s="8"/>
      <c r="LW1253" s="8"/>
      <c r="LX1253" s="8"/>
      <c r="LY1253" s="8"/>
      <c r="LZ1253" s="8"/>
      <c r="MA1253" s="8"/>
      <c r="MB1253" s="8"/>
      <c r="MC1253" s="8"/>
      <c r="MD1253" s="8"/>
      <c r="ME1253" s="8"/>
      <c r="MF1253" s="8"/>
      <c r="MG1253" s="12"/>
      <c r="MH1253" s="12"/>
      <c r="MI1253" s="12"/>
      <c r="MJ1253" s="12"/>
      <c r="MK1253" s="12"/>
      <c r="ML1253" s="12"/>
      <c r="MM1253" s="12"/>
      <c r="MN1253" s="12"/>
      <c r="MO1253" s="12"/>
      <c r="MP1253" s="12"/>
      <c r="MQ1253" s="8"/>
      <c r="MR1253" s="8"/>
      <c r="MS1253" s="8"/>
      <c r="MU1253" s="8"/>
    </row>
    <row r="1254" spans="1:359" s="197" customFormat="1" ht="22.5" customHeight="1">
      <c r="A1254" s="57">
        <v>1</v>
      </c>
      <c r="B1254" s="58">
        <v>120</v>
      </c>
      <c r="C1254" s="62"/>
      <c r="D1254" s="201">
        <f>SUM((S1254*A1254)+B1254+C1254)</f>
        <v>376.2</v>
      </c>
      <c r="E1254" s="226"/>
      <c r="F1254" s="59" t="s">
        <v>813</v>
      </c>
      <c r="G1254" s="59"/>
      <c r="H1254" s="26" t="s">
        <v>356</v>
      </c>
      <c r="I1254" s="26" t="s">
        <v>2519</v>
      </c>
      <c r="J1254" s="26"/>
      <c r="K1254" s="26" t="s">
        <v>2518</v>
      </c>
      <c r="L1254" s="66">
        <f>SUM(D1254)</f>
        <v>376.2</v>
      </c>
      <c r="M1254" s="66"/>
      <c r="N1254" s="1" t="s">
        <v>369</v>
      </c>
      <c r="O1254" s="316" t="s">
        <v>369</v>
      </c>
      <c r="P1254" s="317">
        <v>1</v>
      </c>
      <c r="Q1254" s="4" t="s">
        <v>369</v>
      </c>
      <c r="R1254" s="37">
        <v>210</v>
      </c>
      <c r="S1254" s="38">
        <f>SUM(R1254*1.22)</f>
        <v>256.2</v>
      </c>
      <c r="T1254" s="20"/>
      <c r="U1254" s="10" t="s">
        <v>518</v>
      </c>
      <c r="V1254" s="9"/>
      <c r="W1254" s="8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/>
      <c r="BG1254" s="12"/>
      <c r="BH1254" s="12"/>
      <c r="BI1254" s="12"/>
      <c r="BJ1254" s="12"/>
      <c r="BK1254" s="12"/>
      <c r="BL1254" s="12"/>
      <c r="BM1254" s="12"/>
      <c r="BN1254" s="12"/>
      <c r="BO1254" s="12"/>
      <c r="BP1254" s="12"/>
      <c r="BQ1254" s="12"/>
      <c r="BR1254" s="12"/>
      <c r="BS1254" s="12"/>
      <c r="BT1254" s="12"/>
      <c r="BU1254" s="12"/>
      <c r="BV1254" s="12"/>
      <c r="BW1254" s="12"/>
      <c r="BX1254" s="12"/>
      <c r="BY1254" s="12"/>
      <c r="BZ1254" s="12"/>
      <c r="CA1254" s="12"/>
      <c r="CB1254" s="12"/>
      <c r="CC1254" s="12"/>
      <c r="CD1254" s="12"/>
      <c r="CE1254" s="12"/>
      <c r="CF1254" s="12"/>
      <c r="CG1254" s="12"/>
      <c r="CH1254" s="12"/>
      <c r="CI1254" s="12"/>
      <c r="CJ1254" s="12"/>
      <c r="CK1254" s="12"/>
      <c r="CL1254" s="12"/>
      <c r="CM1254" s="12"/>
      <c r="CN1254" s="12"/>
      <c r="CO1254" s="12"/>
      <c r="CP1254" s="12"/>
      <c r="CQ1254" s="12"/>
      <c r="CR1254" s="12"/>
      <c r="CS1254" s="12"/>
      <c r="CT1254" s="12"/>
      <c r="CU1254" s="12"/>
      <c r="CV1254" s="12"/>
      <c r="CW1254" s="12"/>
      <c r="CX1254" s="12"/>
      <c r="CY1254" s="12"/>
      <c r="CZ1254" s="12"/>
      <c r="DA1254" s="12"/>
      <c r="DB1254" s="12"/>
      <c r="DC1254" s="12"/>
      <c r="DD1254" s="12"/>
      <c r="DE1254" s="12"/>
      <c r="DF1254" s="12"/>
      <c r="DG1254" s="12"/>
      <c r="DH1254" s="12"/>
      <c r="DI1254" s="12"/>
      <c r="DJ1254" s="12"/>
      <c r="DK1254" s="12"/>
      <c r="DL1254" s="12"/>
      <c r="DM1254" s="12"/>
      <c r="DN1254" s="12"/>
      <c r="DO1254" s="12"/>
      <c r="DP1254" s="12"/>
      <c r="DQ1254" s="12"/>
      <c r="DR1254" s="12"/>
      <c r="DS1254" s="12"/>
      <c r="DT1254" s="12"/>
      <c r="DU1254" s="12"/>
      <c r="DV1254" s="12"/>
      <c r="DW1254" s="12"/>
      <c r="DX1254" s="12"/>
      <c r="DY1254" s="12"/>
      <c r="DZ1254" s="12"/>
      <c r="EA1254" s="12"/>
      <c r="EB1254" s="12"/>
      <c r="EC1254" s="12"/>
      <c r="ED1254" s="12"/>
      <c r="EE1254" s="12"/>
      <c r="EF1254" s="12"/>
      <c r="EG1254" s="12"/>
      <c r="EH1254" s="12"/>
      <c r="EI1254" s="12"/>
      <c r="EJ1254" s="12"/>
      <c r="EK1254" s="12"/>
      <c r="EL1254" s="12"/>
      <c r="EM1254" s="12"/>
      <c r="EN1254" s="12"/>
      <c r="EO1254" s="12"/>
      <c r="EP1254" s="12"/>
      <c r="EQ1254" s="12"/>
      <c r="ER1254" s="12"/>
      <c r="ES1254" s="12"/>
      <c r="ET1254" s="12"/>
      <c r="EU1254" s="12"/>
      <c r="EV1254" s="12"/>
      <c r="EW1254" s="12"/>
      <c r="EX1254" s="12"/>
      <c r="EY1254" s="12"/>
      <c r="EZ1254" s="12"/>
      <c r="FA1254" s="12"/>
      <c r="FB1254" s="12"/>
      <c r="FC1254" s="12"/>
      <c r="FD1254" s="12"/>
      <c r="FE1254" s="12"/>
      <c r="FF1254" s="12"/>
      <c r="FG1254" s="12"/>
      <c r="FH1254" s="12"/>
      <c r="FI1254" s="12"/>
      <c r="FJ1254" s="12"/>
      <c r="FK1254" s="12"/>
      <c r="FL1254" s="12"/>
      <c r="FM1254" s="12"/>
      <c r="FN1254" s="12"/>
      <c r="FO1254" s="12"/>
      <c r="FP1254" s="12"/>
      <c r="FQ1254" s="12"/>
      <c r="FR1254" s="12"/>
      <c r="FS1254" s="12"/>
      <c r="FT1254" s="12"/>
      <c r="FU1254" s="12"/>
      <c r="FV1254" s="12"/>
      <c r="FW1254" s="12"/>
      <c r="FX1254" s="12"/>
      <c r="FY1254" s="12"/>
      <c r="FZ1254" s="12"/>
      <c r="GA1254" s="12"/>
      <c r="GB1254" s="12"/>
      <c r="GC1254" s="12"/>
      <c r="GD1254" s="12"/>
      <c r="GE1254" s="12"/>
      <c r="GF1254" s="12"/>
      <c r="GG1254" s="12"/>
      <c r="GH1254" s="12"/>
      <c r="GI1254" s="12"/>
      <c r="GJ1254" s="12"/>
      <c r="GK1254" s="12"/>
      <c r="GL1254" s="12"/>
      <c r="GM1254" s="12"/>
      <c r="GN1254" s="12"/>
      <c r="GO1254" s="12"/>
      <c r="GP1254" s="12"/>
      <c r="GQ1254" s="12"/>
      <c r="GR1254" s="12"/>
      <c r="GS1254" s="12"/>
      <c r="GT1254" s="12"/>
      <c r="GU1254" s="12"/>
      <c r="GV1254" s="12"/>
      <c r="GW1254" s="12"/>
      <c r="GX1254" s="12"/>
      <c r="GY1254" s="12"/>
      <c r="GZ1254" s="12"/>
      <c r="HA1254" s="12"/>
      <c r="HB1254" s="12"/>
      <c r="HC1254" s="12"/>
      <c r="HD1254" s="12"/>
      <c r="HE1254" s="12"/>
      <c r="HF1254" s="12"/>
      <c r="HG1254" s="12"/>
      <c r="HH1254" s="12"/>
      <c r="HI1254" s="12"/>
      <c r="HJ1254" s="12"/>
      <c r="HK1254" s="12"/>
      <c r="HL1254" s="12"/>
      <c r="HM1254" s="12"/>
      <c r="HN1254" s="12"/>
      <c r="HO1254" s="12"/>
      <c r="HP1254" s="8"/>
      <c r="HQ1254" s="8"/>
      <c r="HR1254" s="8"/>
      <c r="HS1254" s="8"/>
      <c r="HT1254" s="8"/>
      <c r="HU1254" s="8"/>
      <c r="HV1254" s="8"/>
      <c r="HW1254" s="8"/>
      <c r="HX1254" s="8"/>
      <c r="HY1254" s="12"/>
      <c r="HZ1254" s="12"/>
      <c r="IA1254" s="12"/>
      <c r="IB1254" s="12"/>
      <c r="IC1254" s="12"/>
      <c r="ID1254" s="12"/>
      <c r="IE1254" s="12"/>
      <c r="IF1254" s="12"/>
      <c r="IG1254" s="8"/>
      <c r="IH1254" s="12"/>
      <c r="II1254" s="12"/>
      <c r="IJ1254" s="12"/>
      <c r="IK1254" s="12"/>
      <c r="IL1254" s="8"/>
      <c r="IM1254" s="8"/>
      <c r="IN1254" s="8"/>
      <c r="IO1254" s="8"/>
      <c r="IP1254" s="8"/>
      <c r="IQ1254" s="8"/>
      <c r="IR1254" s="8"/>
      <c r="IS1254" s="12"/>
      <c r="IT1254" s="12"/>
      <c r="IU1254" s="12"/>
      <c r="IV1254" s="12"/>
      <c r="IW1254" s="12"/>
      <c r="IX1254" s="12"/>
      <c r="IY1254" s="12"/>
      <c r="IZ1254" s="12"/>
      <c r="JA1254" s="12"/>
      <c r="JB1254" s="8"/>
      <c r="JC1254" s="8"/>
      <c r="JD1254" s="8"/>
      <c r="JE1254" s="8"/>
      <c r="JF1254" s="12"/>
      <c r="JG1254" s="12"/>
      <c r="JH1254" s="12"/>
      <c r="JI1254" s="12"/>
      <c r="JJ1254" s="12"/>
      <c r="JK1254" s="8"/>
      <c r="JL1254" s="12"/>
      <c r="JM1254" s="8"/>
      <c r="JN1254" s="8"/>
      <c r="JO1254" s="8"/>
      <c r="JP1254" s="8"/>
      <c r="JQ1254" s="8"/>
      <c r="JR1254" s="8"/>
      <c r="JS1254" s="8"/>
      <c r="JT1254" s="8"/>
      <c r="JU1254" s="8"/>
      <c r="JV1254" s="8"/>
      <c r="JW1254" s="8"/>
      <c r="JX1254" s="8"/>
      <c r="JY1254" s="8"/>
      <c r="JZ1254" s="8"/>
      <c r="KA1254" s="8"/>
      <c r="KB1254" s="8"/>
      <c r="KC1254" s="8"/>
      <c r="KD1254" s="8"/>
      <c r="KE1254" s="8"/>
      <c r="KF1254" s="8"/>
      <c r="KG1254" s="8"/>
      <c r="KH1254" s="8"/>
      <c r="KI1254" s="8"/>
      <c r="KJ1254" s="8"/>
      <c r="KK1254" s="8"/>
      <c r="KL1254" s="8"/>
      <c r="KM1254" s="8"/>
      <c r="KN1254" s="8"/>
      <c r="KO1254" s="8"/>
      <c r="KP1254" s="8"/>
      <c r="KQ1254" s="8"/>
      <c r="KR1254" s="8"/>
      <c r="KS1254" s="8"/>
      <c r="KT1254" s="8"/>
      <c r="KU1254" s="8"/>
      <c r="KV1254" s="8"/>
      <c r="KW1254" s="8"/>
      <c r="KX1254" s="12"/>
      <c r="KY1254" s="8"/>
      <c r="KZ1254" s="12"/>
      <c r="LA1254" s="12"/>
      <c r="LB1254" s="12"/>
      <c r="LC1254" s="12"/>
      <c r="LD1254" s="8"/>
      <c r="LE1254" s="8"/>
      <c r="LF1254" s="8"/>
      <c r="LG1254" s="8"/>
      <c r="LH1254" s="8"/>
      <c r="LI1254" s="8"/>
      <c r="LJ1254" s="8"/>
      <c r="LK1254" s="8"/>
      <c r="LL1254" s="8"/>
      <c r="LM1254" s="8"/>
      <c r="LN1254" s="12"/>
      <c r="LO1254" s="12"/>
      <c r="LP1254" s="12"/>
      <c r="LQ1254" s="12"/>
      <c r="LR1254" s="8"/>
      <c r="LS1254" s="8"/>
      <c r="LT1254" s="8"/>
      <c r="LU1254" s="8"/>
      <c r="LV1254" s="8"/>
      <c r="LW1254" s="8"/>
      <c r="LX1254" s="8"/>
      <c r="LY1254" s="8"/>
      <c r="LZ1254" s="8"/>
      <c r="MA1254" s="8"/>
      <c r="MB1254" s="8"/>
      <c r="MC1254" s="8"/>
      <c r="MD1254" s="8"/>
      <c r="ME1254" s="8"/>
      <c r="MF1254" s="8"/>
      <c r="MG1254" s="12"/>
      <c r="MH1254" s="12"/>
      <c r="MI1254" s="12"/>
      <c r="MJ1254" s="12"/>
      <c r="MK1254" s="12"/>
      <c r="ML1254" s="12"/>
      <c r="MM1254" s="12"/>
      <c r="MN1254" s="12"/>
      <c r="MO1254" s="12"/>
      <c r="MP1254" s="12"/>
      <c r="MQ1254" s="8"/>
      <c r="MR1254" s="8"/>
      <c r="MS1254" s="8"/>
      <c r="MU1254" s="8"/>
    </row>
    <row r="1255" spans="1:359" ht="22.5" customHeight="1">
      <c r="A1255" s="57">
        <v>1</v>
      </c>
      <c r="B1255" s="58">
        <v>20</v>
      </c>
      <c r="C1255" s="62"/>
      <c r="D1255" s="201">
        <f t="shared" ref="D1255" si="398">SUM((S1255*A1255)+B1255+C1255)</f>
        <v>49.902200000000001</v>
      </c>
      <c r="E1255" s="226"/>
      <c r="F1255" s="59" t="s">
        <v>821</v>
      </c>
      <c r="G1255" s="59"/>
      <c r="H1255" s="26" t="s">
        <v>356</v>
      </c>
      <c r="I1255" s="26" t="s">
        <v>271</v>
      </c>
      <c r="J1255" s="28" t="s">
        <v>945</v>
      </c>
      <c r="K1255" s="26" t="s">
        <v>2452</v>
      </c>
      <c r="L1255" s="66">
        <f t="shared" ref="L1255" si="399">SUM(D1255)</f>
        <v>49.902200000000001</v>
      </c>
      <c r="M1255" s="66"/>
      <c r="N1255" s="1" t="s">
        <v>369</v>
      </c>
      <c r="O1255" s="316" t="s">
        <v>369</v>
      </c>
      <c r="P1255" s="317" t="s">
        <v>369</v>
      </c>
      <c r="Q1255" s="317">
        <v>1</v>
      </c>
      <c r="R1255" s="37">
        <v>24.51</v>
      </c>
      <c r="S1255" s="38">
        <f t="shared" ref="S1255" si="400">SUM(R1255*1.22)</f>
        <v>29.902200000000001</v>
      </c>
      <c r="T1255" s="20"/>
      <c r="U1255" s="10" t="s">
        <v>2453</v>
      </c>
      <c r="V1255" s="9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IE1255" s="8"/>
      <c r="IF1255" s="8"/>
      <c r="IG1255" s="8"/>
      <c r="IH1255" s="8"/>
      <c r="IJ1255" s="8"/>
      <c r="IK1255" s="8"/>
      <c r="IL1255" s="8"/>
      <c r="IM1255" s="8"/>
      <c r="IN1255" s="8"/>
      <c r="IO1255" s="8"/>
      <c r="IP1255" s="8"/>
      <c r="IQ1255" s="8"/>
      <c r="IR1255" s="8"/>
      <c r="JB1255" s="8"/>
      <c r="JC1255" s="8"/>
      <c r="JD1255" s="8"/>
      <c r="JE1255" s="8"/>
      <c r="JF1255" s="8"/>
      <c r="JG1255" s="8"/>
      <c r="JH1255" s="8"/>
      <c r="JI1255" s="8"/>
      <c r="JJ1255" s="8"/>
      <c r="JK1255" s="8"/>
      <c r="JN1255" s="8"/>
      <c r="JP1255" s="8"/>
      <c r="JR1255" s="8"/>
      <c r="JS1255" s="8"/>
      <c r="JY1255" s="8"/>
      <c r="JZ1255" s="8"/>
      <c r="KA1255" s="8"/>
      <c r="KB1255" s="8"/>
      <c r="KE1255" s="8"/>
      <c r="KF1255" s="8"/>
      <c r="KM1255" s="8"/>
      <c r="KN1255" s="8"/>
      <c r="KO1255" s="8"/>
      <c r="KP1255" s="8"/>
      <c r="KQ1255" s="8"/>
      <c r="KR1255" s="8"/>
      <c r="MK1255" s="8"/>
      <c r="ML1255" s="8"/>
      <c r="MM1255" s="8"/>
      <c r="MN1255" s="8"/>
      <c r="MO1255" s="8"/>
      <c r="MP1255" s="8"/>
      <c r="MR1255" s="8"/>
      <c r="MU1255" s="8"/>
    </row>
    <row r="1256" spans="1:359" s="8" customFormat="1" ht="22.5" customHeight="1">
      <c r="A1256" s="57">
        <v>1.8</v>
      </c>
      <c r="B1256" s="58"/>
      <c r="C1256" s="62"/>
      <c r="D1256" s="201">
        <f>SUM((R1256*A1256)+B1256+C1256)+((2020-2000)*3)</f>
        <v>146.4</v>
      </c>
      <c r="E1256" s="225"/>
      <c r="F1256" s="198" t="s">
        <v>810</v>
      </c>
      <c r="G1256" s="90" t="s">
        <v>2372</v>
      </c>
      <c r="H1256" s="83" t="s">
        <v>356</v>
      </c>
      <c r="I1256" s="83" t="s">
        <v>271</v>
      </c>
      <c r="J1256" s="86" t="s">
        <v>945</v>
      </c>
      <c r="K1256" s="83" t="s">
        <v>272</v>
      </c>
      <c r="L1256" s="66">
        <f>SUM(D1256)</f>
        <v>146.4</v>
      </c>
      <c r="M1256" s="66"/>
      <c r="N1256" s="1" t="s">
        <v>369</v>
      </c>
      <c r="O1256" s="316" t="s">
        <v>369</v>
      </c>
      <c r="P1256" s="317">
        <v>1</v>
      </c>
      <c r="Q1256" s="4" t="s">
        <v>369</v>
      </c>
      <c r="R1256" s="37">
        <v>48</v>
      </c>
      <c r="S1256" s="38">
        <f>SUM(R1256*1.22)</f>
        <v>58.56</v>
      </c>
      <c r="T1256" s="19"/>
      <c r="U1256" s="10" t="s">
        <v>487</v>
      </c>
      <c r="V1256" s="9"/>
      <c r="HR1256" s="12"/>
      <c r="HS1256" s="12"/>
      <c r="HV1256" s="12"/>
      <c r="HY1256" s="12"/>
      <c r="HZ1256" s="12"/>
      <c r="IA1256" s="12"/>
      <c r="IB1256" s="12"/>
      <c r="IC1256" s="12"/>
      <c r="ID1256" s="12"/>
      <c r="IE1256" s="12"/>
      <c r="IF1256" s="12"/>
      <c r="IH1256" s="12"/>
      <c r="II1256" s="12"/>
      <c r="IJ1256" s="12"/>
      <c r="IK1256" s="12"/>
      <c r="IR1256" s="12"/>
      <c r="IS1256" s="12"/>
      <c r="IT1256" s="12"/>
      <c r="IU1256" s="12"/>
      <c r="IV1256" s="12"/>
      <c r="IW1256" s="12"/>
      <c r="IX1256" s="12"/>
      <c r="IY1256" s="12"/>
      <c r="IZ1256" s="12"/>
      <c r="JA1256" s="12"/>
      <c r="JB1256" s="12"/>
      <c r="JC1256" s="12"/>
      <c r="JD1256" s="12"/>
      <c r="JE1256" s="12"/>
      <c r="JF1256" s="12"/>
      <c r="JG1256" s="12"/>
      <c r="JH1256" s="12"/>
      <c r="JI1256" s="12"/>
      <c r="JJ1256" s="12"/>
      <c r="JK1256" s="12"/>
      <c r="JL1256" s="12"/>
      <c r="JM1256" s="12"/>
      <c r="JN1256" s="12"/>
      <c r="JP1256" s="12"/>
      <c r="JQ1256" s="12"/>
      <c r="JR1256" s="12"/>
      <c r="JS1256" s="12"/>
      <c r="JT1256" s="12"/>
      <c r="JU1256" s="12"/>
      <c r="JV1256" s="12"/>
      <c r="JW1256" s="12"/>
      <c r="JX1256" s="12"/>
      <c r="JY1256" s="12"/>
      <c r="KB1256" s="12"/>
      <c r="KC1256" s="12"/>
      <c r="KD1256" s="12"/>
      <c r="KS1256" s="12"/>
      <c r="KT1256" s="12"/>
      <c r="KU1256" s="12"/>
      <c r="KV1256" s="12"/>
      <c r="KW1256" s="12"/>
      <c r="KX1256" s="12"/>
      <c r="KZ1256" s="12"/>
      <c r="LA1256" s="12"/>
      <c r="LB1256" s="12"/>
      <c r="LC1256" s="12"/>
      <c r="LD1256" s="12"/>
      <c r="LE1256" s="12"/>
      <c r="LF1256" s="12"/>
      <c r="LG1256" s="12"/>
      <c r="LH1256" s="12"/>
      <c r="LI1256" s="12"/>
      <c r="LJ1256" s="12"/>
      <c r="LK1256" s="12"/>
      <c r="LL1256" s="12"/>
      <c r="LM1256" s="12"/>
      <c r="LN1256" s="12"/>
      <c r="LO1256" s="12"/>
      <c r="LP1256" s="12"/>
      <c r="LQ1256" s="12"/>
      <c r="LR1256" s="12"/>
      <c r="LS1256" s="12"/>
      <c r="LT1256" s="12"/>
      <c r="LU1256" s="12"/>
      <c r="LV1256" s="12"/>
      <c r="LW1256" s="12"/>
      <c r="LX1256" s="12"/>
      <c r="LY1256" s="12"/>
      <c r="LZ1256" s="12"/>
      <c r="MA1256" s="12"/>
      <c r="MB1256" s="12"/>
      <c r="MC1256" s="12"/>
      <c r="MD1256" s="12"/>
      <c r="ME1256" s="12"/>
      <c r="MF1256" s="12"/>
      <c r="MG1256" s="12"/>
      <c r="MH1256" s="12"/>
      <c r="MI1256" s="12"/>
      <c r="MJ1256" s="12"/>
    </row>
    <row r="1257" spans="1:359" ht="22.5" customHeight="1">
      <c r="A1257" s="57">
        <v>1.9</v>
      </c>
      <c r="B1257" s="58"/>
      <c r="C1257" s="62"/>
      <c r="D1257" s="201">
        <f t="shared" ref="D1257" si="401">SUM((S1257*A1257)+B1257+C1257)</f>
        <v>76.493999999999986</v>
      </c>
      <c r="E1257" s="226"/>
      <c r="F1257" s="59" t="s">
        <v>809</v>
      </c>
      <c r="G1257" s="59"/>
      <c r="H1257" s="26" t="s">
        <v>356</v>
      </c>
      <c r="I1257" s="26" t="s">
        <v>2574</v>
      </c>
      <c r="J1257" s="26"/>
      <c r="K1257" s="26" t="s">
        <v>2575</v>
      </c>
      <c r="L1257" s="66">
        <f t="shared" ref="L1257" si="402">SUM(D1257)</f>
        <v>76.493999999999986</v>
      </c>
      <c r="M1257" s="66"/>
      <c r="N1257" s="1" t="s">
        <v>369</v>
      </c>
      <c r="O1257" s="316" t="s">
        <v>369</v>
      </c>
      <c r="P1257" s="317">
        <v>3</v>
      </c>
      <c r="Q1257" s="317" t="s">
        <v>369</v>
      </c>
      <c r="R1257" s="37">
        <v>33</v>
      </c>
      <c r="S1257" s="38">
        <f t="shared" ref="S1257" si="403">SUM(R1257*1.22)</f>
        <v>40.26</v>
      </c>
      <c r="T1257" s="25">
        <v>0.05</v>
      </c>
      <c r="U1257" s="10" t="s">
        <v>518</v>
      </c>
      <c r="V1257" s="9"/>
      <c r="W1257" s="8"/>
      <c r="HR1257" s="8"/>
      <c r="HS1257" s="8"/>
      <c r="HT1257" s="8"/>
      <c r="HU1257" s="8"/>
      <c r="HV1257" s="8"/>
      <c r="HW1257" s="8"/>
      <c r="HX1257" s="8"/>
      <c r="HY1257" s="8"/>
      <c r="IE1257" s="8"/>
      <c r="IF1257" s="8"/>
      <c r="IH1257" s="8"/>
      <c r="II1257" s="8"/>
      <c r="IS1257" s="8"/>
      <c r="IT1257" s="8"/>
      <c r="IU1257" s="8"/>
      <c r="IV1257" s="8"/>
      <c r="IW1257" s="8"/>
      <c r="IX1257" s="8"/>
      <c r="IY1257" s="8"/>
      <c r="IZ1257" s="8"/>
      <c r="JA1257" s="8"/>
      <c r="JB1257" s="8"/>
      <c r="JC1257" s="8"/>
      <c r="JD1257" s="8"/>
      <c r="JE1257" s="8"/>
      <c r="JK1257" s="8"/>
      <c r="JM1257" s="8"/>
      <c r="JP1257" s="8"/>
      <c r="JQ1257" s="8"/>
      <c r="JR1257" s="8"/>
      <c r="JS1257" s="8"/>
      <c r="JY1257" s="8"/>
      <c r="JZ1257" s="8"/>
      <c r="KA1257" s="8"/>
      <c r="KB1257" s="8"/>
      <c r="KC1257" s="8"/>
      <c r="KD1257" s="8"/>
      <c r="KE1257" s="8"/>
      <c r="KF1257" s="8"/>
      <c r="KM1257" s="8"/>
      <c r="KN1257" s="8"/>
      <c r="KO1257" s="8"/>
      <c r="KP1257" s="8"/>
      <c r="KQ1257" s="8"/>
      <c r="KR1257" s="8"/>
      <c r="MK1257" s="8"/>
      <c r="ML1257" s="8"/>
      <c r="MM1257" s="8"/>
      <c r="MN1257" s="8"/>
      <c r="MO1257" s="8"/>
      <c r="MP1257" s="8"/>
      <c r="MQ1257" s="8"/>
      <c r="MR1257" s="8"/>
      <c r="MS1257" s="8"/>
      <c r="MU1257" s="8"/>
    </row>
    <row r="1258" spans="1:359" s="8" customFormat="1" ht="22.5" customHeight="1">
      <c r="A1258" s="57">
        <v>1.8</v>
      </c>
      <c r="B1258" s="58"/>
      <c r="C1258" s="62"/>
      <c r="D1258" s="201">
        <f>SUM((R1258*A1258)+B1258+C1258)+((2020-2003)*3)</f>
        <v>128.76</v>
      </c>
      <c r="E1258" s="226"/>
      <c r="F1258" s="198" t="s">
        <v>810</v>
      </c>
      <c r="G1258" s="90" t="s">
        <v>1501</v>
      </c>
      <c r="H1258" s="83" t="s">
        <v>356</v>
      </c>
      <c r="I1258" s="83" t="s">
        <v>273</v>
      </c>
      <c r="J1258" s="86" t="s">
        <v>946</v>
      </c>
      <c r="K1258" s="83" t="s">
        <v>274</v>
      </c>
      <c r="L1258" s="66">
        <f>SUM(D1258)</f>
        <v>128.76</v>
      </c>
      <c r="M1258" s="66"/>
      <c r="N1258" s="1" t="s">
        <v>369</v>
      </c>
      <c r="O1258" s="316" t="s">
        <v>369</v>
      </c>
      <c r="P1258" s="317">
        <v>1</v>
      </c>
      <c r="Q1258" s="4" t="s">
        <v>369</v>
      </c>
      <c r="R1258" s="37">
        <v>43.2</v>
      </c>
      <c r="S1258" s="38">
        <f>SUM(R1258*1.22)</f>
        <v>52.704000000000001</v>
      </c>
      <c r="T1258" s="19"/>
      <c r="U1258" s="10" t="s">
        <v>487</v>
      </c>
      <c r="V1258" s="9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/>
      <c r="BG1258" s="12"/>
      <c r="BH1258" s="12"/>
      <c r="BI1258" s="12"/>
      <c r="BJ1258" s="12"/>
      <c r="BK1258" s="12"/>
      <c r="BL1258" s="12"/>
      <c r="BM1258" s="12"/>
      <c r="BN1258" s="12"/>
      <c r="BO1258" s="12"/>
      <c r="BP1258" s="12"/>
      <c r="BQ1258" s="12"/>
      <c r="BR1258" s="12"/>
      <c r="BS1258" s="12"/>
      <c r="BT1258" s="12"/>
      <c r="BU1258" s="12"/>
      <c r="BV1258" s="12"/>
      <c r="BW1258" s="12"/>
      <c r="BX1258" s="12"/>
      <c r="BY1258" s="12"/>
      <c r="BZ1258" s="12"/>
      <c r="CA1258" s="12"/>
      <c r="CB1258" s="12"/>
      <c r="CC1258" s="12"/>
      <c r="CD1258" s="12"/>
      <c r="CE1258" s="12"/>
      <c r="CF1258" s="12"/>
      <c r="CG1258" s="12"/>
      <c r="CH1258" s="12"/>
      <c r="CI1258" s="12"/>
      <c r="CJ1258" s="12"/>
      <c r="CK1258" s="12"/>
      <c r="CL1258" s="12"/>
      <c r="CM1258" s="12"/>
      <c r="CN1258" s="12"/>
      <c r="CO1258" s="12"/>
      <c r="CP1258" s="12"/>
      <c r="CQ1258" s="12"/>
      <c r="CR1258" s="12"/>
      <c r="CS1258" s="12"/>
      <c r="CT1258" s="12"/>
      <c r="CU1258" s="12"/>
      <c r="CV1258" s="12"/>
      <c r="CW1258" s="12"/>
      <c r="CX1258" s="12"/>
      <c r="CY1258" s="12"/>
      <c r="CZ1258" s="12"/>
      <c r="DA1258" s="12"/>
      <c r="DB1258" s="12"/>
      <c r="DC1258" s="12"/>
      <c r="DD1258" s="12"/>
      <c r="DE1258" s="12"/>
      <c r="DF1258" s="12"/>
      <c r="DG1258" s="12"/>
      <c r="DH1258" s="12"/>
      <c r="DI1258" s="12"/>
      <c r="DJ1258" s="12"/>
      <c r="DK1258" s="12"/>
      <c r="DL1258" s="12"/>
      <c r="DM1258" s="12"/>
      <c r="DN1258" s="12"/>
      <c r="DO1258" s="12"/>
      <c r="DP1258" s="12"/>
      <c r="DQ1258" s="12"/>
      <c r="DR1258" s="12"/>
      <c r="DS1258" s="12"/>
      <c r="DT1258" s="12"/>
      <c r="DU1258" s="12"/>
      <c r="DV1258" s="12"/>
      <c r="DW1258" s="12"/>
      <c r="DX1258" s="12"/>
      <c r="DY1258" s="12"/>
      <c r="DZ1258" s="12"/>
      <c r="EA1258" s="12"/>
      <c r="EB1258" s="12"/>
      <c r="EC1258" s="12"/>
      <c r="ED1258" s="12"/>
      <c r="EE1258" s="12"/>
      <c r="EF1258" s="12"/>
      <c r="EG1258" s="12"/>
      <c r="EH1258" s="12"/>
      <c r="EI1258" s="12"/>
      <c r="EJ1258" s="12"/>
      <c r="EK1258" s="12"/>
      <c r="EL1258" s="12"/>
      <c r="EM1258" s="12"/>
      <c r="EN1258" s="12"/>
      <c r="EO1258" s="12"/>
      <c r="EP1258" s="12"/>
      <c r="EQ1258" s="12"/>
      <c r="ER1258" s="12"/>
      <c r="ES1258" s="12"/>
      <c r="ET1258" s="12"/>
      <c r="EU1258" s="12"/>
      <c r="EV1258" s="12"/>
      <c r="EW1258" s="12"/>
      <c r="EX1258" s="12"/>
      <c r="EY1258" s="12"/>
      <c r="EZ1258" s="12"/>
      <c r="FA1258" s="12"/>
      <c r="FB1258" s="12"/>
      <c r="FC1258" s="12"/>
      <c r="FD1258" s="12"/>
      <c r="FE1258" s="12"/>
      <c r="FF1258" s="12"/>
      <c r="FG1258" s="12"/>
      <c r="FH1258" s="12"/>
      <c r="FI1258" s="12"/>
      <c r="FJ1258" s="12"/>
      <c r="FK1258" s="12"/>
      <c r="FL1258" s="12"/>
      <c r="FM1258" s="12"/>
      <c r="FN1258" s="12"/>
      <c r="FO1258" s="12"/>
      <c r="FP1258" s="12"/>
      <c r="FQ1258" s="12"/>
      <c r="FR1258" s="12"/>
      <c r="FS1258" s="12"/>
      <c r="FT1258" s="12"/>
      <c r="FU1258" s="12"/>
      <c r="FV1258" s="12"/>
      <c r="FW1258" s="12"/>
      <c r="FX1258" s="12"/>
      <c r="FY1258" s="12"/>
      <c r="FZ1258" s="12"/>
      <c r="GA1258" s="12"/>
      <c r="GB1258" s="12"/>
      <c r="GC1258" s="12"/>
      <c r="GD1258" s="12"/>
      <c r="GE1258" s="12"/>
      <c r="GF1258" s="12"/>
      <c r="GG1258" s="12"/>
      <c r="GH1258" s="12"/>
      <c r="GI1258" s="12"/>
      <c r="GJ1258" s="12"/>
      <c r="GK1258" s="12"/>
      <c r="GL1258" s="12"/>
      <c r="GM1258" s="12"/>
      <c r="GN1258" s="12"/>
      <c r="GO1258" s="12"/>
      <c r="GP1258" s="12"/>
      <c r="GQ1258" s="12"/>
      <c r="GR1258" s="12"/>
      <c r="GS1258" s="12"/>
      <c r="GT1258" s="12"/>
      <c r="GU1258" s="12"/>
      <c r="GV1258" s="12"/>
      <c r="GW1258" s="12"/>
      <c r="GX1258" s="12"/>
      <c r="GY1258" s="12"/>
      <c r="GZ1258" s="12"/>
      <c r="HA1258" s="12"/>
      <c r="HB1258" s="12"/>
      <c r="HC1258" s="12"/>
      <c r="HD1258" s="12"/>
      <c r="HE1258" s="12"/>
      <c r="HF1258" s="12"/>
      <c r="HG1258" s="12"/>
      <c r="HH1258" s="12"/>
      <c r="HI1258" s="12"/>
      <c r="HJ1258" s="12"/>
      <c r="HK1258" s="12"/>
      <c r="HL1258" s="12"/>
      <c r="HM1258" s="12"/>
      <c r="HN1258" s="12"/>
      <c r="HO1258" s="12"/>
      <c r="HP1258" s="12"/>
      <c r="HQ1258" s="12"/>
      <c r="HR1258" s="12"/>
      <c r="HS1258" s="12"/>
      <c r="HV1258" s="12"/>
      <c r="II1258" s="12"/>
      <c r="IJ1258" s="12"/>
      <c r="IK1258" s="12"/>
      <c r="IL1258" s="12"/>
      <c r="IM1258" s="12"/>
      <c r="IN1258" s="12"/>
      <c r="IR1258" s="12"/>
      <c r="IS1258" s="12"/>
      <c r="IT1258" s="12"/>
      <c r="IU1258" s="12"/>
      <c r="IV1258" s="12"/>
      <c r="IW1258" s="12"/>
      <c r="IX1258" s="12"/>
      <c r="IY1258" s="12"/>
      <c r="IZ1258" s="12"/>
      <c r="JA1258" s="12"/>
      <c r="JL1258" s="12"/>
      <c r="JN1258" s="12"/>
      <c r="JT1258" s="12"/>
      <c r="JU1258" s="12"/>
      <c r="JV1258" s="12"/>
      <c r="JW1258" s="12"/>
      <c r="JX1258" s="12"/>
      <c r="JZ1258" s="12"/>
      <c r="KA1258" s="12"/>
      <c r="KB1258" s="12"/>
      <c r="KC1258" s="12"/>
      <c r="KD1258" s="12"/>
      <c r="KS1258" s="12"/>
      <c r="KT1258" s="12"/>
      <c r="KX1258" s="12"/>
      <c r="LN1258" s="12"/>
      <c r="LO1258" s="12"/>
      <c r="LP1258" s="12"/>
      <c r="LQ1258" s="12"/>
      <c r="MG1258" s="12"/>
      <c r="MH1258" s="12"/>
      <c r="MI1258" s="12"/>
      <c r="MJ1258" s="12"/>
      <c r="MK1258" s="12"/>
      <c r="ML1258" s="12"/>
      <c r="MM1258" s="12"/>
      <c r="MN1258" s="12"/>
      <c r="MO1258" s="12"/>
      <c r="MP1258" s="12"/>
    </row>
    <row r="1259" spans="1:359" customFormat="1" ht="22.5" customHeight="1">
      <c r="A1259" s="57">
        <v>1.7</v>
      </c>
      <c r="B1259" s="58"/>
      <c r="C1259" s="62"/>
      <c r="D1259" s="201">
        <f>SUM((S1259*A1259)+B1259+C1259)</f>
        <v>124.44</v>
      </c>
      <c r="E1259" s="225"/>
      <c r="F1259" s="59" t="s">
        <v>811</v>
      </c>
      <c r="G1259" s="59"/>
      <c r="H1259" s="26" t="s">
        <v>356</v>
      </c>
      <c r="I1259" s="26" t="s">
        <v>275</v>
      </c>
      <c r="J1259" s="9"/>
      <c r="K1259" s="26" t="s">
        <v>276</v>
      </c>
      <c r="L1259" s="66">
        <f>SUM(D1259)</f>
        <v>124.44</v>
      </c>
      <c r="M1259" s="66"/>
      <c r="N1259" s="1" t="s">
        <v>369</v>
      </c>
      <c r="O1259" s="316" t="s">
        <v>369</v>
      </c>
      <c r="P1259" s="317">
        <v>1</v>
      </c>
      <c r="Q1259" s="4" t="s">
        <v>369</v>
      </c>
      <c r="R1259" s="37">
        <v>60</v>
      </c>
      <c r="S1259" s="38">
        <f>SUM(R1259*1.22)</f>
        <v>73.2</v>
      </c>
      <c r="T1259" s="20"/>
      <c r="U1259" s="10" t="s">
        <v>487</v>
      </c>
      <c r="V1259" s="9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/>
      <c r="BG1259" s="12"/>
      <c r="BH1259" s="12"/>
      <c r="BI1259" s="12"/>
      <c r="BJ1259" s="12"/>
      <c r="BK1259" s="12"/>
      <c r="BL1259" s="12"/>
      <c r="BM1259" s="12"/>
      <c r="BN1259" s="12"/>
      <c r="BO1259" s="12"/>
      <c r="BP1259" s="12"/>
      <c r="BQ1259" s="12"/>
      <c r="BR1259" s="12"/>
      <c r="BS1259" s="12"/>
      <c r="BT1259" s="12"/>
      <c r="BU1259" s="12"/>
      <c r="BV1259" s="12"/>
      <c r="BW1259" s="12"/>
      <c r="BX1259" s="12"/>
      <c r="BY1259" s="12"/>
      <c r="BZ1259" s="12"/>
      <c r="CA1259" s="12"/>
      <c r="CB1259" s="12"/>
      <c r="CC1259" s="12"/>
      <c r="CD1259" s="12"/>
      <c r="CE1259" s="12"/>
      <c r="CF1259" s="12"/>
      <c r="CG1259" s="12"/>
      <c r="CH1259" s="12"/>
      <c r="CI1259" s="12"/>
      <c r="CJ1259" s="12"/>
      <c r="CK1259" s="12"/>
      <c r="CL1259" s="12"/>
      <c r="CM1259" s="12"/>
      <c r="CN1259" s="12"/>
      <c r="CO1259" s="12"/>
      <c r="CP1259" s="12"/>
      <c r="CQ1259" s="12"/>
      <c r="CR1259" s="12"/>
      <c r="CS1259" s="12"/>
      <c r="CT1259" s="12"/>
      <c r="CU1259" s="12"/>
      <c r="CV1259" s="12"/>
      <c r="CW1259" s="12"/>
      <c r="CX1259" s="12"/>
      <c r="CY1259" s="12"/>
      <c r="CZ1259" s="12"/>
      <c r="DA1259" s="12"/>
      <c r="DB1259" s="12"/>
      <c r="DC1259" s="12"/>
      <c r="DD1259" s="12"/>
      <c r="DE1259" s="12"/>
      <c r="DF1259" s="12"/>
      <c r="DG1259" s="12"/>
      <c r="DH1259" s="12"/>
      <c r="DI1259" s="12"/>
      <c r="DJ1259" s="12"/>
      <c r="DK1259" s="12"/>
      <c r="DL1259" s="12"/>
      <c r="DM1259" s="12"/>
      <c r="DN1259" s="12"/>
      <c r="DO1259" s="12"/>
      <c r="DP1259" s="12"/>
      <c r="DQ1259" s="12"/>
      <c r="DR1259" s="12"/>
      <c r="DS1259" s="12"/>
      <c r="DT1259" s="12"/>
      <c r="DU1259" s="12"/>
      <c r="DV1259" s="12"/>
      <c r="DW1259" s="12"/>
      <c r="DX1259" s="12"/>
      <c r="DY1259" s="12"/>
      <c r="DZ1259" s="12"/>
      <c r="EA1259" s="12"/>
      <c r="EB1259" s="12"/>
      <c r="EC1259" s="12"/>
      <c r="ED1259" s="12"/>
      <c r="EE1259" s="12"/>
      <c r="EF1259" s="12"/>
      <c r="EG1259" s="12"/>
      <c r="EH1259" s="12"/>
      <c r="EI1259" s="12"/>
      <c r="EJ1259" s="12"/>
      <c r="EK1259" s="12"/>
      <c r="EL1259" s="12"/>
      <c r="EM1259" s="12"/>
      <c r="EN1259" s="12"/>
      <c r="EO1259" s="12"/>
      <c r="EP1259" s="12"/>
      <c r="EQ1259" s="12"/>
      <c r="ER1259" s="12"/>
      <c r="ES1259" s="12"/>
      <c r="ET1259" s="12"/>
      <c r="EU1259" s="12"/>
      <c r="EV1259" s="12"/>
      <c r="EW1259" s="12"/>
      <c r="EX1259" s="12"/>
      <c r="EY1259" s="12"/>
      <c r="EZ1259" s="12"/>
      <c r="FA1259" s="12"/>
      <c r="FB1259" s="12"/>
      <c r="FC1259" s="12"/>
      <c r="FD1259" s="12"/>
      <c r="FE1259" s="12"/>
      <c r="FF1259" s="12"/>
      <c r="FG1259" s="12"/>
      <c r="FH1259" s="12"/>
      <c r="FI1259" s="12"/>
      <c r="FJ1259" s="12"/>
      <c r="FK1259" s="12"/>
      <c r="FL1259" s="12"/>
      <c r="FM1259" s="12"/>
      <c r="FN1259" s="12"/>
      <c r="FO1259" s="12"/>
      <c r="FP1259" s="12"/>
      <c r="FQ1259" s="12"/>
      <c r="FR1259" s="12"/>
      <c r="FS1259" s="12"/>
      <c r="FT1259" s="12"/>
      <c r="FU1259" s="12"/>
      <c r="FV1259" s="12"/>
      <c r="FW1259" s="12"/>
      <c r="FX1259" s="12"/>
      <c r="FY1259" s="12"/>
      <c r="FZ1259" s="12"/>
      <c r="GA1259" s="12"/>
      <c r="GB1259" s="12"/>
      <c r="GC1259" s="12"/>
      <c r="GD1259" s="12"/>
      <c r="GE1259" s="12"/>
      <c r="GF1259" s="12"/>
      <c r="GG1259" s="12"/>
      <c r="GH1259" s="12"/>
      <c r="GI1259" s="12"/>
      <c r="GJ1259" s="12"/>
      <c r="GK1259" s="12"/>
      <c r="GL1259" s="12"/>
      <c r="GM1259" s="12"/>
      <c r="GN1259" s="12"/>
      <c r="GO1259" s="12"/>
      <c r="GP1259" s="12"/>
      <c r="GQ1259" s="12"/>
      <c r="GR1259" s="12"/>
      <c r="GS1259" s="12"/>
      <c r="GT1259" s="12"/>
      <c r="GU1259" s="12"/>
      <c r="GV1259" s="12"/>
      <c r="GW1259" s="12"/>
      <c r="GX1259" s="12"/>
      <c r="GY1259" s="12"/>
      <c r="GZ1259" s="12"/>
      <c r="HA1259" s="12"/>
      <c r="HB1259" s="12"/>
      <c r="HC1259" s="12"/>
      <c r="HD1259" s="12"/>
      <c r="HE1259" s="12"/>
      <c r="HF1259" s="12"/>
      <c r="HG1259" s="12"/>
      <c r="HH1259" s="12"/>
      <c r="HI1259" s="12"/>
      <c r="HJ1259" s="12"/>
      <c r="HK1259" s="12"/>
      <c r="HL1259" s="12"/>
      <c r="HM1259" s="12"/>
      <c r="HN1259" s="12"/>
      <c r="HO1259" s="12"/>
      <c r="HP1259" s="12"/>
      <c r="HQ1259" s="12"/>
      <c r="HR1259" s="8"/>
      <c r="HS1259" s="8"/>
      <c r="HT1259" s="12"/>
      <c r="HU1259" s="12"/>
      <c r="HV1259" s="8"/>
      <c r="HW1259" s="12"/>
      <c r="HX1259" s="12"/>
      <c r="HY1259" s="8"/>
      <c r="HZ1259" s="12"/>
      <c r="IA1259" s="12"/>
      <c r="IB1259" s="12"/>
      <c r="IC1259" s="12"/>
      <c r="ID1259" s="12"/>
      <c r="IE1259" s="8"/>
      <c r="IF1259" s="8"/>
      <c r="IG1259" s="8"/>
      <c r="IH1259" s="8"/>
      <c r="II1259" s="8"/>
      <c r="IJ1259" s="12"/>
      <c r="IK1259" s="12"/>
      <c r="IL1259" s="12"/>
      <c r="IM1259" s="12"/>
      <c r="IN1259" s="12"/>
      <c r="IO1259" s="12"/>
      <c r="IP1259" s="12"/>
      <c r="IQ1259" s="12"/>
      <c r="IR1259" s="12"/>
      <c r="IS1259" s="8"/>
      <c r="IT1259" s="8"/>
      <c r="IU1259" s="8"/>
      <c r="IV1259" s="8"/>
      <c r="IW1259" s="8"/>
      <c r="IX1259" s="8"/>
      <c r="IY1259" s="8"/>
      <c r="IZ1259" s="8"/>
      <c r="JA1259" s="8"/>
      <c r="JB1259" s="8"/>
      <c r="JC1259" s="8"/>
      <c r="JD1259" s="8"/>
      <c r="JE1259" s="8"/>
      <c r="JF1259" s="8"/>
      <c r="JG1259" s="8"/>
      <c r="JH1259" s="8"/>
      <c r="JI1259" s="8"/>
      <c r="JJ1259" s="8"/>
      <c r="JK1259" s="8"/>
      <c r="JL1259" s="7"/>
      <c r="JM1259" s="8"/>
      <c r="JN1259" s="8"/>
      <c r="JO1259" s="8"/>
      <c r="JP1259" s="8"/>
      <c r="JQ1259" s="8"/>
      <c r="JR1259" s="8"/>
      <c r="JS1259" s="8"/>
      <c r="JT1259" s="12"/>
      <c r="JU1259" s="12"/>
      <c r="JV1259" s="12"/>
      <c r="JW1259" s="12"/>
      <c r="JX1259" s="12"/>
      <c r="JY1259" s="8"/>
      <c r="JZ1259" s="8"/>
      <c r="KA1259" s="8"/>
      <c r="KB1259" s="8"/>
      <c r="KC1259" s="8"/>
      <c r="KD1259" s="8"/>
      <c r="KE1259" s="8"/>
      <c r="KF1259" s="8"/>
      <c r="KG1259" s="8"/>
      <c r="KH1259" s="7"/>
      <c r="KI1259" s="7"/>
      <c r="KJ1259" s="7"/>
      <c r="KK1259" s="7"/>
      <c r="KL1259" s="7"/>
      <c r="KM1259" s="8"/>
      <c r="KN1259" s="8"/>
      <c r="KO1259" s="8"/>
      <c r="KP1259" s="8"/>
      <c r="KQ1259" s="8"/>
      <c r="KR1259" s="8"/>
      <c r="KS1259" s="12"/>
      <c r="KT1259" s="12"/>
      <c r="KU1259" s="8"/>
      <c r="KV1259" s="8"/>
      <c r="KW1259" s="8"/>
      <c r="KX1259" s="8"/>
      <c r="KY1259" s="8"/>
      <c r="KZ1259" s="12"/>
      <c r="LA1259" s="12"/>
      <c r="LB1259" s="12"/>
      <c r="LC1259" s="12"/>
      <c r="LD1259" s="8"/>
      <c r="LE1259" s="8"/>
      <c r="LF1259" s="8"/>
      <c r="LG1259" s="8"/>
      <c r="LH1259" s="8"/>
      <c r="LI1259" s="8"/>
      <c r="LJ1259" s="8"/>
      <c r="LK1259" s="8"/>
      <c r="LL1259" s="8"/>
      <c r="LM1259" s="8"/>
      <c r="LN1259" s="12"/>
      <c r="LO1259" s="12"/>
      <c r="LP1259" s="12"/>
      <c r="LQ1259" s="12"/>
      <c r="LR1259" s="8"/>
      <c r="LS1259" s="8"/>
      <c r="LT1259" s="8"/>
      <c r="LU1259" s="8"/>
      <c r="LV1259" s="8"/>
      <c r="LW1259" s="8"/>
      <c r="LX1259" s="8"/>
      <c r="LY1259" s="8"/>
      <c r="LZ1259" s="8"/>
      <c r="MA1259" s="8"/>
      <c r="MB1259" s="8"/>
      <c r="MC1259" s="8"/>
      <c r="MD1259" s="8"/>
      <c r="ME1259" s="8"/>
      <c r="MF1259" s="8"/>
      <c r="MG1259" s="12"/>
      <c r="MH1259" s="12"/>
      <c r="MI1259" s="12"/>
      <c r="MJ1259" s="12"/>
      <c r="MK1259" s="12"/>
      <c r="ML1259" s="12"/>
      <c r="MM1259" s="12"/>
      <c r="MN1259" s="12"/>
      <c r="MO1259" s="12"/>
      <c r="MP1259" s="12"/>
      <c r="MQ1259" s="8"/>
      <c r="MR1259" s="12"/>
      <c r="MS1259" s="8"/>
      <c r="MU1259" s="8"/>
    </row>
    <row r="1260" spans="1:359" s="197" customFormat="1" ht="22.5" customHeight="1">
      <c r="A1260" s="56"/>
      <c r="B1260" s="55"/>
      <c r="C1260" s="63"/>
      <c r="D1260" s="201"/>
      <c r="E1260" s="226"/>
      <c r="F1260" s="60"/>
      <c r="G1260" s="60"/>
      <c r="H1260" s="26"/>
      <c r="I1260" s="26"/>
      <c r="J1260" s="9"/>
      <c r="K1260" s="26"/>
      <c r="L1260" s="66"/>
      <c r="M1260" s="66"/>
      <c r="N1260" s="17"/>
      <c r="O1260" s="318"/>
      <c r="P1260" s="318"/>
      <c r="Q1260" s="13"/>
      <c r="R1260" s="31"/>
      <c r="S1260" s="31"/>
      <c r="T1260" s="21"/>
      <c r="U1260" s="10"/>
      <c r="V1260" s="9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12"/>
      <c r="HU1260" s="12"/>
      <c r="HV1260" s="8"/>
      <c r="HW1260" s="12"/>
      <c r="HX1260" s="12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  <c r="IJ1260" s="8"/>
      <c r="IK1260" s="8"/>
      <c r="IL1260" s="8"/>
      <c r="IM1260" s="8"/>
      <c r="IN1260" s="8"/>
      <c r="IO1260" s="8"/>
      <c r="IP1260" s="8"/>
      <c r="IQ1260" s="8"/>
      <c r="IR1260" s="8"/>
      <c r="IS1260" s="8"/>
      <c r="IT1260" s="8"/>
      <c r="IU1260" s="8"/>
      <c r="IV1260" s="8"/>
      <c r="IW1260" s="8"/>
      <c r="IX1260" s="8"/>
      <c r="IY1260" s="8"/>
      <c r="IZ1260" s="8"/>
      <c r="JA1260" s="8"/>
      <c r="JB1260" s="8"/>
      <c r="JC1260" s="8"/>
      <c r="JD1260" s="8"/>
      <c r="JE1260" s="8"/>
      <c r="JF1260" s="8"/>
      <c r="JG1260" s="8"/>
      <c r="JH1260" s="8"/>
      <c r="JI1260" s="8"/>
      <c r="JJ1260" s="8"/>
      <c r="JK1260" s="8"/>
      <c r="JL1260" s="8"/>
      <c r="JM1260" s="8"/>
      <c r="JN1260" s="8"/>
      <c r="JO1260" s="8"/>
      <c r="JP1260" s="8"/>
      <c r="JQ1260" s="8"/>
      <c r="JR1260" s="8"/>
      <c r="JS1260" s="8"/>
      <c r="JT1260" s="8"/>
      <c r="JU1260" s="8"/>
      <c r="JV1260" s="8"/>
      <c r="JW1260" s="8"/>
      <c r="JX1260" s="8"/>
      <c r="JY1260" s="8"/>
      <c r="JZ1260" s="8"/>
      <c r="KA1260" s="8"/>
      <c r="KB1260" s="8"/>
      <c r="KC1260" s="8"/>
      <c r="KD1260" s="8"/>
      <c r="KE1260" s="8"/>
      <c r="KF1260" s="8"/>
      <c r="KG1260" s="12"/>
      <c r="KH1260" s="8"/>
      <c r="KI1260" s="8"/>
      <c r="KJ1260" s="8"/>
      <c r="KK1260" s="8"/>
      <c r="KL1260" s="8"/>
      <c r="KM1260" s="8"/>
      <c r="KN1260" s="8"/>
      <c r="KO1260" s="8"/>
      <c r="KP1260" s="8"/>
      <c r="KQ1260" s="8"/>
      <c r="KR1260" s="8"/>
      <c r="KS1260" s="8"/>
      <c r="KT1260" s="8"/>
      <c r="KU1260" s="8"/>
      <c r="KV1260" s="8"/>
      <c r="KW1260" s="8"/>
      <c r="KX1260" s="8"/>
      <c r="KY1260" s="8"/>
      <c r="KZ1260" s="8"/>
      <c r="LA1260" s="8"/>
      <c r="LB1260" s="8"/>
      <c r="LC1260" s="8"/>
      <c r="LD1260" s="8"/>
      <c r="LE1260" s="8"/>
      <c r="LF1260" s="8"/>
      <c r="LG1260" s="8"/>
      <c r="LH1260" s="8"/>
      <c r="LI1260" s="8"/>
      <c r="LJ1260" s="8"/>
      <c r="LK1260" s="8"/>
      <c r="LL1260" s="8"/>
      <c r="LM1260" s="8"/>
      <c r="LN1260" s="8"/>
      <c r="LO1260" s="8"/>
      <c r="LP1260" s="8"/>
      <c r="LQ1260" s="8"/>
      <c r="LR1260" s="8"/>
      <c r="LS1260" s="8"/>
      <c r="LT1260" s="8"/>
      <c r="LU1260" s="8"/>
      <c r="LV1260" s="8"/>
      <c r="LW1260" s="8"/>
      <c r="LX1260" s="8"/>
      <c r="LY1260" s="8"/>
      <c r="LZ1260" s="8"/>
      <c r="MA1260" s="8"/>
      <c r="MB1260" s="8"/>
      <c r="MC1260" s="8"/>
      <c r="MD1260" s="8"/>
      <c r="ME1260" s="8"/>
      <c r="MF1260" s="8"/>
      <c r="MG1260" s="8"/>
      <c r="MH1260" s="8"/>
      <c r="MI1260" s="8"/>
      <c r="MJ1260" s="8"/>
      <c r="MK1260" s="8"/>
      <c r="ML1260" s="8"/>
      <c r="MM1260" s="8"/>
      <c r="MN1260" s="8"/>
      <c r="MO1260" s="8"/>
      <c r="MP1260" s="8"/>
      <c r="MQ1260" s="8"/>
      <c r="MR1260" s="12"/>
      <c r="MS1260" s="8"/>
      <c r="MU1260" s="12"/>
    </row>
    <row r="1261" spans="1:359" s="197" customFormat="1" ht="22.5" customHeight="1">
      <c r="A1261" s="56"/>
      <c r="B1261" s="55"/>
      <c r="C1261" s="63"/>
      <c r="D1261" s="201"/>
      <c r="E1261" s="225"/>
      <c r="F1261" s="60"/>
      <c r="G1261" s="60"/>
      <c r="H1261" s="26"/>
      <c r="I1261" s="26"/>
      <c r="J1261" s="9"/>
      <c r="K1261" s="26"/>
      <c r="L1261" s="66"/>
      <c r="M1261" s="66"/>
      <c r="N1261" s="17"/>
      <c r="O1261" s="318"/>
      <c r="P1261" s="318"/>
      <c r="Q1261" s="13"/>
      <c r="R1261" s="31"/>
      <c r="S1261" s="31"/>
      <c r="T1261" s="21"/>
      <c r="U1261" s="10"/>
      <c r="V1261" s="9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12"/>
      <c r="HU1261" s="12"/>
      <c r="HV1261" s="8"/>
      <c r="HW1261" s="12"/>
      <c r="HX1261" s="12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  <c r="IJ1261" s="8"/>
      <c r="IK1261" s="8"/>
      <c r="IL1261" s="8"/>
      <c r="IM1261" s="8"/>
      <c r="IN1261" s="8"/>
      <c r="IO1261" s="8"/>
      <c r="IP1261" s="8"/>
      <c r="IQ1261" s="8"/>
      <c r="IR1261" s="8"/>
      <c r="IS1261" s="8"/>
      <c r="IT1261" s="8"/>
      <c r="IU1261" s="8"/>
      <c r="IV1261" s="8"/>
      <c r="IW1261" s="8"/>
      <c r="IX1261" s="8"/>
      <c r="IY1261" s="8"/>
      <c r="IZ1261" s="8"/>
      <c r="JA1261" s="8"/>
      <c r="JB1261" s="8"/>
      <c r="JC1261" s="8"/>
      <c r="JD1261" s="8"/>
      <c r="JE1261" s="8"/>
      <c r="JF1261" s="8"/>
      <c r="JG1261" s="8"/>
      <c r="JH1261" s="8"/>
      <c r="JI1261" s="8"/>
      <c r="JJ1261" s="8"/>
      <c r="JK1261" s="8"/>
      <c r="JL1261" s="8"/>
      <c r="JM1261" s="8"/>
      <c r="JN1261" s="8"/>
      <c r="JO1261" s="8"/>
      <c r="JP1261" s="8"/>
      <c r="JQ1261" s="8"/>
      <c r="JR1261" s="8"/>
      <c r="JS1261" s="8"/>
      <c r="JT1261" s="8"/>
      <c r="JU1261" s="8"/>
      <c r="JV1261" s="8"/>
      <c r="JW1261" s="8"/>
      <c r="JX1261" s="8"/>
      <c r="JY1261" s="8"/>
      <c r="JZ1261" s="8"/>
      <c r="KA1261" s="8"/>
      <c r="KB1261" s="8"/>
      <c r="KC1261" s="8"/>
      <c r="KD1261" s="8"/>
      <c r="KE1261" s="8"/>
      <c r="KF1261" s="8"/>
      <c r="KG1261" s="12"/>
      <c r="KH1261" s="8"/>
      <c r="KI1261" s="8"/>
      <c r="KJ1261" s="8"/>
      <c r="KK1261" s="8"/>
      <c r="KL1261" s="8"/>
      <c r="KM1261" s="8"/>
      <c r="KN1261" s="8"/>
      <c r="KO1261" s="8"/>
      <c r="KP1261" s="8"/>
      <c r="KQ1261" s="8"/>
      <c r="KR1261" s="8"/>
      <c r="KS1261" s="8"/>
      <c r="KT1261" s="8"/>
      <c r="KU1261" s="8"/>
      <c r="KV1261" s="8"/>
      <c r="KW1261" s="8"/>
      <c r="KX1261" s="8"/>
      <c r="KY1261" s="8"/>
      <c r="KZ1261" s="8"/>
      <c r="LA1261" s="8"/>
      <c r="LB1261" s="8"/>
      <c r="LC1261" s="8"/>
      <c r="LD1261" s="8"/>
      <c r="LE1261" s="8"/>
      <c r="LF1261" s="8"/>
      <c r="LG1261" s="8"/>
      <c r="LH1261" s="8"/>
      <c r="LI1261" s="8"/>
      <c r="LJ1261" s="8"/>
      <c r="LK1261" s="8"/>
      <c r="LL1261" s="8"/>
      <c r="LM1261" s="8"/>
      <c r="LN1261" s="8"/>
      <c r="LO1261" s="8"/>
      <c r="LP1261" s="8"/>
      <c r="LQ1261" s="8"/>
      <c r="LR1261" s="8"/>
      <c r="LS1261" s="8"/>
      <c r="LT1261" s="8"/>
      <c r="LU1261" s="8"/>
      <c r="LV1261" s="8"/>
      <c r="LW1261" s="8"/>
      <c r="LX1261" s="8"/>
      <c r="LY1261" s="8"/>
      <c r="LZ1261" s="8"/>
      <c r="MA1261" s="8"/>
      <c r="MB1261" s="8"/>
      <c r="MC1261" s="8"/>
      <c r="MD1261" s="8"/>
      <c r="ME1261" s="8"/>
      <c r="MF1261" s="8"/>
      <c r="MG1261" s="8"/>
      <c r="MH1261" s="8"/>
      <c r="MI1261" s="8"/>
      <c r="MJ1261" s="8"/>
      <c r="MK1261" s="8"/>
      <c r="ML1261" s="8"/>
      <c r="MM1261" s="8"/>
      <c r="MN1261" s="8"/>
      <c r="MO1261" s="8"/>
      <c r="MP1261" s="8"/>
      <c r="MQ1261" s="8"/>
      <c r="MR1261" s="12"/>
      <c r="MS1261" s="8"/>
      <c r="MU1261" s="12"/>
    </row>
    <row r="1262" spans="1:359" customFormat="1" ht="22.5" customHeight="1">
      <c r="A1262" s="56"/>
      <c r="B1262" s="55"/>
      <c r="C1262" s="63"/>
      <c r="D1262" s="201"/>
      <c r="E1262" s="226"/>
      <c r="F1262" s="60"/>
      <c r="G1262" s="60"/>
      <c r="H1262" s="26"/>
      <c r="I1262" s="26"/>
      <c r="J1262" s="9"/>
      <c r="K1262" s="26"/>
      <c r="L1262" s="66"/>
      <c r="M1262" s="66"/>
      <c r="N1262" s="17"/>
      <c r="O1262" s="318"/>
      <c r="P1262" s="318"/>
      <c r="Q1262" s="13"/>
      <c r="R1262" s="31"/>
      <c r="S1262" s="31"/>
      <c r="T1262" s="21"/>
      <c r="U1262" s="10"/>
      <c r="V1262" s="9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2"/>
      <c r="BD1262" s="12"/>
      <c r="BE1262" s="12"/>
      <c r="BF1262" s="12"/>
      <c r="BG1262" s="12"/>
      <c r="BH1262" s="12"/>
      <c r="BI1262" s="12"/>
      <c r="BJ1262" s="12"/>
      <c r="BK1262" s="12"/>
      <c r="BL1262" s="12"/>
      <c r="BM1262" s="12"/>
      <c r="BN1262" s="12"/>
      <c r="BO1262" s="12"/>
      <c r="BP1262" s="12"/>
      <c r="BQ1262" s="12"/>
      <c r="BR1262" s="12"/>
      <c r="BS1262" s="12"/>
      <c r="BT1262" s="12"/>
      <c r="BU1262" s="12"/>
      <c r="BV1262" s="12"/>
      <c r="BW1262" s="12"/>
      <c r="BX1262" s="12"/>
      <c r="BY1262" s="12"/>
      <c r="BZ1262" s="12"/>
      <c r="CA1262" s="12"/>
      <c r="CB1262" s="12"/>
      <c r="CC1262" s="12"/>
      <c r="CD1262" s="12"/>
      <c r="CE1262" s="12"/>
      <c r="CF1262" s="12"/>
      <c r="CG1262" s="12"/>
      <c r="CH1262" s="12"/>
      <c r="CI1262" s="12"/>
      <c r="CJ1262" s="12"/>
      <c r="CK1262" s="12"/>
      <c r="CL1262" s="12"/>
      <c r="CM1262" s="12"/>
      <c r="CN1262" s="12"/>
      <c r="CO1262" s="12"/>
      <c r="CP1262" s="12"/>
      <c r="CQ1262" s="12"/>
      <c r="CR1262" s="12"/>
      <c r="CS1262" s="12"/>
      <c r="CT1262" s="12"/>
      <c r="CU1262" s="12"/>
      <c r="CV1262" s="12"/>
      <c r="CW1262" s="12"/>
      <c r="CX1262" s="12"/>
      <c r="CY1262" s="12"/>
      <c r="CZ1262" s="12"/>
      <c r="DA1262" s="12"/>
      <c r="DB1262" s="12"/>
      <c r="DC1262" s="12"/>
      <c r="DD1262" s="12"/>
      <c r="DE1262" s="12"/>
      <c r="DF1262" s="12"/>
      <c r="DG1262" s="12"/>
      <c r="DH1262" s="12"/>
      <c r="DI1262" s="12"/>
      <c r="DJ1262" s="12"/>
      <c r="DK1262" s="12"/>
      <c r="DL1262" s="12"/>
      <c r="DM1262" s="12"/>
      <c r="DN1262" s="12"/>
      <c r="DO1262" s="12"/>
      <c r="DP1262" s="12"/>
      <c r="DQ1262" s="12"/>
      <c r="DR1262" s="12"/>
      <c r="DS1262" s="12"/>
      <c r="DT1262" s="12"/>
      <c r="DU1262" s="12"/>
      <c r="DV1262" s="12"/>
      <c r="DW1262" s="12"/>
      <c r="DX1262" s="12"/>
      <c r="DY1262" s="12"/>
      <c r="DZ1262" s="12"/>
      <c r="EA1262" s="12"/>
      <c r="EB1262" s="12"/>
      <c r="EC1262" s="12"/>
      <c r="ED1262" s="12"/>
      <c r="EE1262" s="12"/>
      <c r="EF1262" s="12"/>
      <c r="EG1262" s="12"/>
      <c r="EH1262" s="12"/>
      <c r="EI1262" s="12"/>
      <c r="EJ1262" s="12"/>
      <c r="EK1262" s="12"/>
      <c r="EL1262" s="12"/>
      <c r="EM1262" s="12"/>
      <c r="EN1262" s="12"/>
      <c r="EO1262" s="12"/>
      <c r="EP1262" s="12"/>
      <c r="EQ1262" s="12"/>
      <c r="ER1262" s="12"/>
      <c r="ES1262" s="12"/>
      <c r="ET1262" s="12"/>
      <c r="EU1262" s="12"/>
      <c r="EV1262" s="12"/>
      <c r="EW1262" s="12"/>
      <c r="EX1262" s="12"/>
      <c r="EY1262" s="12"/>
      <c r="EZ1262" s="12"/>
      <c r="FA1262" s="12"/>
      <c r="FB1262" s="12"/>
      <c r="FC1262" s="12"/>
      <c r="FD1262" s="12"/>
      <c r="FE1262" s="12"/>
      <c r="FF1262" s="12"/>
      <c r="FG1262" s="12"/>
      <c r="FH1262" s="12"/>
      <c r="FI1262" s="12"/>
      <c r="FJ1262" s="12"/>
      <c r="FK1262" s="12"/>
      <c r="FL1262" s="12"/>
      <c r="FM1262" s="12"/>
      <c r="FN1262" s="12"/>
      <c r="FO1262" s="12"/>
      <c r="FP1262" s="12"/>
      <c r="FQ1262" s="12"/>
      <c r="FR1262" s="12"/>
      <c r="FS1262" s="12"/>
      <c r="FT1262" s="12"/>
      <c r="FU1262" s="12"/>
      <c r="FV1262" s="12"/>
      <c r="FW1262" s="12"/>
      <c r="FX1262" s="12"/>
      <c r="FY1262" s="12"/>
      <c r="FZ1262" s="12"/>
      <c r="GA1262" s="12"/>
      <c r="GB1262" s="12"/>
      <c r="GC1262" s="12"/>
      <c r="GD1262" s="12"/>
      <c r="GE1262" s="12"/>
      <c r="GF1262" s="12"/>
      <c r="GG1262" s="12"/>
      <c r="GH1262" s="12"/>
      <c r="GI1262" s="12"/>
      <c r="GJ1262" s="12"/>
      <c r="GK1262" s="12"/>
      <c r="GL1262" s="12"/>
      <c r="GM1262" s="12"/>
      <c r="GN1262" s="12"/>
      <c r="GO1262" s="12"/>
      <c r="GP1262" s="12"/>
      <c r="GQ1262" s="12"/>
      <c r="GR1262" s="12"/>
      <c r="GS1262" s="12"/>
      <c r="GT1262" s="12"/>
      <c r="GU1262" s="12"/>
      <c r="GV1262" s="12"/>
      <c r="GW1262" s="12"/>
      <c r="GX1262" s="12"/>
      <c r="GY1262" s="12"/>
      <c r="GZ1262" s="12"/>
      <c r="HA1262" s="12"/>
      <c r="HB1262" s="12"/>
      <c r="HC1262" s="12"/>
      <c r="HD1262" s="12"/>
      <c r="HE1262" s="12"/>
      <c r="HF1262" s="12"/>
      <c r="HG1262" s="12"/>
      <c r="HH1262" s="12"/>
      <c r="HI1262" s="12"/>
      <c r="HJ1262" s="12"/>
      <c r="HK1262" s="12"/>
      <c r="HL1262" s="12"/>
      <c r="HM1262" s="12"/>
      <c r="HN1262" s="12"/>
      <c r="HO1262" s="12"/>
      <c r="HP1262" s="12"/>
      <c r="HQ1262" s="12"/>
      <c r="HR1262" s="12"/>
      <c r="HS1262" s="12"/>
      <c r="HT1262" s="12"/>
      <c r="HU1262" s="12"/>
      <c r="HV1262" s="8"/>
      <c r="HW1262" s="12"/>
      <c r="HX1262" s="12"/>
      <c r="HY1262" s="8"/>
      <c r="HZ1262" s="8"/>
      <c r="IA1262" s="8"/>
      <c r="IB1262" s="8"/>
      <c r="IC1262" s="8"/>
      <c r="ID1262" s="8"/>
      <c r="IE1262" s="8"/>
      <c r="IF1262" s="8"/>
      <c r="IG1262" s="8"/>
      <c r="IH1262" s="8"/>
      <c r="II1262" s="8"/>
      <c r="IJ1262" s="8"/>
      <c r="IK1262" s="8"/>
      <c r="IL1262" s="8"/>
      <c r="IM1262" s="8"/>
      <c r="IN1262" s="8"/>
      <c r="IO1262" s="8"/>
      <c r="IP1262" s="8"/>
      <c r="IQ1262" s="8"/>
      <c r="IR1262" s="8"/>
      <c r="IS1262" s="8"/>
      <c r="IT1262" s="8"/>
      <c r="IU1262" s="8"/>
      <c r="IV1262" s="8"/>
      <c r="IW1262" s="8"/>
      <c r="IX1262" s="8"/>
      <c r="IY1262" s="8"/>
      <c r="IZ1262" s="8"/>
      <c r="JA1262" s="8"/>
      <c r="JB1262" s="8"/>
      <c r="JC1262" s="8"/>
      <c r="JD1262" s="8"/>
      <c r="JE1262" s="8"/>
      <c r="JF1262" s="8"/>
      <c r="JG1262" s="8"/>
      <c r="JH1262" s="8"/>
      <c r="JI1262" s="8"/>
      <c r="JJ1262" s="8"/>
      <c r="JK1262" s="8"/>
      <c r="JL1262" s="8"/>
      <c r="JM1262" s="8"/>
      <c r="JN1262" s="8"/>
      <c r="JO1262" s="8"/>
      <c r="JP1262" s="8"/>
      <c r="JQ1262" s="8"/>
      <c r="JR1262" s="8"/>
      <c r="JS1262" s="8"/>
      <c r="JT1262" s="8"/>
      <c r="JU1262" s="8"/>
      <c r="JV1262" s="8"/>
      <c r="JW1262" s="8"/>
      <c r="JX1262" s="8"/>
      <c r="JY1262" s="8"/>
      <c r="JZ1262" s="8"/>
      <c r="KA1262" s="8"/>
      <c r="KB1262" s="8"/>
      <c r="KC1262" s="8"/>
      <c r="KD1262" s="8"/>
      <c r="KE1262" s="8"/>
      <c r="KF1262" s="8"/>
      <c r="KG1262" s="12"/>
      <c r="KH1262" s="8"/>
      <c r="KI1262" s="8"/>
      <c r="KJ1262" s="8"/>
      <c r="KK1262" s="8"/>
      <c r="KL1262" s="8"/>
      <c r="KM1262" s="8"/>
      <c r="KN1262" s="8"/>
      <c r="KO1262" s="8"/>
      <c r="KP1262" s="8"/>
      <c r="KQ1262" s="8"/>
      <c r="KR1262" s="8"/>
      <c r="KS1262" s="8"/>
      <c r="KT1262" s="8"/>
      <c r="KU1262" s="8"/>
      <c r="KV1262" s="8"/>
      <c r="KW1262" s="8"/>
      <c r="KX1262" s="8"/>
      <c r="KY1262" s="8"/>
      <c r="KZ1262" s="12"/>
      <c r="LA1262" s="12"/>
      <c r="LB1262" s="12"/>
      <c r="LC1262" s="12"/>
      <c r="LD1262" s="8"/>
      <c r="LE1262" s="8"/>
      <c r="LF1262" s="8"/>
      <c r="LG1262" s="8"/>
      <c r="LH1262" s="8"/>
      <c r="LI1262" s="8"/>
      <c r="LJ1262" s="8"/>
      <c r="LK1262" s="8"/>
      <c r="LL1262" s="8"/>
      <c r="LM1262" s="8"/>
      <c r="LN1262" s="12"/>
      <c r="LO1262" s="12"/>
      <c r="LP1262" s="12"/>
      <c r="LQ1262" s="12"/>
      <c r="LR1262" s="8"/>
      <c r="LS1262" s="8"/>
      <c r="LT1262" s="8"/>
      <c r="LU1262" s="8"/>
      <c r="LV1262" s="8"/>
      <c r="LW1262" s="8"/>
      <c r="LX1262" s="8"/>
      <c r="LY1262" s="8"/>
      <c r="LZ1262" s="8"/>
      <c r="MA1262" s="8"/>
      <c r="MB1262" s="8"/>
      <c r="MC1262" s="8"/>
      <c r="MD1262" s="8"/>
      <c r="ME1262" s="8"/>
      <c r="MF1262" s="8"/>
      <c r="MG1262" s="12"/>
      <c r="MH1262" s="12"/>
      <c r="MI1262" s="12"/>
      <c r="MJ1262" s="12"/>
      <c r="MK1262" s="12"/>
      <c r="ML1262" s="12"/>
      <c r="MM1262" s="12"/>
      <c r="MN1262" s="12"/>
      <c r="MO1262" s="12"/>
      <c r="MP1262" s="12"/>
      <c r="MQ1262" s="8"/>
      <c r="MR1262" s="12"/>
      <c r="MS1262" s="8"/>
      <c r="MU1262" s="8"/>
    </row>
    <row r="1263" spans="1:359" customFormat="1" ht="22.5" customHeight="1">
      <c r="A1263" s="56"/>
      <c r="B1263" s="55"/>
      <c r="C1263" s="63"/>
      <c r="D1263" s="201"/>
      <c r="E1263" s="225"/>
      <c r="F1263" s="60"/>
      <c r="G1263" s="60"/>
      <c r="H1263" s="26"/>
      <c r="I1263" s="26"/>
      <c r="J1263" s="9"/>
      <c r="K1263" s="26"/>
      <c r="L1263" s="66"/>
      <c r="M1263" s="66"/>
      <c r="N1263" s="17"/>
      <c r="O1263" s="318"/>
      <c r="P1263" s="318"/>
      <c r="Q1263" s="13"/>
      <c r="R1263" s="31"/>
      <c r="S1263" s="31"/>
      <c r="T1263" s="21"/>
      <c r="U1263" s="10"/>
      <c r="V1263" s="9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12"/>
      <c r="HQ1263" s="12"/>
      <c r="HR1263" s="12"/>
      <c r="HS1263" s="12"/>
      <c r="HT1263" s="12"/>
      <c r="HU1263" s="12"/>
      <c r="HV1263" s="8"/>
      <c r="HW1263" s="12"/>
      <c r="HX1263" s="12"/>
      <c r="HY1263" s="8"/>
      <c r="HZ1263" s="8"/>
      <c r="IA1263" s="8"/>
      <c r="IB1263" s="8"/>
      <c r="IC1263" s="8"/>
      <c r="ID1263" s="8"/>
      <c r="IE1263" s="8"/>
      <c r="IF1263" s="8"/>
      <c r="IG1263" s="8"/>
      <c r="IH1263" s="8"/>
      <c r="II1263" s="8"/>
      <c r="IJ1263" s="8"/>
      <c r="IK1263" s="8"/>
      <c r="IL1263" s="8"/>
      <c r="IM1263" s="8"/>
      <c r="IN1263" s="8"/>
      <c r="IO1263" s="8"/>
      <c r="IP1263" s="8"/>
      <c r="IQ1263" s="8"/>
      <c r="IR1263" s="8"/>
      <c r="IS1263" s="8"/>
      <c r="IT1263" s="8"/>
      <c r="IU1263" s="8"/>
      <c r="IV1263" s="8"/>
      <c r="IW1263" s="8"/>
      <c r="IX1263" s="8"/>
      <c r="IY1263" s="8"/>
      <c r="IZ1263" s="8"/>
      <c r="JA1263" s="8"/>
      <c r="JB1263" s="8"/>
      <c r="JC1263" s="8"/>
      <c r="JD1263" s="8"/>
      <c r="JE1263" s="8"/>
      <c r="JF1263" s="8"/>
      <c r="JG1263" s="8"/>
      <c r="JH1263" s="8"/>
      <c r="JI1263" s="8"/>
      <c r="JJ1263" s="8"/>
      <c r="JK1263" s="8"/>
      <c r="JL1263" s="8"/>
      <c r="JM1263" s="8"/>
      <c r="JN1263" s="8"/>
      <c r="JO1263" s="8"/>
      <c r="JP1263" s="8"/>
      <c r="JQ1263" s="8"/>
      <c r="JR1263" s="8"/>
      <c r="JS1263" s="8"/>
      <c r="JT1263" s="8"/>
      <c r="JU1263" s="8"/>
      <c r="JV1263" s="8"/>
      <c r="JW1263" s="8"/>
      <c r="JX1263" s="8"/>
      <c r="JY1263" s="8"/>
      <c r="JZ1263" s="8"/>
      <c r="KA1263" s="8"/>
      <c r="KB1263" s="8"/>
      <c r="KC1263" s="8"/>
      <c r="KD1263" s="8"/>
      <c r="KE1263" s="8"/>
      <c r="KF1263" s="8"/>
      <c r="KG1263" s="12"/>
      <c r="KH1263" s="8"/>
      <c r="KI1263" s="8"/>
      <c r="KJ1263" s="8"/>
      <c r="KK1263" s="8"/>
      <c r="KL1263" s="8"/>
      <c r="KM1263" s="8"/>
      <c r="KN1263" s="8"/>
      <c r="KO1263" s="8"/>
      <c r="KP1263" s="8"/>
      <c r="KQ1263" s="8"/>
      <c r="KR1263" s="8"/>
      <c r="KS1263" s="8"/>
      <c r="KT1263" s="8"/>
      <c r="KU1263" s="12"/>
      <c r="KV1263" s="12"/>
      <c r="KW1263" s="12"/>
      <c r="KX1263" s="12"/>
      <c r="KY1263" s="8"/>
      <c r="KZ1263" s="8"/>
      <c r="LA1263" s="8"/>
      <c r="LB1263" s="8"/>
      <c r="LC1263" s="8"/>
      <c r="LD1263" s="8"/>
      <c r="LE1263" s="8"/>
      <c r="LF1263" s="8"/>
      <c r="LG1263" s="8"/>
      <c r="LH1263" s="8"/>
      <c r="LI1263" s="8"/>
      <c r="LJ1263" s="8"/>
      <c r="LK1263" s="8"/>
      <c r="LL1263" s="8"/>
      <c r="LM1263" s="8"/>
      <c r="LN1263" s="8"/>
      <c r="LO1263" s="8"/>
      <c r="LP1263" s="8"/>
      <c r="LQ1263" s="8"/>
      <c r="LR1263" s="8"/>
      <c r="LS1263" s="8"/>
      <c r="LT1263" s="8"/>
      <c r="LU1263" s="8"/>
      <c r="LV1263" s="8"/>
      <c r="LW1263" s="8"/>
      <c r="LX1263" s="8"/>
      <c r="LY1263" s="8"/>
      <c r="LZ1263" s="8"/>
      <c r="MA1263" s="8"/>
      <c r="MB1263" s="8"/>
      <c r="MC1263" s="8"/>
      <c r="MD1263" s="8"/>
      <c r="ME1263" s="8"/>
      <c r="MF1263" s="8"/>
      <c r="MG1263" s="8"/>
      <c r="MH1263" s="8"/>
      <c r="MI1263" s="8"/>
      <c r="MJ1263" s="8"/>
      <c r="MK1263" s="8"/>
      <c r="ML1263" s="8"/>
      <c r="MM1263" s="8"/>
      <c r="MN1263" s="8"/>
      <c r="MO1263" s="8"/>
      <c r="MP1263" s="8"/>
      <c r="MQ1263" s="8"/>
      <c r="MR1263" s="12"/>
      <c r="MS1263" s="8"/>
      <c r="MU1263" s="12"/>
    </row>
    <row r="1264" spans="1:359" customFormat="1" ht="22.5" customHeight="1">
      <c r="A1264" s="57">
        <v>2.2000000000000002</v>
      </c>
      <c r="B1264" s="58"/>
      <c r="C1264" s="62"/>
      <c r="D1264" s="201">
        <f t="shared" ref="D1264:D1271" si="404">SUM((S1264*A1264)+B1264+C1264)</f>
        <v>28.182000000000002</v>
      </c>
      <c r="E1264" s="226"/>
      <c r="F1264" s="59" t="s">
        <v>806</v>
      </c>
      <c r="G1264" s="59"/>
      <c r="H1264" s="26" t="s">
        <v>531</v>
      </c>
      <c r="I1264" s="367" t="s">
        <v>51</v>
      </c>
      <c r="J1264" s="367"/>
      <c r="K1264" s="367" t="s">
        <v>2232</v>
      </c>
      <c r="L1264" s="66">
        <f t="shared" ref="L1264:L1272" si="405">SUM(D1264)</f>
        <v>28.182000000000002</v>
      </c>
      <c r="M1264" s="66"/>
      <c r="N1264" s="1" t="s">
        <v>369</v>
      </c>
      <c r="O1264" s="316" t="s">
        <v>369</v>
      </c>
      <c r="P1264" s="317">
        <v>4</v>
      </c>
      <c r="Q1264" s="4" t="s">
        <v>369</v>
      </c>
      <c r="R1264" s="37">
        <v>10.5</v>
      </c>
      <c r="S1264" s="38">
        <f t="shared" ref="S1264:S1272" si="406">SUM(R1264*1.22)</f>
        <v>12.81</v>
      </c>
      <c r="T1264" s="20"/>
      <c r="U1264" s="10" t="s">
        <v>518</v>
      </c>
      <c r="V1264" s="9"/>
      <c r="W1264" s="8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12"/>
      <c r="AV1264" s="12"/>
      <c r="AW1264" s="12"/>
      <c r="AX1264" s="12"/>
      <c r="AY1264" s="12"/>
      <c r="AZ1264" s="12"/>
      <c r="BA1264" s="12"/>
      <c r="BB1264" s="12"/>
      <c r="BC1264" s="12"/>
      <c r="BD1264" s="12"/>
      <c r="BE1264" s="12"/>
      <c r="BF1264" s="12"/>
      <c r="BG1264" s="12"/>
      <c r="BH1264" s="12"/>
      <c r="BI1264" s="12"/>
      <c r="BJ1264" s="12"/>
      <c r="BK1264" s="12"/>
      <c r="BL1264" s="12"/>
      <c r="BM1264" s="12"/>
      <c r="BN1264" s="12"/>
      <c r="BO1264" s="12"/>
      <c r="BP1264" s="12"/>
      <c r="BQ1264" s="12"/>
      <c r="BR1264" s="12"/>
      <c r="BS1264" s="12"/>
      <c r="BT1264" s="12"/>
      <c r="BU1264" s="12"/>
      <c r="BV1264" s="12"/>
      <c r="BW1264" s="12"/>
      <c r="BX1264" s="12"/>
      <c r="BY1264" s="12"/>
      <c r="BZ1264" s="12"/>
      <c r="CA1264" s="12"/>
      <c r="CB1264" s="12"/>
      <c r="CC1264" s="12"/>
      <c r="CD1264" s="12"/>
      <c r="CE1264" s="12"/>
      <c r="CF1264" s="12"/>
      <c r="CG1264" s="12"/>
      <c r="CH1264" s="12"/>
      <c r="CI1264" s="12"/>
      <c r="CJ1264" s="12"/>
      <c r="CK1264" s="12"/>
      <c r="CL1264" s="12"/>
      <c r="CM1264" s="12"/>
      <c r="CN1264" s="12"/>
      <c r="CO1264" s="12"/>
      <c r="CP1264" s="12"/>
      <c r="CQ1264" s="12"/>
      <c r="CR1264" s="12"/>
      <c r="CS1264" s="12"/>
      <c r="CT1264" s="12"/>
      <c r="CU1264" s="12"/>
      <c r="CV1264" s="12"/>
      <c r="CW1264" s="12"/>
      <c r="CX1264" s="12"/>
      <c r="CY1264" s="12"/>
      <c r="CZ1264" s="12"/>
      <c r="DA1264" s="12"/>
      <c r="DB1264" s="12"/>
      <c r="DC1264" s="12"/>
      <c r="DD1264" s="12"/>
      <c r="DE1264" s="12"/>
      <c r="DF1264" s="12"/>
      <c r="DG1264" s="12"/>
      <c r="DH1264" s="12"/>
      <c r="DI1264" s="12"/>
      <c r="DJ1264" s="12"/>
      <c r="DK1264" s="12"/>
      <c r="DL1264" s="12"/>
      <c r="DM1264" s="12"/>
      <c r="DN1264" s="12"/>
      <c r="DO1264" s="12"/>
      <c r="DP1264" s="12"/>
      <c r="DQ1264" s="12"/>
      <c r="DR1264" s="12"/>
      <c r="DS1264" s="12"/>
      <c r="DT1264" s="12"/>
      <c r="DU1264" s="12"/>
      <c r="DV1264" s="12"/>
      <c r="DW1264" s="12"/>
      <c r="DX1264" s="12"/>
      <c r="DY1264" s="12"/>
      <c r="DZ1264" s="12"/>
      <c r="EA1264" s="12"/>
      <c r="EB1264" s="12"/>
      <c r="EC1264" s="12"/>
      <c r="ED1264" s="12"/>
      <c r="EE1264" s="12"/>
      <c r="EF1264" s="12"/>
      <c r="EG1264" s="12"/>
      <c r="EH1264" s="12"/>
      <c r="EI1264" s="12"/>
      <c r="EJ1264" s="12"/>
      <c r="EK1264" s="12"/>
      <c r="EL1264" s="12"/>
      <c r="EM1264" s="12"/>
      <c r="EN1264" s="12"/>
      <c r="EO1264" s="12"/>
      <c r="EP1264" s="12"/>
      <c r="EQ1264" s="12"/>
      <c r="ER1264" s="12"/>
      <c r="ES1264" s="12"/>
      <c r="ET1264" s="12"/>
      <c r="EU1264" s="12"/>
      <c r="EV1264" s="12"/>
      <c r="EW1264" s="12"/>
      <c r="EX1264" s="12"/>
      <c r="EY1264" s="12"/>
      <c r="EZ1264" s="12"/>
      <c r="FA1264" s="12"/>
      <c r="FB1264" s="12"/>
      <c r="FC1264" s="12"/>
      <c r="FD1264" s="12"/>
      <c r="FE1264" s="12"/>
      <c r="FF1264" s="12"/>
      <c r="FG1264" s="12"/>
      <c r="FH1264" s="12"/>
      <c r="FI1264" s="12"/>
      <c r="FJ1264" s="12"/>
      <c r="FK1264" s="12"/>
      <c r="FL1264" s="12"/>
      <c r="FM1264" s="12"/>
      <c r="FN1264" s="12"/>
      <c r="FO1264" s="12"/>
      <c r="FP1264" s="12"/>
      <c r="FQ1264" s="12"/>
      <c r="FR1264" s="12"/>
      <c r="FS1264" s="12"/>
      <c r="FT1264" s="12"/>
      <c r="FU1264" s="12"/>
      <c r="FV1264" s="12"/>
      <c r="FW1264" s="12"/>
      <c r="FX1264" s="12"/>
      <c r="FY1264" s="12"/>
      <c r="FZ1264" s="12"/>
      <c r="GA1264" s="12"/>
      <c r="GB1264" s="12"/>
      <c r="GC1264" s="12"/>
      <c r="GD1264" s="12"/>
      <c r="GE1264" s="12"/>
      <c r="GF1264" s="12"/>
      <c r="GG1264" s="12"/>
      <c r="GH1264" s="12"/>
      <c r="GI1264" s="12"/>
      <c r="GJ1264" s="12"/>
      <c r="GK1264" s="12"/>
      <c r="GL1264" s="12"/>
      <c r="GM1264" s="12"/>
      <c r="GN1264" s="12"/>
      <c r="GO1264" s="12"/>
      <c r="GP1264" s="12"/>
      <c r="GQ1264" s="12"/>
      <c r="GR1264" s="12"/>
      <c r="GS1264" s="12"/>
      <c r="GT1264" s="12"/>
      <c r="GU1264" s="12"/>
      <c r="GV1264" s="12"/>
      <c r="GW1264" s="12"/>
      <c r="GX1264" s="12"/>
      <c r="GY1264" s="12"/>
      <c r="GZ1264" s="12"/>
      <c r="HA1264" s="12"/>
      <c r="HB1264" s="12"/>
      <c r="HC1264" s="12"/>
      <c r="HD1264" s="12"/>
      <c r="HE1264" s="12"/>
      <c r="HF1264" s="12"/>
      <c r="HG1264" s="12"/>
      <c r="HH1264" s="12"/>
      <c r="HI1264" s="12"/>
      <c r="HJ1264" s="12"/>
      <c r="HK1264" s="12"/>
      <c r="HL1264" s="12"/>
      <c r="HM1264" s="12"/>
      <c r="HN1264" s="12"/>
      <c r="HO1264" s="12"/>
      <c r="HP1264" s="8"/>
      <c r="HQ1264" s="8"/>
      <c r="HR1264" s="8"/>
      <c r="HS1264" s="8"/>
      <c r="HT1264" s="8"/>
      <c r="HU1264" s="8"/>
      <c r="HV1264" s="8"/>
      <c r="HW1264" s="8"/>
      <c r="HX1264" s="8"/>
      <c r="HY1264" s="12"/>
      <c r="HZ1264" s="12"/>
      <c r="IA1264" s="12"/>
      <c r="IB1264" s="12"/>
      <c r="IC1264" s="12"/>
      <c r="ID1264" s="12"/>
      <c r="IE1264" s="12"/>
      <c r="IF1264" s="12"/>
      <c r="IG1264" s="8"/>
      <c r="IH1264" s="12"/>
      <c r="II1264" s="12"/>
      <c r="IJ1264" s="12"/>
      <c r="IK1264" s="12"/>
      <c r="IL1264" s="8"/>
      <c r="IM1264" s="8"/>
      <c r="IN1264" s="8"/>
      <c r="IO1264" s="8"/>
      <c r="IP1264" s="8"/>
      <c r="IQ1264" s="8"/>
      <c r="IR1264" s="8"/>
      <c r="IS1264" s="12"/>
      <c r="IT1264" s="12"/>
      <c r="IU1264" s="12"/>
      <c r="IV1264" s="12"/>
      <c r="IW1264" s="12"/>
      <c r="IX1264" s="12"/>
      <c r="IY1264" s="12"/>
      <c r="IZ1264" s="12"/>
      <c r="JA1264" s="12"/>
      <c r="JB1264" s="8"/>
      <c r="JC1264" s="8"/>
      <c r="JD1264" s="8"/>
      <c r="JE1264" s="8"/>
      <c r="JF1264" s="12"/>
      <c r="JG1264" s="12"/>
      <c r="JH1264" s="12"/>
      <c r="JI1264" s="12"/>
      <c r="JJ1264" s="12"/>
      <c r="JK1264" s="8"/>
      <c r="JL1264" s="12"/>
      <c r="JM1264" s="8"/>
      <c r="JN1264" s="8"/>
      <c r="JO1264" s="8"/>
      <c r="JP1264" s="8"/>
      <c r="JQ1264" s="8"/>
      <c r="JR1264" s="8"/>
      <c r="JS1264" s="8"/>
      <c r="JT1264" s="8"/>
      <c r="JU1264" s="8"/>
      <c r="JV1264" s="8"/>
      <c r="JW1264" s="8"/>
      <c r="JX1264" s="8"/>
      <c r="JY1264" s="8"/>
      <c r="JZ1264" s="8"/>
      <c r="KA1264" s="8"/>
      <c r="KB1264" s="8"/>
      <c r="KC1264" s="8"/>
      <c r="KD1264" s="8"/>
      <c r="KE1264" s="8"/>
      <c r="KF1264" s="8"/>
      <c r="KG1264" s="8"/>
      <c r="KH1264" s="8"/>
      <c r="KI1264" s="8"/>
      <c r="KJ1264" s="8"/>
      <c r="KK1264" s="8"/>
      <c r="KL1264" s="8"/>
      <c r="KM1264" s="8"/>
      <c r="KN1264" s="8"/>
      <c r="KO1264" s="8"/>
      <c r="KP1264" s="8"/>
      <c r="KQ1264" s="8"/>
      <c r="KR1264" s="8"/>
      <c r="KS1264" s="8"/>
      <c r="KT1264" s="8"/>
      <c r="KU1264" s="8"/>
      <c r="KV1264" s="8"/>
      <c r="KW1264" s="8"/>
      <c r="KX1264" s="12"/>
      <c r="KY1264" s="8"/>
      <c r="KZ1264" s="8"/>
      <c r="LA1264" s="8"/>
      <c r="LB1264" s="8"/>
      <c r="LC1264" s="8"/>
      <c r="LD1264" s="8"/>
      <c r="LE1264" s="8"/>
      <c r="LF1264" s="8"/>
      <c r="LG1264" s="8"/>
      <c r="LH1264" s="8"/>
      <c r="LI1264" s="8"/>
      <c r="LJ1264" s="8"/>
      <c r="LK1264" s="8"/>
      <c r="LL1264" s="8"/>
      <c r="LM1264" s="8"/>
      <c r="LN1264" s="8"/>
      <c r="LO1264" s="8"/>
      <c r="LP1264" s="8"/>
      <c r="LQ1264" s="8"/>
      <c r="LR1264" s="8"/>
      <c r="LS1264" s="8"/>
      <c r="LT1264" s="8"/>
      <c r="LU1264" s="8"/>
      <c r="LV1264" s="8"/>
      <c r="LW1264" s="8"/>
      <c r="LX1264" s="8"/>
      <c r="LY1264" s="8"/>
      <c r="LZ1264" s="8"/>
      <c r="MA1264" s="8"/>
      <c r="MB1264" s="8"/>
      <c r="MC1264" s="8"/>
      <c r="MD1264" s="8"/>
      <c r="ME1264" s="8"/>
      <c r="MF1264" s="8"/>
      <c r="MG1264" s="8"/>
      <c r="MH1264" s="8"/>
      <c r="MI1264" s="8"/>
      <c r="MJ1264" s="8"/>
      <c r="MK1264" s="12"/>
      <c r="ML1264" s="12"/>
      <c r="MM1264" s="12"/>
      <c r="MN1264" s="12"/>
      <c r="MO1264" s="12"/>
      <c r="MP1264" s="12"/>
      <c r="MQ1264" s="8"/>
      <c r="MR1264" s="8"/>
      <c r="MS1264" s="8"/>
      <c r="MU1264" s="12"/>
    </row>
    <row r="1265" spans="1:359" ht="22.5" customHeight="1">
      <c r="A1265" s="57">
        <v>1.7</v>
      </c>
      <c r="B1265" s="58"/>
      <c r="C1265" s="62"/>
      <c r="D1265" s="201">
        <f t="shared" si="404"/>
        <v>116.14399999999999</v>
      </c>
      <c r="E1265" s="226"/>
      <c r="F1265" s="59" t="s">
        <v>811</v>
      </c>
      <c r="G1265" s="59"/>
      <c r="H1265" s="26" t="s">
        <v>531</v>
      </c>
      <c r="I1265" s="367" t="s">
        <v>1191</v>
      </c>
      <c r="J1265" s="367"/>
      <c r="K1265" s="367" t="s">
        <v>1192</v>
      </c>
      <c r="L1265" s="66">
        <f t="shared" si="405"/>
        <v>116.14399999999999</v>
      </c>
      <c r="M1265" s="66"/>
      <c r="N1265" s="1" t="s">
        <v>369</v>
      </c>
      <c r="O1265" s="316" t="s">
        <v>369</v>
      </c>
      <c r="P1265" s="317">
        <v>1</v>
      </c>
      <c r="Q1265" s="4" t="s">
        <v>369</v>
      </c>
      <c r="R1265" s="37">
        <v>56</v>
      </c>
      <c r="S1265" s="38">
        <f t="shared" si="406"/>
        <v>68.319999999999993</v>
      </c>
      <c r="T1265" s="20"/>
      <c r="U1265" s="10" t="s">
        <v>518</v>
      </c>
      <c r="V1265" s="9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J1265" s="8"/>
      <c r="IK1265" s="8"/>
      <c r="IL1265" s="8"/>
      <c r="IM1265" s="8"/>
      <c r="IN1265" s="8"/>
      <c r="IO1265" s="8"/>
      <c r="IP1265" s="8"/>
      <c r="IQ1265" s="8"/>
      <c r="IS1265" s="8"/>
      <c r="IT1265" s="8"/>
      <c r="IU1265" s="8"/>
      <c r="IV1265" s="8"/>
      <c r="IW1265" s="8"/>
      <c r="IX1265" s="8"/>
      <c r="IY1265" s="8"/>
      <c r="IZ1265" s="8"/>
      <c r="JA1265" s="8"/>
      <c r="JB1265" s="8"/>
      <c r="JC1265" s="8"/>
      <c r="JD1265" s="8"/>
      <c r="JE1265" s="8"/>
      <c r="JK1265" s="8"/>
      <c r="JL1265" s="8"/>
      <c r="JM1265" s="8"/>
      <c r="JO1265" s="8"/>
      <c r="JP1265" s="8"/>
      <c r="JQ1265" s="8"/>
      <c r="JR1265" s="8"/>
      <c r="JS1265" s="8"/>
      <c r="JY1265" s="8"/>
      <c r="KB1265" s="8"/>
      <c r="KC1265" s="8"/>
      <c r="KD1265" s="8"/>
      <c r="KE1265" s="8"/>
      <c r="KF1265" s="8"/>
      <c r="KG1265" s="7"/>
      <c r="KM1265" s="8"/>
      <c r="KN1265" s="8"/>
      <c r="KO1265" s="8"/>
      <c r="KP1265" s="8"/>
      <c r="KQ1265" s="8"/>
      <c r="KR1265" s="8"/>
      <c r="KU1265" s="8"/>
      <c r="KV1265" s="8"/>
      <c r="KW1265" s="8"/>
      <c r="KY1265" s="8"/>
      <c r="LD1265" s="8"/>
      <c r="LE1265" s="8"/>
      <c r="LF1265" s="8"/>
      <c r="LG1265" s="8"/>
      <c r="LH1265" s="8"/>
      <c r="LI1265" s="8"/>
      <c r="LJ1265" s="8"/>
      <c r="LK1265" s="8"/>
      <c r="LL1265" s="8"/>
      <c r="LM1265" s="8"/>
      <c r="LR1265" s="8"/>
      <c r="LS1265" s="8"/>
      <c r="LT1265" s="8"/>
      <c r="LU1265" s="8"/>
      <c r="LV1265" s="8"/>
      <c r="LW1265" s="8"/>
      <c r="LX1265" s="8"/>
      <c r="LY1265" s="8"/>
      <c r="LZ1265" s="8"/>
      <c r="MA1265" s="8"/>
      <c r="MB1265" s="8"/>
      <c r="MC1265" s="8"/>
      <c r="MD1265" s="8"/>
      <c r="ME1265" s="8"/>
      <c r="MF1265" s="8"/>
      <c r="MK1265" s="8"/>
      <c r="ML1265" s="8"/>
      <c r="MM1265" s="8"/>
      <c r="MN1265" s="8"/>
      <c r="MO1265" s="8"/>
      <c r="MP1265" s="8"/>
      <c r="MQ1265" s="8"/>
      <c r="MR1265" s="8"/>
      <c r="MS1265" s="8"/>
      <c r="MU1265" s="8"/>
    </row>
    <row r="1266" spans="1:359" s="197" customFormat="1" ht="22.5" customHeight="1">
      <c r="A1266" s="57">
        <v>2.2000000000000002</v>
      </c>
      <c r="B1266" s="58"/>
      <c r="C1266" s="62">
        <v>5</v>
      </c>
      <c r="D1266" s="201">
        <f t="shared" si="404"/>
        <v>37.208000000000006</v>
      </c>
      <c r="E1266" s="226"/>
      <c r="F1266" s="59" t="s">
        <v>806</v>
      </c>
      <c r="G1266" s="59"/>
      <c r="H1266" s="26" t="s">
        <v>357</v>
      </c>
      <c r="I1266" s="26" t="s">
        <v>52</v>
      </c>
      <c r="J1266" s="26" t="s">
        <v>1549</v>
      </c>
      <c r="K1266" s="26" t="s">
        <v>1550</v>
      </c>
      <c r="L1266" s="66">
        <f t="shared" si="405"/>
        <v>37.208000000000006</v>
      </c>
      <c r="M1266" s="66"/>
      <c r="N1266" s="1" t="s">
        <v>369</v>
      </c>
      <c r="O1266" s="316" t="s">
        <v>369</v>
      </c>
      <c r="P1266" s="317">
        <v>3</v>
      </c>
      <c r="Q1266" s="4" t="s">
        <v>369</v>
      </c>
      <c r="R1266" s="37">
        <v>12</v>
      </c>
      <c r="S1266" s="38">
        <f t="shared" si="406"/>
        <v>14.64</v>
      </c>
      <c r="T1266" s="20"/>
      <c r="U1266" s="10" t="s">
        <v>1546</v>
      </c>
      <c r="V1266" s="9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12"/>
      <c r="HQ1266" s="12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  <c r="IK1266" s="8"/>
      <c r="IL1266" s="8"/>
      <c r="IM1266" s="8"/>
      <c r="IN1266" s="8"/>
      <c r="IO1266" s="8"/>
      <c r="IP1266" s="8"/>
      <c r="IQ1266" s="8"/>
      <c r="IR1266" s="12"/>
      <c r="IS1266" s="12"/>
      <c r="IT1266" s="12"/>
      <c r="IU1266" s="12"/>
      <c r="IV1266" s="12"/>
      <c r="IW1266" s="12"/>
      <c r="IX1266" s="12"/>
      <c r="IY1266" s="12"/>
      <c r="IZ1266" s="12"/>
      <c r="JA1266" s="12"/>
      <c r="JB1266" s="8"/>
      <c r="JC1266" s="8"/>
      <c r="JD1266" s="8"/>
      <c r="JE1266" s="8"/>
      <c r="JF1266" s="8"/>
      <c r="JG1266" s="8"/>
      <c r="JH1266" s="8"/>
      <c r="JI1266" s="8"/>
      <c r="JJ1266" s="8"/>
      <c r="JK1266" s="8"/>
      <c r="JL1266" s="8"/>
      <c r="JM1266" s="12"/>
      <c r="JN1266" s="12"/>
      <c r="JO1266" s="12"/>
      <c r="JP1266" s="8"/>
      <c r="JQ1266" s="8"/>
      <c r="JR1266" s="8"/>
      <c r="JS1266" s="8"/>
      <c r="JT1266" s="8"/>
      <c r="JU1266" s="8"/>
      <c r="JV1266" s="8"/>
      <c r="JW1266" s="8"/>
      <c r="JX1266" s="8"/>
      <c r="JY1266" s="8"/>
      <c r="JZ1266" s="12"/>
      <c r="KA1266" s="12"/>
      <c r="KB1266" s="12"/>
      <c r="KC1266" s="12"/>
      <c r="KD1266" s="12"/>
      <c r="KE1266" s="8"/>
      <c r="KF1266" s="8"/>
      <c r="KG1266" s="8"/>
      <c r="KH1266" s="8"/>
      <c r="KI1266" s="8"/>
      <c r="KJ1266" s="8"/>
      <c r="KK1266" s="8"/>
      <c r="KL1266" s="8"/>
      <c r="KM1266" s="8"/>
      <c r="KN1266" s="8"/>
      <c r="KO1266" s="8"/>
      <c r="KP1266" s="8"/>
      <c r="KQ1266" s="8"/>
      <c r="KR1266" s="8"/>
      <c r="KS1266" s="8"/>
      <c r="KT1266" s="8"/>
      <c r="KU1266" s="8"/>
      <c r="KV1266" s="8"/>
      <c r="KW1266" s="8"/>
      <c r="KX1266" s="12"/>
      <c r="KY1266" s="8"/>
      <c r="KZ1266" s="12"/>
      <c r="LA1266" s="12"/>
      <c r="LB1266" s="12"/>
      <c r="LC1266" s="12"/>
      <c r="LD1266" s="8"/>
      <c r="LE1266" s="8"/>
      <c r="LF1266" s="8"/>
      <c r="LG1266" s="8"/>
      <c r="LH1266" s="8"/>
      <c r="LI1266" s="8"/>
      <c r="LJ1266" s="8"/>
      <c r="LK1266" s="8"/>
      <c r="LL1266" s="8"/>
      <c r="LM1266" s="8"/>
      <c r="LN1266" s="12"/>
      <c r="LO1266" s="12"/>
      <c r="LP1266" s="12"/>
      <c r="LQ1266" s="12"/>
      <c r="LR1266" s="8"/>
      <c r="LS1266" s="8"/>
      <c r="LT1266" s="8"/>
      <c r="LU1266" s="8"/>
      <c r="LV1266" s="8"/>
      <c r="LW1266" s="8"/>
      <c r="LX1266" s="8"/>
      <c r="LY1266" s="8"/>
      <c r="LZ1266" s="8"/>
      <c r="MA1266" s="8"/>
      <c r="MB1266" s="8"/>
      <c r="MC1266" s="8"/>
      <c r="MD1266" s="8"/>
      <c r="ME1266" s="8"/>
      <c r="MF1266" s="8"/>
      <c r="MG1266" s="12"/>
      <c r="MH1266" s="12"/>
      <c r="MI1266" s="12"/>
      <c r="MJ1266" s="12"/>
      <c r="MK1266" s="8"/>
      <c r="ML1266" s="8"/>
      <c r="MM1266" s="8"/>
      <c r="MN1266" s="8"/>
      <c r="MO1266" s="8"/>
      <c r="MP1266" s="8"/>
      <c r="MQ1266" s="8"/>
      <c r="MR1266" s="8"/>
      <c r="MS1266" s="8"/>
      <c r="MU1266" s="12"/>
    </row>
    <row r="1267" spans="1:359" s="197" customFormat="1" ht="22.5" customHeight="1">
      <c r="A1267" s="57">
        <v>2.2000000000000002</v>
      </c>
      <c r="B1267" s="58"/>
      <c r="C1267" s="62">
        <v>5</v>
      </c>
      <c r="D1267" s="201">
        <f t="shared" si="404"/>
        <v>31.84</v>
      </c>
      <c r="E1267" s="226"/>
      <c r="F1267" s="59" t="s">
        <v>806</v>
      </c>
      <c r="G1267" s="59"/>
      <c r="H1267" s="26" t="s">
        <v>357</v>
      </c>
      <c r="I1267" s="26" t="s">
        <v>52</v>
      </c>
      <c r="J1267" s="26" t="s">
        <v>513</v>
      </c>
      <c r="K1267" s="26" t="s">
        <v>1551</v>
      </c>
      <c r="L1267" s="66">
        <f t="shared" si="405"/>
        <v>31.84</v>
      </c>
      <c r="M1267" s="66"/>
      <c r="N1267" s="1" t="s">
        <v>369</v>
      </c>
      <c r="O1267" s="316" t="s">
        <v>369</v>
      </c>
      <c r="P1267" s="317">
        <v>1</v>
      </c>
      <c r="Q1267" s="4" t="s">
        <v>369</v>
      </c>
      <c r="R1267" s="37">
        <v>10</v>
      </c>
      <c r="S1267" s="38">
        <f t="shared" si="406"/>
        <v>12.2</v>
      </c>
      <c r="T1267" s="20"/>
      <c r="U1267" s="10" t="s">
        <v>1546</v>
      </c>
      <c r="V1267" s="9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12"/>
      <c r="HQ1267" s="12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  <c r="IG1267" s="8"/>
      <c r="IH1267" s="8"/>
      <c r="II1267" s="8"/>
      <c r="IJ1267" s="8"/>
      <c r="IK1267" s="8"/>
      <c r="IL1267" s="8"/>
      <c r="IM1267" s="8"/>
      <c r="IN1267" s="8"/>
      <c r="IO1267" s="8"/>
      <c r="IP1267" s="8"/>
      <c r="IQ1267" s="8"/>
      <c r="IR1267" s="12"/>
      <c r="IS1267" s="12"/>
      <c r="IT1267" s="12"/>
      <c r="IU1267" s="12"/>
      <c r="IV1267" s="12"/>
      <c r="IW1267" s="12"/>
      <c r="IX1267" s="12"/>
      <c r="IY1267" s="12"/>
      <c r="IZ1267" s="12"/>
      <c r="JA1267" s="12"/>
      <c r="JB1267" s="8"/>
      <c r="JC1267" s="8"/>
      <c r="JD1267" s="8"/>
      <c r="JE1267" s="8"/>
      <c r="JF1267" s="8"/>
      <c r="JG1267" s="8"/>
      <c r="JH1267" s="8"/>
      <c r="JI1267" s="8"/>
      <c r="JJ1267" s="8"/>
      <c r="JK1267" s="8"/>
      <c r="JL1267" s="8"/>
      <c r="JM1267" s="12"/>
      <c r="JN1267" s="12"/>
      <c r="JO1267" s="12"/>
      <c r="JP1267" s="8"/>
      <c r="JQ1267" s="8"/>
      <c r="JR1267" s="8"/>
      <c r="JS1267" s="8"/>
      <c r="JT1267" s="8"/>
      <c r="JU1267" s="8"/>
      <c r="JV1267" s="8"/>
      <c r="JW1267" s="8"/>
      <c r="JX1267" s="8"/>
      <c r="JY1267" s="8"/>
      <c r="JZ1267" s="12"/>
      <c r="KA1267" s="12"/>
      <c r="KB1267" s="12"/>
      <c r="KC1267" s="12"/>
      <c r="KD1267" s="12"/>
      <c r="KE1267" s="8"/>
      <c r="KF1267" s="8"/>
      <c r="KG1267" s="8"/>
      <c r="KH1267" s="8"/>
      <c r="KI1267" s="8"/>
      <c r="KJ1267" s="8"/>
      <c r="KK1267" s="8"/>
      <c r="KL1267" s="8"/>
      <c r="KM1267" s="8"/>
      <c r="KN1267" s="8"/>
      <c r="KO1267" s="8"/>
      <c r="KP1267" s="8"/>
      <c r="KQ1267" s="8"/>
      <c r="KR1267" s="8"/>
      <c r="KS1267" s="12"/>
      <c r="KT1267" s="12"/>
      <c r="KU1267" s="8"/>
      <c r="KV1267" s="8"/>
      <c r="KW1267" s="8"/>
      <c r="KX1267" s="12"/>
      <c r="KY1267" s="8"/>
      <c r="KZ1267" s="12"/>
      <c r="LA1267" s="12"/>
      <c r="LB1267" s="12"/>
      <c r="LC1267" s="12"/>
      <c r="LD1267" s="8"/>
      <c r="LE1267" s="8"/>
      <c r="LF1267" s="8"/>
      <c r="LG1267" s="8"/>
      <c r="LH1267" s="8"/>
      <c r="LI1267" s="8"/>
      <c r="LJ1267" s="8"/>
      <c r="LK1267" s="8"/>
      <c r="LL1267" s="8"/>
      <c r="LM1267" s="8"/>
      <c r="LN1267" s="7"/>
      <c r="LO1267" s="7"/>
      <c r="LP1267" s="7"/>
      <c r="LQ1267" s="7"/>
      <c r="LR1267" s="8"/>
      <c r="LS1267" s="8"/>
      <c r="LT1267" s="8"/>
      <c r="LU1267" s="8"/>
      <c r="LV1267" s="8"/>
      <c r="LW1267" s="8"/>
      <c r="LX1267" s="8"/>
      <c r="LY1267" s="8"/>
      <c r="LZ1267" s="8"/>
      <c r="MA1267" s="8"/>
      <c r="MB1267" s="8"/>
      <c r="MC1267" s="8"/>
      <c r="MD1267" s="8"/>
      <c r="ME1267" s="8"/>
      <c r="MF1267" s="8"/>
      <c r="MG1267" s="7"/>
      <c r="MH1267" s="12"/>
      <c r="MI1267" s="12"/>
      <c r="MJ1267" s="12"/>
      <c r="MK1267" s="8"/>
      <c r="ML1267" s="8"/>
      <c r="MM1267" s="8"/>
      <c r="MN1267" s="8"/>
      <c r="MO1267" s="8"/>
      <c r="MP1267" s="8"/>
      <c r="MQ1267" s="8"/>
      <c r="MR1267" s="8"/>
      <c r="MS1267" s="8"/>
      <c r="MU1267" s="8"/>
    </row>
    <row r="1268" spans="1:359" s="8" customFormat="1" ht="22.5" customHeight="1">
      <c r="A1268" s="57">
        <v>1</v>
      </c>
      <c r="B1268" s="58">
        <v>15</v>
      </c>
      <c r="C1268" s="62"/>
      <c r="D1268" s="201">
        <f t="shared" ref="D1268:D1269" si="407">SUM((S1268*A1268)+B1268+C1268)</f>
        <v>25.369999999999997</v>
      </c>
      <c r="E1268" s="226"/>
      <c r="F1268" s="59" t="s">
        <v>805</v>
      </c>
      <c r="G1268" s="59"/>
      <c r="H1268" s="26" t="s">
        <v>357</v>
      </c>
      <c r="I1268" s="26" t="s">
        <v>2806</v>
      </c>
      <c r="J1268" s="28" t="s">
        <v>513</v>
      </c>
      <c r="K1268" s="26" t="s">
        <v>2812</v>
      </c>
      <c r="L1268" s="66">
        <f>SUM(D1268)</f>
        <v>25.369999999999997</v>
      </c>
      <c r="M1268" s="66"/>
      <c r="N1268" s="1" t="s">
        <v>369</v>
      </c>
      <c r="O1268" s="316" t="s">
        <v>369</v>
      </c>
      <c r="P1268" s="317">
        <v>12</v>
      </c>
      <c r="Q1268" s="317" t="s">
        <v>369</v>
      </c>
      <c r="R1268" s="37">
        <v>8.5</v>
      </c>
      <c r="S1268" s="38">
        <f>SUM(R1268*1.22)</f>
        <v>10.37</v>
      </c>
      <c r="T1268" s="20" t="s">
        <v>2550</v>
      </c>
      <c r="U1268" s="10" t="s">
        <v>2551</v>
      </c>
      <c r="V1268" s="9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2"/>
      <c r="AV1268" s="12"/>
      <c r="AW1268" s="12"/>
      <c r="AX1268" s="12"/>
      <c r="AY1268" s="12"/>
      <c r="AZ1268" s="12"/>
      <c r="BA1268" s="12"/>
      <c r="BB1268" s="12"/>
      <c r="BC1268" s="12"/>
      <c r="BD1268" s="12"/>
      <c r="BE1268" s="12"/>
      <c r="BF1268" s="12"/>
      <c r="BG1268" s="12"/>
      <c r="BH1268" s="12"/>
      <c r="BI1268" s="12"/>
      <c r="BJ1268" s="12"/>
      <c r="BK1268" s="12"/>
      <c r="BL1268" s="12"/>
      <c r="BM1268" s="12"/>
      <c r="BN1268" s="12"/>
      <c r="BO1268" s="12"/>
      <c r="BP1268" s="12"/>
      <c r="BQ1268" s="12"/>
      <c r="BR1268" s="12"/>
      <c r="BS1268" s="12"/>
      <c r="BT1268" s="12"/>
      <c r="BU1268" s="12"/>
      <c r="BV1268" s="12"/>
      <c r="BW1268" s="12"/>
      <c r="BX1268" s="12"/>
      <c r="BY1268" s="12"/>
      <c r="BZ1268" s="12"/>
      <c r="CA1268" s="12"/>
      <c r="CB1268" s="12"/>
      <c r="CC1268" s="12"/>
      <c r="CD1268" s="12"/>
      <c r="CE1268" s="12"/>
      <c r="CF1268" s="12"/>
      <c r="CG1268" s="12"/>
      <c r="CH1268" s="12"/>
      <c r="CI1268" s="12"/>
      <c r="CJ1268" s="12"/>
      <c r="CK1268" s="12"/>
      <c r="CL1268" s="12"/>
      <c r="CM1268" s="12"/>
      <c r="CN1268" s="12"/>
      <c r="CO1268" s="12"/>
      <c r="CP1268" s="12"/>
      <c r="CQ1268" s="12"/>
      <c r="CR1268" s="12"/>
      <c r="CS1268" s="12"/>
      <c r="CT1268" s="12"/>
      <c r="CU1268" s="12"/>
      <c r="CV1268" s="12"/>
      <c r="CW1268" s="12"/>
      <c r="CX1268" s="12"/>
      <c r="CY1268" s="12"/>
      <c r="CZ1268" s="12"/>
      <c r="DA1268" s="12"/>
      <c r="DB1268" s="12"/>
      <c r="DC1268" s="12"/>
      <c r="DD1268" s="12"/>
      <c r="DE1268" s="12"/>
      <c r="DF1268" s="12"/>
      <c r="DG1268" s="12"/>
      <c r="DH1268" s="12"/>
      <c r="DI1268" s="12"/>
      <c r="DJ1268" s="12"/>
      <c r="DK1268" s="12"/>
      <c r="DL1268" s="12"/>
      <c r="DM1268" s="12"/>
      <c r="DN1268" s="12"/>
      <c r="DO1268" s="12"/>
      <c r="DP1268" s="12"/>
      <c r="DQ1268" s="12"/>
      <c r="DR1268" s="12"/>
      <c r="DS1268" s="12"/>
      <c r="DT1268" s="12"/>
      <c r="DU1268" s="12"/>
      <c r="DV1268" s="12"/>
      <c r="DW1268" s="12"/>
      <c r="DX1268" s="12"/>
      <c r="DY1268" s="12"/>
      <c r="DZ1268" s="12"/>
      <c r="EA1268" s="12"/>
      <c r="EB1268" s="12"/>
      <c r="EC1268" s="12"/>
      <c r="ED1268" s="12"/>
      <c r="EE1268" s="12"/>
      <c r="EF1268" s="12"/>
      <c r="EG1268" s="12"/>
      <c r="EH1268" s="12"/>
      <c r="EI1268" s="12"/>
      <c r="EJ1268" s="12"/>
      <c r="EK1268" s="12"/>
      <c r="EL1268" s="12"/>
      <c r="EM1268" s="12"/>
      <c r="EN1268" s="12"/>
      <c r="EO1268" s="12"/>
      <c r="EP1268" s="12"/>
      <c r="EQ1268" s="12"/>
      <c r="ER1268" s="12"/>
      <c r="ES1268" s="12"/>
      <c r="ET1268" s="12"/>
      <c r="EU1268" s="12"/>
      <c r="EV1268" s="12"/>
      <c r="EW1268" s="12"/>
      <c r="EX1268" s="12"/>
      <c r="EY1268" s="12"/>
      <c r="EZ1268" s="12"/>
      <c r="FA1268" s="12"/>
      <c r="FB1268" s="12"/>
      <c r="FC1268" s="12"/>
      <c r="FD1268" s="12"/>
      <c r="FE1268" s="12"/>
      <c r="FF1268" s="12"/>
      <c r="FG1268" s="12"/>
      <c r="FH1268" s="12"/>
      <c r="FI1268" s="12"/>
      <c r="FJ1268" s="12"/>
      <c r="FK1268" s="12"/>
      <c r="FL1268" s="12"/>
      <c r="FM1268" s="12"/>
      <c r="FN1268" s="12"/>
      <c r="FO1268" s="12"/>
      <c r="FP1268" s="12"/>
      <c r="FQ1268" s="12"/>
      <c r="FR1268" s="12"/>
      <c r="FS1268" s="12"/>
      <c r="FT1268" s="12"/>
      <c r="FU1268" s="12"/>
      <c r="FV1268" s="12"/>
      <c r="FW1268" s="12"/>
      <c r="FX1268" s="12"/>
      <c r="FY1268" s="12"/>
      <c r="FZ1268" s="12"/>
      <c r="GA1268" s="12"/>
      <c r="GB1268" s="12"/>
      <c r="GC1268" s="12"/>
      <c r="GD1268" s="12"/>
      <c r="GE1268" s="12"/>
      <c r="GF1268" s="12"/>
      <c r="GG1268" s="12"/>
      <c r="GH1268" s="12"/>
      <c r="GI1268" s="12"/>
      <c r="GJ1268" s="12"/>
      <c r="GK1268" s="12"/>
      <c r="GL1268" s="12"/>
      <c r="GM1268" s="12"/>
      <c r="GN1268" s="12"/>
      <c r="GO1268" s="12"/>
      <c r="GP1268" s="12"/>
      <c r="GQ1268" s="12"/>
      <c r="GR1268" s="12"/>
      <c r="GS1268" s="12"/>
      <c r="GT1268" s="12"/>
      <c r="GU1268" s="12"/>
      <c r="GV1268" s="12"/>
      <c r="GW1268" s="12"/>
      <c r="GX1268" s="12"/>
      <c r="GY1268" s="12"/>
      <c r="GZ1268" s="12"/>
      <c r="HA1268" s="12"/>
      <c r="HB1268" s="12"/>
      <c r="HC1268" s="12"/>
      <c r="HD1268" s="12"/>
      <c r="HE1268" s="12"/>
      <c r="HF1268" s="12"/>
      <c r="HG1268" s="12"/>
      <c r="HH1268" s="12"/>
      <c r="HI1268" s="12"/>
      <c r="HJ1268" s="12"/>
      <c r="HK1268" s="12"/>
      <c r="HL1268" s="12"/>
      <c r="HM1268" s="12"/>
      <c r="HN1268" s="12"/>
      <c r="HO1268" s="12"/>
      <c r="HP1268" s="12"/>
      <c r="HQ1268" s="12"/>
      <c r="HZ1268" s="12"/>
      <c r="IA1268" s="12"/>
      <c r="IB1268" s="12"/>
      <c r="IC1268" s="12"/>
      <c r="ID1268" s="12"/>
      <c r="IG1268" s="12"/>
      <c r="IJ1268" s="12"/>
      <c r="IK1268" s="12"/>
      <c r="IL1268" s="12"/>
      <c r="IM1268" s="12"/>
      <c r="IN1268" s="12"/>
      <c r="IO1268" s="12"/>
      <c r="IP1268" s="12"/>
      <c r="IQ1268" s="12"/>
      <c r="IR1268" s="12"/>
      <c r="JF1268" s="12"/>
      <c r="JG1268" s="12"/>
      <c r="JH1268" s="12"/>
      <c r="JI1268" s="12"/>
      <c r="JJ1268" s="12"/>
      <c r="JL1268" s="12"/>
      <c r="JN1268" s="12"/>
      <c r="KG1268" s="12"/>
      <c r="KH1268" s="12"/>
      <c r="KI1268" s="12"/>
      <c r="KJ1268" s="12"/>
      <c r="KK1268" s="12"/>
      <c r="KL1268" s="12"/>
      <c r="KS1268" s="12"/>
      <c r="KT1268" s="12"/>
      <c r="KU1268" s="12"/>
      <c r="KV1268" s="12"/>
      <c r="KW1268" s="12"/>
      <c r="KY1268" s="12"/>
      <c r="KZ1268" s="12"/>
      <c r="LA1268" s="12"/>
      <c r="LB1268" s="12"/>
      <c r="LC1268" s="12"/>
      <c r="LD1268" s="12"/>
      <c r="LE1268" s="12"/>
      <c r="LF1268" s="12"/>
      <c r="LG1268" s="12"/>
      <c r="LH1268" s="12"/>
      <c r="LI1268" s="12"/>
      <c r="LJ1268" s="12"/>
      <c r="LK1268" s="12"/>
      <c r="LL1268" s="12"/>
      <c r="LM1268" s="12"/>
      <c r="LR1268" s="12"/>
      <c r="LS1268" s="12"/>
      <c r="LT1268" s="12"/>
      <c r="LU1268" s="12"/>
      <c r="LV1268" s="12"/>
      <c r="LW1268" s="12"/>
      <c r="LX1268" s="12"/>
      <c r="LY1268" s="12"/>
      <c r="LZ1268" s="12"/>
      <c r="MA1268" s="12"/>
      <c r="MB1268" s="12"/>
      <c r="MC1268" s="12"/>
      <c r="MD1268" s="12"/>
      <c r="ME1268" s="12"/>
      <c r="MF1268" s="12"/>
      <c r="MH1268" s="12"/>
      <c r="MI1268" s="12"/>
      <c r="MJ1268" s="12"/>
      <c r="MK1268" s="12"/>
      <c r="ML1268" s="12"/>
      <c r="MM1268" s="12"/>
      <c r="MN1268" s="12"/>
      <c r="MO1268" s="12"/>
      <c r="MP1268" s="12"/>
    </row>
    <row r="1269" spans="1:359" s="8" customFormat="1" ht="22.5" customHeight="1">
      <c r="A1269" s="57">
        <v>2.2000000000000002</v>
      </c>
      <c r="B1269" s="58"/>
      <c r="C1269" s="62"/>
      <c r="D1269" s="201">
        <f t="shared" si="407"/>
        <v>34.355200000000004</v>
      </c>
      <c r="E1269" s="226"/>
      <c r="F1269" s="59" t="s">
        <v>806</v>
      </c>
      <c r="G1269" s="59"/>
      <c r="H1269" s="26" t="s">
        <v>357</v>
      </c>
      <c r="I1269" s="26" t="s">
        <v>2806</v>
      </c>
      <c r="J1269" s="28" t="s">
        <v>558</v>
      </c>
      <c r="K1269" s="26" t="s">
        <v>2813</v>
      </c>
      <c r="L1269" s="66">
        <f>SUM(D1269)</f>
        <v>34.355200000000004</v>
      </c>
      <c r="M1269" s="66"/>
      <c r="N1269" s="1" t="s">
        <v>369</v>
      </c>
      <c r="O1269" s="316" t="s">
        <v>369</v>
      </c>
      <c r="P1269" s="317">
        <v>6</v>
      </c>
      <c r="Q1269" s="317" t="s">
        <v>369</v>
      </c>
      <c r="R1269" s="37">
        <v>12.8</v>
      </c>
      <c r="S1269" s="38">
        <f>SUM(R1269*1.22)</f>
        <v>15.616</v>
      </c>
      <c r="T1269" s="20" t="s">
        <v>2550</v>
      </c>
      <c r="U1269" s="10" t="s">
        <v>2551</v>
      </c>
      <c r="V1269" s="9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  <c r="AW1269" s="12"/>
      <c r="AX1269" s="12"/>
      <c r="AY1269" s="12"/>
      <c r="AZ1269" s="12"/>
      <c r="BA1269" s="12"/>
      <c r="BB1269" s="12"/>
      <c r="BC1269" s="12"/>
      <c r="BD1269" s="12"/>
      <c r="BE1269" s="12"/>
      <c r="BF1269" s="12"/>
      <c r="BG1269" s="12"/>
      <c r="BH1269" s="12"/>
      <c r="BI1269" s="12"/>
      <c r="BJ1269" s="12"/>
      <c r="BK1269" s="12"/>
      <c r="BL1269" s="12"/>
      <c r="BM1269" s="12"/>
      <c r="BN1269" s="12"/>
      <c r="BO1269" s="12"/>
      <c r="BP1269" s="12"/>
      <c r="BQ1269" s="12"/>
      <c r="BR1269" s="12"/>
      <c r="BS1269" s="12"/>
      <c r="BT1269" s="12"/>
      <c r="BU1269" s="12"/>
      <c r="BV1269" s="12"/>
      <c r="BW1269" s="12"/>
      <c r="BX1269" s="12"/>
      <c r="BY1269" s="12"/>
      <c r="BZ1269" s="12"/>
      <c r="CA1269" s="12"/>
      <c r="CB1269" s="12"/>
      <c r="CC1269" s="12"/>
      <c r="CD1269" s="12"/>
      <c r="CE1269" s="12"/>
      <c r="CF1269" s="12"/>
      <c r="CG1269" s="12"/>
      <c r="CH1269" s="12"/>
      <c r="CI1269" s="12"/>
      <c r="CJ1269" s="12"/>
      <c r="CK1269" s="12"/>
      <c r="CL1269" s="12"/>
      <c r="CM1269" s="12"/>
      <c r="CN1269" s="12"/>
      <c r="CO1269" s="12"/>
      <c r="CP1269" s="12"/>
      <c r="CQ1269" s="12"/>
      <c r="CR1269" s="12"/>
      <c r="CS1269" s="12"/>
      <c r="CT1269" s="12"/>
      <c r="CU1269" s="12"/>
      <c r="CV1269" s="12"/>
      <c r="CW1269" s="12"/>
      <c r="CX1269" s="12"/>
      <c r="CY1269" s="12"/>
      <c r="CZ1269" s="12"/>
      <c r="DA1269" s="12"/>
      <c r="DB1269" s="12"/>
      <c r="DC1269" s="12"/>
      <c r="DD1269" s="12"/>
      <c r="DE1269" s="12"/>
      <c r="DF1269" s="12"/>
      <c r="DG1269" s="12"/>
      <c r="DH1269" s="12"/>
      <c r="DI1269" s="12"/>
      <c r="DJ1269" s="12"/>
      <c r="DK1269" s="12"/>
      <c r="DL1269" s="12"/>
      <c r="DM1269" s="12"/>
      <c r="DN1269" s="12"/>
      <c r="DO1269" s="12"/>
      <c r="DP1269" s="12"/>
      <c r="DQ1269" s="12"/>
      <c r="DR1269" s="12"/>
      <c r="DS1269" s="12"/>
      <c r="DT1269" s="12"/>
      <c r="DU1269" s="12"/>
      <c r="DV1269" s="12"/>
      <c r="DW1269" s="12"/>
      <c r="DX1269" s="12"/>
      <c r="DY1269" s="12"/>
      <c r="DZ1269" s="12"/>
      <c r="EA1269" s="12"/>
      <c r="EB1269" s="12"/>
      <c r="EC1269" s="12"/>
      <c r="ED1269" s="12"/>
      <c r="EE1269" s="12"/>
      <c r="EF1269" s="12"/>
      <c r="EG1269" s="12"/>
      <c r="EH1269" s="12"/>
      <c r="EI1269" s="12"/>
      <c r="EJ1269" s="12"/>
      <c r="EK1269" s="12"/>
      <c r="EL1269" s="12"/>
      <c r="EM1269" s="12"/>
      <c r="EN1269" s="12"/>
      <c r="EO1269" s="12"/>
      <c r="EP1269" s="12"/>
      <c r="EQ1269" s="12"/>
      <c r="ER1269" s="12"/>
      <c r="ES1269" s="12"/>
      <c r="ET1269" s="12"/>
      <c r="EU1269" s="12"/>
      <c r="EV1269" s="12"/>
      <c r="EW1269" s="12"/>
      <c r="EX1269" s="12"/>
      <c r="EY1269" s="12"/>
      <c r="EZ1269" s="12"/>
      <c r="FA1269" s="12"/>
      <c r="FB1269" s="12"/>
      <c r="FC1269" s="12"/>
      <c r="FD1269" s="12"/>
      <c r="FE1269" s="12"/>
      <c r="FF1269" s="12"/>
      <c r="FG1269" s="12"/>
      <c r="FH1269" s="12"/>
      <c r="FI1269" s="12"/>
      <c r="FJ1269" s="12"/>
      <c r="FK1269" s="12"/>
      <c r="FL1269" s="12"/>
      <c r="FM1269" s="12"/>
      <c r="FN1269" s="12"/>
      <c r="FO1269" s="12"/>
      <c r="FP1269" s="12"/>
      <c r="FQ1269" s="12"/>
      <c r="FR1269" s="12"/>
      <c r="FS1269" s="12"/>
      <c r="FT1269" s="12"/>
      <c r="FU1269" s="12"/>
      <c r="FV1269" s="12"/>
      <c r="FW1269" s="12"/>
      <c r="FX1269" s="12"/>
      <c r="FY1269" s="12"/>
      <c r="FZ1269" s="12"/>
      <c r="GA1269" s="12"/>
      <c r="GB1269" s="12"/>
      <c r="GC1269" s="12"/>
      <c r="GD1269" s="12"/>
      <c r="GE1269" s="12"/>
      <c r="GF1269" s="12"/>
      <c r="GG1269" s="12"/>
      <c r="GH1269" s="12"/>
      <c r="GI1269" s="12"/>
      <c r="GJ1269" s="12"/>
      <c r="GK1269" s="12"/>
      <c r="GL1269" s="12"/>
      <c r="GM1269" s="12"/>
      <c r="GN1269" s="12"/>
      <c r="GO1269" s="12"/>
      <c r="GP1269" s="12"/>
      <c r="GQ1269" s="12"/>
      <c r="GR1269" s="12"/>
      <c r="GS1269" s="12"/>
      <c r="GT1269" s="12"/>
      <c r="GU1269" s="12"/>
      <c r="GV1269" s="12"/>
      <c r="GW1269" s="12"/>
      <c r="GX1269" s="12"/>
      <c r="GY1269" s="12"/>
      <c r="GZ1269" s="12"/>
      <c r="HA1269" s="12"/>
      <c r="HB1269" s="12"/>
      <c r="HC1269" s="12"/>
      <c r="HD1269" s="12"/>
      <c r="HE1269" s="12"/>
      <c r="HF1269" s="12"/>
      <c r="HG1269" s="12"/>
      <c r="HH1269" s="12"/>
      <c r="HI1269" s="12"/>
      <c r="HJ1269" s="12"/>
      <c r="HK1269" s="12"/>
      <c r="HL1269" s="12"/>
      <c r="HM1269" s="12"/>
      <c r="HN1269" s="12"/>
      <c r="HO1269" s="12"/>
      <c r="HP1269" s="12"/>
      <c r="HQ1269" s="12"/>
      <c r="HZ1269" s="12"/>
      <c r="IA1269" s="12"/>
      <c r="IB1269" s="12"/>
      <c r="IC1269" s="12"/>
      <c r="ID1269" s="12"/>
      <c r="IG1269" s="12"/>
      <c r="IJ1269" s="12"/>
      <c r="IK1269" s="12"/>
      <c r="IL1269" s="12"/>
      <c r="IM1269" s="12"/>
      <c r="IN1269" s="12"/>
      <c r="IO1269" s="12"/>
      <c r="IP1269" s="12"/>
      <c r="IQ1269" s="12"/>
      <c r="IR1269" s="12"/>
      <c r="JF1269" s="12"/>
      <c r="JG1269" s="12"/>
      <c r="JH1269" s="12"/>
      <c r="JI1269" s="12"/>
      <c r="JJ1269" s="12"/>
      <c r="JL1269" s="12"/>
      <c r="JN1269" s="12"/>
      <c r="KG1269" s="12"/>
      <c r="KH1269" s="12"/>
      <c r="KI1269" s="12"/>
      <c r="KJ1269" s="12"/>
      <c r="KK1269" s="12"/>
      <c r="KL1269" s="12"/>
      <c r="KS1269" s="12"/>
      <c r="KT1269" s="12"/>
      <c r="KU1269" s="12"/>
      <c r="KV1269" s="12"/>
      <c r="KW1269" s="12"/>
      <c r="KY1269" s="12"/>
      <c r="KZ1269" s="12"/>
      <c r="LA1269" s="12"/>
      <c r="LB1269" s="12"/>
      <c r="LC1269" s="12"/>
      <c r="LD1269" s="12"/>
      <c r="LE1269" s="12"/>
      <c r="LF1269" s="12"/>
      <c r="LG1269" s="12"/>
      <c r="LH1269" s="12"/>
      <c r="LI1269" s="12"/>
      <c r="LJ1269" s="12"/>
      <c r="LK1269" s="12"/>
      <c r="LL1269" s="12"/>
      <c r="LM1269" s="12"/>
      <c r="LR1269" s="12"/>
      <c r="LS1269" s="12"/>
      <c r="LT1269" s="12"/>
      <c r="LU1269" s="12"/>
      <c r="LV1269" s="12"/>
      <c r="LW1269" s="12"/>
      <c r="LX1269" s="12"/>
      <c r="LY1269" s="12"/>
      <c r="LZ1269" s="12"/>
      <c r="MA1269" s="12"/>
      <c r="MB1269" s="12"/>
      <c r="MC1269" s="12"/>
      <c r="MD1269" s="12"/>
      <c r="ME1269" s="12"/>
      <c r="MF1269" s="12"/>
      <c r="MH1269" s="12"/>
      <c r="MI1269" s="12"/>
      <c r="MJ1269" s="12"/>
      <c r="MK1269" s="12"/>
      <c r="ML1269" s="12"/>
      <c r="MM1269" s="12"/>
      <c r="MN1269" s="12"/>
      <c r="MO1269" s="12"/>
      <c r="MP1269" s="12"/>
    </row>
    <row r="1270" spans="1:359" s="197" customFormat="1" ht="22.5" customHeight="1">
      <c r="A1270" s="57">
        <v>1</v>
      </c>
      <c r="B1270" s="58">
        <v>10</v>
      </c>
      <c r="C1270" s="62">
        <v>2</v>
      </c>
      <c r="D1270" s="201">
        <f t="shared" si="404"/>
        <v>21.735599999999998</v>
      </c>
      <c r="E1270" s="225"/>
      <c r="F1270" s="59" t="s">
        <v>818</v>
      </c>
      <c r="G1270" s="59"/>
      <c r="H1270" s="26" t="s">
        <v>357</v>
      </c>
      <c r="I1270" s="26" t="s">
        <v>277</v>
      </c>
      <c r="J1270" s="28" t="s">
        <v>511</v>
      </c>
      <c r="K1270" s="26" t="s">
        <v>2482</v>
      </c>
      <c r="L1270" s="66">
        <f t="shared" ref="L1270" si="408">SUM(D1270)</f>
        <v>21.735599999999998</v>
      </c>
      <c r="M1270" s="66"/>
      <c r="N1270" s="1" t="s">
        <v>369</v>
      </c>
      <c r="O1270" s="316" t="s">
        <v>369</v>
      </c>
      <c r="P1270" s="317">
        <v>3</v>
      </c>
      <c r="Q1270" s="4" t="s">
        <v>369</v>
      </c>
      <c r="R1270" s="37">
        <v>7.98</v>
      </c>
      <c r="S1270" s="38">
        <f t="shared" ref="S1270" si="409">SUM(R1270*1.22)</f>
        <v>9.7355999999999998</v>
      </c>
      <c r="T1270" s="19"/>
      <c r="U1270" s="10" t="s">
        <v>622</v>
      </c>
      <c r="V1270" s="9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12"/>
      <c r="HQ1270" s="12"/>
      <c r="HR1270" s="12"/>
      <c r="HS1270" s="12"/>
      <c r="HT1270" s="12"/>
      <c r="HU1270" s="12"/>
      <c r="HV1270" s="12"/>
      <c r="HW1270" s="12"/>
      <c r="HX1270" s="12"/>
      <c r="HY1270" s="8"/>
      <c r="HZ1270" s="12"/>
      <c r="IA1270" s="12"/>
      <c r="IB1270" s="12"/>
      <c r="IC1270" s="12"/>
      <c r="ID1270" s="12"/>
      <c r="IE1270" s="8"/>
      <c r="IF1270" s="8"/>
      <c r="IG1270" s="12"/>
      <c r="IH1270" s="8"/>
      <c r="II1270" s="8"/>
      <c r="IJ1270" s="8"/>
      <c r="IK1270" s="8"/>
      <c r="IL1270" s="12"/>
      <c r="IM1270" s="12"/>
      <c r="IN1270" s="12"/>
      <c r="IO1270" s="12"/>
      <c r="IP1270" s="12"/>
      <c r="IQ1270" s="12"/>
      <c r="IR1270" s="8"/>
      <c r="IS1270" s="8"/>
      <c r="IT1270" s="8"/>
      <c r="IU1270" s="8"/>
      <c r="IV1270" s="8"/>
      <c r="IW1270" s="8"/>
      <c r="IX1270" s="8"/>
      <c r="IY1270" s="8"/>
      <c r="IZ1270" s="8"/>
      <c r="JA1270" s="8"/>
      <c r="JB1270" s="8"/>
      <c r="JC1270" s="8"/>
      <c r="JD1270" s="8"/>
      <c r="JE1270" s="8"/>
      <c r="JF1270" s="8"/>
      <c r="JG1270" s="8"/>
      <c r="JH1270" s="8"/>
      <c r="JI1270" s="8"/>
      <c r="JJ1270" s="8"/>
      <c r="JK1270" s="8"/>
      <c r="JL1270" s="8"/>
      <c r="JM1270" s="8"/>
      <c r="JN1270" s="8"/>
      <c r="JO1270" s="8"/>
      <c r="JP1270" s="8"/>
      <c r="JQ1270" s="8"/>
      <c r="JR1270" s="8"/>
      <c r="JS1270" s="8"/>
      <c r="JT1270" s="12"/>
      <c r="JU1270" s="12"/>
      <c r="JV1270" s="12"/>
      <c r="JW1270" s="12"/>
      <c r="JX1270" s="12"/>
      <c r="JY1270" s="8"/>
      <c r="JZ1270" s="8"/>
      <c r="KA1270" s="8"/>
      <c r="KB1270" s="8"/>
      <c r="KC1270" s="8"/>
      <c r="KD1270" s="8"/>
      <c r="KE1270" s="8"/>
      <c r="KF1270" s="8"/>
      <c r="KG1270" s="8"/>
      <c r="KH1270" s="8"/>
      <c r="KI1270" s="8"/>
      <c r="KJ1270" s="8"/>
      <c r="KK1270" s="8"/>
      <c r="KL1270" s="8"/>
      <c r="KM1270" s="8"/>
      <c r="KN1270" s="8"/>
      <c r="KO1270" s="8"/>
      <c r="KP1270" s="8"/>
      <c r="KQ1270" s="8"/>
      <c r="KR1270" s="8"/>
      <c r="KS1270" s="12"/>
      <c r="KT1270" s="12"/>
      <c r="KU1270" s="8"/>
      <c r="KV1270" s="8"/>
      <c r="KW1270" s="8"/>
      <c r="KX1270" s="8"/>
      <c r="KY1270" s="8"/>
      <c r="KZ1270" s="8"/>
      <c r="LA1270" s="8"/>
      <c r="LB1270" s="8"/>
      <c r="LC1270" s="8"/>
      <c r="LD1270" s="12"/>
      <c r="LE1270" s="12"/>
      <c r="LF1270" s="12"/>
      <c r="LG1270" s="12"/>
      <c r="LH1270" s="12"/>
      <c r="LI1270" s="12"/>
      <c r="LJ1270" s="12"/>
      <c r="LK1270" s="12"/>
      <c r="LL1270" s="12"/>
      <c r="LM1270" s="12"/>
      <c r="LN1270" s="8"/>
      <c r="LO1270" s="8"/>
      <c r="LP1270" s="8"/>
      <c r="LQ1270" s="8"/>
      <c r="LR1270" s="12"/>
      <c r="LS1270" s="12"/>
      <c r="LT1270" s="12"/>
      <c r="LU1270" s="12"/>
      <c r="LV1270" s="12"/>
      <c r="LW1270" s="12"/>
      <c r="LX1270" s="12"/>
      <c r="LY1270" s="12"/>
      <c r="LZ1270" s="12"/>
      <c r="MA1270" s="12"/>
      <c r="MB1270" s="12"/>
      <c r="MC1270" s="12"/>
      <c r="MD1270" s="12"/>
      <c r="ME1270" s="12"/>
      <c r="MF1270" s="12"/>
      <c r="MG1270" s="8"/>
      <c r="MH1270" s="12"/>
      <c r="MI1270" s="12"/>
      <c r="MJ1270" s="12"/>
      <c r="MK1270" s="8"/>
      <c r="ML1270" s="8"/>
      <c r="MM1270" s="8"/>
      <c r="MN1270" s="8"/>
      <c r="MO1270" s="8"/>
      <c r="MP1270" s="8"/>
      <c r="MQ1270" s="8"/>
      <c r="MR1270" s="8"/>
      <c r="MS1270" s="8"/>
      <c r="MU1270" s="12"/>
    </row>
    <row r="1271" spans="1:359" s="197" customFormat="1" ht="22.5" customHeight="1">
      <c r="A1271" s="57">
        <v>1</v>
      </c>
      <c r="B1271" s="58">
        <v>10</v>
      </c>
      <c r="C1271" s="62">
        <v>2</v>
      </c>
      <c r="D1271" s="201">
        <f t="shared" si="404"/>
        <v>21.735599999999998</v>
      </c>
      <c r="E1271" s="225"/>
      <c r="F1271" s="59" t="s">
        <v>818</v>
      </c>
      <c r="G1271" s="59"/>
      <c r="H1271" s="26" t="s">
        <v>357</v>
      </c>
      <c r="I1271" s="26" t="s">
        <v>277</v>
      </c>
      <c r="J1271" s="28" t="s">
        <v>511</v>
      </c>
      <c r="K1271" s="26" t="s">
        <v>1678</v>
      </c>
      <c r="L1271" s="66">
        <f t="shared" si="405"/>
        <v>21.735599999999998</v>
      </c>
      <c r="M1271" s="66"/>
      <c r="N1271" s="1" t="s">
        <v>369</v>
      </c>
      <c r="O1271" s="316" t="s">
        <v>369</v>
      </c>
      <c r="P1271" s="317">
        <v>1</v>
      </c>
      <c r="Q1271" s="4" t="s">
        <v>369</v>
      </c>
      <c r="R1271" s="37">
        <v>7.98</v>
      </c>
      <c r="S1271" s="38">
        <f t="shared" si="406"/>
        <v>9.7355999999999998</v>
      </c>
      <c r="T1271" s="19"/>
      <c r="U1271" s="10" t="s">
        <v>622</v>
      </c>
      <c r="V1271" s="9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12"/>
      <c r="HQ1271" s="12"/>
      <c r="HR1271" s="12"/>
      <c r="HS1271" s="12"/>
      <c r="HT1271" s="12"/>
      <c r="HU1271" s="12"/>
      <c r="HV1271" s="12"/>
      <c r="HW1271" s="12"/>
      <c r="HX1271" s="12"/>
      <c r="HY1271" s="8"/>
      <c r="HZ1271" s="12"/>
      <c r="IA1271" s="12"/>
      <c r="IB1271" s="12"/>
      <c r="IC1271" s="12"/>
      <c r="ID1271" s="12"/>
      <c r="IE1271" s="8"/>
      <c r="IF1271" s="8"/>
      <c r="IG1271" s="12"/>
      <c r="IH1271" s="8"/>
      <c r="II1271" s="8"/>
      <c r="IJ1271" s="8"/>
      <c r="IK1271" s="8"/>
      <c r="IL1271" s="12"/>
      <c r="IM1271" s="12"/>
      <c r="IN1271" s="12"/>
      <c r="IO1271" s="12"/>
      <c r="IP1271" s="12"/>
      <c r="IQ1271" s="12"/>
      <c r="IR1271" s="8"/>
      <c r="IS1271" s="8"/>
      <c r="IT1271" s="8"/>
      <c r="IU1271" s="8"/>
      <c r="IV1271" s="8"/>
      <c r="IW1271" s="8"/>
      <c r="IX1271" s="8"/>
      <c r="IY1271" s="8"/>
      <c r="IZ1271" s="8"/>
      <c r="JA1271" s="8"/>
      <c r="JB1271" s="8"/>
      <c r="JC1271" s="8"/>
      <c r="JD1271" s="8"/>
      <c r="JE1271" s="8"/>
      <c r="JF1271" s="8"/>
      <c r="JG1271" s="8"/>
      <c r="JH1271" s="8"/>
      <c r="JI1271" s="8"/>
      <c r="JJ1271" s="8"/>
      <c r="JK1271" s="8"/>
      <c r="JL1271" s="8"/>
      <c r="JM1271" s="8"/>
      <c r="JN1271" s="8"/>
      <c r="JO1271" s="8"/>
      <c r="JP1271" s="8"/>
      <c r="JQ1271" s="8"/>
      <c r="JR1271" s="8"/>
      <c r="JS1271" s="8"/>
      <c r="JT1271" s="12"/>
      <c r="JU1271" s="12"/>
      <c r="JV1271" s="12"/>
      <c r="JW1271" s="12"/>
      <c r="JX1271" s="12"/>
      <c r="JY1271" s="8"/>
      <c r="JZ1271" s="8"/>
      <c r="KA1271" s="8"/>
      <c r="KB1271" s="8"/>
      <c r="KC1271" s="8"/>
      <c r="KD1271" s="8"/>
      <c r="KE1271" s="8"/>
      <c r="KF1271" s="8"/>
      <c r="KG1271" s="8"/>
      <c r="KH1271" s="8"/>
      <c r="KI1271" s="8"/>
      <c r="KJ1271" s="8"/>
      <c r="KK1271" s="8"/>
      <c r="KL1271" s="8"/>
      <c r="KM1271" s="8"/>
      <c r="KN1271" s="8"/>
      <c r="KO1271" s="8"/>
      <c r="KP1271" s="8"/>
      <c r="KQ1271" s="8"/>
      <c r="KR1271" s="8"/>
      <c r="KS1271" s="12"/>
      <c r="KT1271" s="12"/>
      <c r="KU1271" s="8"/>
      <c r="KV1271" s="8"/>
      <c r="KW1271" s="8"/>
      <c r="KX1271" s="8"/>
      <c r="KY1271" s="8"/>
      <c r="KZ1271" s="8"/>
      <c r="LA1271" s="8"/>
      <c r="LB1271" s="8"/>
      <c r="LC1271" s="8"/>
      <c r="LD1271" s="12"/>
      <c r="LE1271" s="12"/>
      <c r="LF1271" s="12"/>
      <c r="LG1271" s="12"/>
      <c r="LH1271" s="12"/>
      <c r="LI1271" s="12"/>
      <c r="LJ1271" s="12"/>
      <c r="LK1271" s="12"/>
      <c r="LL1271" s="12"/>
      <c r="LM1271" s="12"/>
      <c r="LN1271" s="8"/>
      <c r="LO1271" s="8"/>
      <c r="LP1271" s="8"/>
      <c r="LQ1271" s="8"/>
      <c r="LR1271" s="12"/>
      <c r="LS1271" s="12"/>
      <c r="LT1271" s="12"/>
      <c r="LU1271" s="12"/>
      <c r="LV1271" s="12"/>
      <c r="LW1271" s="12"/>
      <c r="LX1271" s="12"/>
      <c r="LY1271" s="12"/>
      <c r="LZ1271" s="12"/>
      <c r="MA1271" s="12"/>
      <c r="MB1271" s="12"/>
      <c r="MC1271" s="12"/>
      <c r="MD1271" s="12"/>
      <c r="ME1271" s="12"/>
      <c r="MF1271" s="12"/>
      <c r="MG1271" s="8"/>
      <c r="MH1271" s="12"/>
      <c r="MI1271" s="12"/>
      <c r="MJ1271" s="12"/>
      <c r="MK1271" s="8"/>
      <c r="ML1271" s="8"/>
      <c r="MM1271" s="8"/>
      <c r="MN1271" s="8"/>
      <c r="MO1271" s="8"/>
      <c r="MP1271" s="8"/>
      <c r="MQ1271" s="8"/>
      <c r="MR1271" s="8"/>
      <c r="MS1271" s="8"/>
      <c r="MU1271" s="12"/>
    </row>
    <row r="1272" spans="1:359" customFormat="1" ht="22.5" customHeight="1">
      <c r="A1272" s="57">
        <v>1.9</v>
      </c>
      <c r="B1272" s="58"/>
      <c r="C1272" s="62"/>
      <c r="D1272" s="201">
        <f>SUM((R1272*A1272)+B1272+C1272)+((2020-2003)*3)</f>
        <v>121.68</v>
      </c>
      <c r="E1272" s="226"/>
      <c r="F1272" s="198" t="s">
        <v>809</v>
      </c>
      <c r="G1272" s="90" t="s">
        <v>1502</v>
      </c>
      <c r="H1272" s="83" t="s">
        <v>357</v>
      </c>
      <c r="I1272" s="83" t="s">
        <v>277</v>
      </c>
      <c r="J1272" s="86" t="s">
        <v>947</v>
      </c>
      <c r="K1272" s="83" t="s">
        <v>621</v>
      </c>
      <c r="L1272" s="66">
        <f t="shared" si="405"/>
        <v>121.68</v>
      </c>
      <c r="M1272" s="66"/>
      <c r="N1272" s="1" t="s">
        <v>369</v>
      </c>
      <c r="O1272" s="316" t="s">
        <v>369</v>
      </c>
      <c r="P1272" s="317">
        <v>1</v>
      </c>
      <c r="Q1272" s="4" t="s">
        <v>369</v>
      </c>
      <c r="R1272" s="37">
        <v>37.200000000000003</v>
      </c>
      <c r="S1272" s="38">
        <f t="shared" si="406"/>
        <v>45.384</v>
      </c>
      <c r="T1272" s="19"/>
      <c r="U1272" s="10" t="s">
        <v>487</v>
      </c>
      <c r="V1272" s="9"/>
      <c r="W1272" s="12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/>
      <c r="CR1272" s="7"/>
      <c r="CS1272" s="7"/>
      <c r="CT1272" s="7"/>
      <c r="CU1272" s="7"/>
      <c r="CV1272" s="7"/>
      <c r="CW1272" s="7"/>
      <c r="CX1272" s="7"/>
      <c r="CY1272" s="7"/>
      <c r="CZ1272" s="7"/>
      <c r="DA1272" s="7"/>
      <c r="DB1272" s="7"/>
      <c r="DC1272" s="7"/>
      <c r="DD1272" s="7"/>
      <c r="DE1272" s="7"/>
      <c r="DF1272" s="7"/>
      <c r="DG1272" s="7"/>
      <c r="DH1272" s="7"/>
      <c r="DI1272" s="7"/>
      <c r="DJ1272" s="7"/>
      <c r="DK1272" s="7"/>
      <c r="DL1272" s="7"/>
      <c r="DM1272" s="7"/>
      <c r="DN1272" s="7"/>
      <c r="DO1272" s="7"/>
      <c r="DP1272" s="7"/>
      <c r="DQ1272" s="7"/>
      <c r="DR1272" s="7"/>
      <c r="DS1272" s="7"/>
      <c r="DT1272" s="7"/>
      <c r="DU1272" s="7"/>
      <c r="DV1272" s="7"/>
      <c r="DW1272" s="7"/>
      <c r="DX1272" s="7"/>
      <c r="DY1272" s="7"/>
      <c r="DZ1272" s="7"/>
      <c r="EA1272" s="7"/>
      <c r="EB1272" s="7"/>
      <c r="EC1272" s="7"/>
      <c r="ED1272" s="7"/>
      <c r="EE1272" s="7"/>
      <c r="EF1272" s="7"/>
      <c r="EG1272" s="7"/>
      <c r="EH1272" s="7"/>
      <c r="EI1272" s="7"/>
      <c r="EJ1272" s="7"/>
      <c r="EK1272" s="7"/>
      <c r="EL1272" s="7"/>
      <c r="EM1272" s="7"/>
      <c r="EN1272" s="7"/>
      <c r="EO1272" s="7"/>
      <c r="EP1272" s="7"/>
      <c r="EQ1272" s="7"/>
      <c r="ER1272" s="7"/>
      <c r="ES1272" s="7"/>
      <c r="ET1272" s="7"/>
      <c r="EU1272" s="7"/>
      <c r="EV1272" s="7"/>
      <c r="EW1272" s="7"/>
      <c r="EX1272" s="7"/>
      <c r="EY1272" s="7"/>
      <c r="EZ1272" s="7"/>
      <c r="FA1272" s="7"/>
      <c r="FB1272" s="7"/>
      <c r="FC1272" s="7"/>
      <c r="FD1272" s="7"/>
      <c r="FE1272" s="7"/>
      <c r="FF1272" s="7"/>
      <c r="FG1272" s="7"/>
      <c r="FH1272" s="7"/>
      <c r="FI1272" s="7"/>
      <c r="FJ1272" s="7"/>
      <c r="FK1272" s="7"/>
      <c r="FL1272" s="7"/>
      <c r="FM1272" s="7"/>
      <c r="FN1272" s="7"/>
      <c r="FO1272" s="7"/>
      <c r="FP1272" s="7"/>
      <c r="FQ1272" s="7"/>
      <c r="FR1272" s="7"/>
      <c r="FS1272" s="7"/>
      <c r="FT1272" s="7"/>
      <c r="FU1272" s="7"/>
      <c r="FV1272" s="7"/>
      <c r="FW1272" s="7"/>
      <c r="FX1272" s="7"/>
      <c r="FY1272" s="7"/>
      <c r="FZ1272" s="7"/>
      <c r="GA1272" s="7"/>
      <c r="GB1272" s="7"/>
      <c r="GC1272" s="7"/>
      <c r="GD1272" s="7"/>
      <c r="GE1272" s="7"/>
      <c r="GF1272" s="7"/>
      <c r="GG1272" s="7"/>
      <c r="GH1272" s="7"/>
      <c r="GI1272" s="7"/>
      <c r="GJ1272" s="7"/>
      <c r="GK1272" s="7"/>
      <c r="GL1272" s="7"/>
      <c r="GM1272" s="7"/>
      <c r="GN1272" s="7"/>
      <c r="GO1272" s="7"/>
      <c r="GP1272" s="7"/>
      <c r="GQ1272" s="7"/>
      <c r="GR1272" s="7"/>
      <c r="GS1272" s="7"/>
      <c r="GT1272" s="7"/>
      <c r="GU1272" s="7"/>
      <c r="GV1272" s="7"/>
      <c r="GW1272" s="7"/>
      <c r="GX1272" s="7"/>
      <c r="GY1272" s="7"/>
      <c r="GZ1272" s="7"/>
      <c r="HA1272" s="7"/>
      <c r="HB1272" s="7"/>
      <c r="HC1272" s="7"/>
      <c r="HD1272" s="7"/>
      <c r="HE1272" s="7"/>
      <c r="HF1272" s="7"/>
      <c r="HG1272" s="7"/>
      <c r="HH1272" s="7"/>
      <c r="HI1272" s="7"/>
      <c r="HJ1272" s="7"/>
      <c r="HK1272" s="7"/>
      <c r="HL1272" s="7"/>
      <c r="HM1272" s="7"/>
      <c r="HN1272" s="7"/>
      <c r="HO1272" s="7"/>
      <c r="HP1272" s="12"/>
      <c r="HQ1272" s="12"/>
      <c r="HR1272" s="12"/>
      <c r="HS1272" s="12"/>
      <c r="HT1272" s="12"/>
      <c r="HU1272" s="12"/>
      <c r="HV1272" s="12"/>
      <c r="HW1272" s="12"/>
      <c r="HX1272" s="12"/>
      <c r="HY1272" s="8"/>
      <c r="HZ1272" s="8"/>
      <c r="IA1272" s="8"/>
      <c r="IB1272" s="8"/>
      <c r="IC1272" s="8"/>
      <c r="ID1272" s="8"/>
      <c r="IE1272" s="12"/>
      <c r="IF1272" s="12"/>
      <c r="IG1272" s="12"/>
      <c r="IH1272" s="12"/>
      <c r="II1272" s="8"/>
      <c r="IJ1272" s="8"/>
      <c r="IK1272" s="8"/>
      <c r="IL1272" s="8"/>
      <c r="IM1272" s="8"/>
      <c r="IN1272" s="8"/>
      <c r="IO1272" s="12"/>
      <c r="IP1272" s="12"/>
      <c r="IQ1272" s="12"/>
      <c r="IR1272" s="8"/>
      <c r="IS1272" s="8"/>
      <c r="IT1272" s="8"/>
      <c r="IU1272" s="8"/>
      <c r="IV1272" s="8"/>
      <c r="IW1272" s="8"/>
      <c r="IX1272" s="8"/>
      <c r="IY1272" s="8"/>
      <c r="IZ1272" s="8"/>
      <c r="JA1272" s="8"/>
      <c r="JB1272" s="12"/>
      <c r="JC1272" s="12"/>
      <c r="JD1272" s="12"/>
      <c r="JE1272" s="12"/>
      <c r="JF1272" s="8"/>
      <c r="JG1272" s="8"/>
      <c r="JH1272" s="8"/>
      <c r="JI1272" s="8"/>
      <c r="JJ1272" s="8"/>
      <c r="JK1272" s="12"/>
      <c r="JL1272" s="12"/>
      <c r="JM1272" s="12"/>
      <c r="JN1272" s="12"/>
      <c r="JO1272" s="12"/>
      <c r="JP1272" s="12"/>
      <c r="JQ1272" s="8"/>
      <c r="JR1272" s="12"/>
      <c r="JS1272" s="12"/>
      <c r="JT1272" s="12"/>
      <c r="JU1272" s="12"/>
      <c r="JV1272" s="12"/>
      <c r="JW1272" s="12"/>
      <c r="JX1272" s="12"/>
      <c r="JY1272" s="8"/>
      <c r="JZ1272" s="8"/>
      <c r="KA1272" s="8"/>
      <c r="KB1272" s="8"/>
      <c r="KC1272" s="8"/>
      <c r="KD1272" s="8"/>
      <c r="KE1272" s="8"/>
      <c r="KF1272" s="8"/>
      <c r="KG1272" s="8"/>
      <c r="KH1272" s="8"/>
      <c r="KI1272" s="8"/>
      <c r="KJ1272" s="8"/>
      <c r="KK1272" s="8"/>
      <c r="KL1272" s="8"/>
      <c r="KM1272" s="8"/>
      <c r="KN1272" s="8"/>
      <c r="KO1272" s="8"/>
      <c r="KP1272" s="8"/>
      <c r="KQ1272" s="8"/>
      <c r="KR1272" s="8"/>
      <c r="KS1272" s="12"/>
      <c r="KT1272" s="12"/>
      <c r="KU1272" s="12"/>
      <c r="KV1272" s="12"/>
      <c r="KW1272" s="12"/>
      <c r="KX1272" s="12"/>
      <c r="KY1272" s="8"/>
      <c r="KZ1272" s="8"/>
      <c r="LA1272" s="8"/>
      <c r="LB1272" s="8"/>
      <c r="LC1272" s="8"/>
      <c r="LD1272" s="12"/>
      <c r="LE1272" s="12"/>
      <c r="LF1272" s="12"/>
      <c r="LG1272" s="12"/>
      <c r="LH1272" s="12"/>
      <c r="LI1272" s="12"/>
      <c r="LJ1272" s="12"/>
      <c r="LK1272" s="12"/>
      <c r="LL1272" s="12"/>
      <c r="LM1272" s="12"/>
      <c r="LN1272" s="8"/>
      <c r="LO1272" s="8"/>
      <c r="LP1272" s="8"/>
      <c r="LQ1272" s="8"/>
      <c r="LR1272" s="12"/>
      <c r="LS1272" s="12"/>
      <c r="LT1272" s="12"/>
      <c r="LU1272" s="12"/>
      <c r="LV1272" s="12"/>
      <c r="LW1272" s="12"/>
      <c r="LX1272" s="12"/>
      <c r="LY1272" s="12"/>
      <c r="LZ1272" s="12"/>
      <c r="MA1272" s="12"/>
      <c r="MB1272" s="12"/>
      <c r="MC1272" s="12"/>
      <c r="MD1272" s="12"/>
      <c r="ME1272" s="12"/>
      <c r="MF1272" s="12"/>
      <c r="MG1272" s="8"/>
      <c r="MH1272" s="8"/>
      <c r="MI1272" s="8"/>
      <c r="MJ1272" s="8"/>
      <c r="MK1272" s="8"/>
      <c r="ML1272" s="8"/>
      <c r="MM1272" s="8"/>
      <c r="MN1272" s="8"/>
      <c r="MO1272" s="8"/>
      <c r="MP1272" s="8"/>
      <c r="MQ1272" s="8"/>
      <c r="MR1272" s="8"/>
      <c r="MS1272" s="8"/>
      <c r="MU1272" s="8"/>
    </row>
    <row r="1273" spans="1:359" customFormat="1" ht="22.5" customHeight="1">
      <c r="A1273" s="56"/>
      <c r="B1273" s="55"/>
      <c r="C1273" s="63"/>
      <c r="D1273" s="201"/>
      <c r="E1273" s="226"/>
      <c r="F1273" s="60"/>
      <c r="G1273" s="60"/>
      <c r="H1273" s="26"/>
      <c r="I1273" s="26"/>
      <c r="J1273" s="9"/>
      <c r="K1273" s="26"/>
      <c r="L1273" s="66"/>
      <c r="M1273" s="66"/>
      <c r="N1273" s="17"/>
      <c r="O1273" s="318"/>
      <c r="P1273" s="318"/>
      <c r="Q1273" s="13"/>
      <c r="R1273" s="31"/>
      <c r="S1273" s="31"/>
      <c r="T1273" s="21"/>
      <c r="U1273" s="10"/>
      <c r="V1273" s="9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T1273" s="12"/>
      <c r="AU1273" s="12"/>
      <c r="AV1273" s="12"/>
      <c r="AW1273" s="12"/>
      <c r="AX1273" s="12"/>
      <c r="AY1273" s="12"/>
      <c r="AZ1273" s="12"/>
      <c r="BA1273" s="12"/>
      <c r="BB1273" s="12"/>
      <c r="BC1273" s="12"/>
      <c r="BD1273" s="12"/>
      <c r="BE1273" s="12"/>
      <c r="BF1273" s="12"/>
      <c r="BG1273" s="12"/>
      <c r="BH1273" s="12"/>
      <c r="BI1273" s="12"/>
      <c r="BJ1273" s="12"/>
      <c r="BK1273" s="12"/>
      <c r="BL1273" s="12"/>
      <c r="BM1273" s="12"/>
      <c r="BN1273" s="12"/>
      <c r="BO1273" s="12"/>
      <c r="BP1273" s="12"/>
      <c r="BQ1273" s="12"/>
      <c r="BR1273" s="12"/>
      <c r="BS1273" s="12"/>
      <c r="BT1273" s="12"/>
      <c r="BU1273" s="12"/>
      <c r="BV1273" s="12"/>
      <c r="BW1273" s="12"/>
      <c r="BX1273" s="12"/>
      <c r="BY1273" s="12"/>
      <c r="BZ1273" s="12"/>
      <c r="CA1273" s="12"/>
      <c r="CB1273" s="12"/>
      <c r="CC1273" s="12"/>
      <c r="CD1273" s="12"/>
      <c r="CE1273" s="12"/>
      <c r="CF1273" s="12"/>
      <c r="CG1273" s="12"/>
      <c r="CH1273" s="12"/>
      <c r="CI1273" s="12"/>
      <c r="CJ1273" s="12"/>
      <c r="CK1273" s="12"/>
      <c r="CL1273" s="12"/>
      <c r="CM1273" s="12"/>
      <c r="CN1273" s="12"/>
      <c r="CO1273" s="12"/>
      <c r="CP1273" s="12"/>
      <c r="CQ1273" s="12"/>
      <c r="CR1273" s="12"/>
      <c r="CS1273" s="12"/>
      <c r="CT1273" s="12"/>
      <c r="CU1273" s="12"/>
      <c r="CV1273" s="12"/>
      <c r="CW1273" s="12"/>
      <c r="CX1273" s="12"/>
      <c r="CY1273" s="12"/>
      <c r="CZ1273" s="12"/>
      <c r="DA1273" s="12"/>
      <c r="DB1273" s="12"/>
      <c r="DC1273" s="12"/>
      <c r="DD1273" s="12"/>
      <c r="DE1273" s="12"/>
      <c r="DF1273" s="12"/>
      <c r="DG1273" s="12"/>
      <c r="DH1273" s="12"/>
      <c r="DI1273" s="12"/>
      <c r="DJ1273" s="12"/>
      <c r="DK1273" s="12"/>
      <c r="DL1273" s="12"/>
      <c r="DM1273" s="12"/>
      <c r="DN1273" s="12"/>
      <c r="DO1273" s="12"/>
      <c r="DP1273" s="12"/>
      <c r="DQ1273" s="12"/>
      <c r="DR1273" s="12"/>
      <c r="DS1273" s="12"/>
      <c r="DT1273" s="12"/>
      <c r="DU1273" s="12"/>
      <c r="DV1273" s="12"/>
      <c r="DW1273" s="12"/>
      <c r="DX1273" s="12"/>
      <c r="DY1273" s="12"/>
      <c r="DZ1273" s="12"/>
      <c r="EA1273" s="12"/>
      <c r="EB1273" s="12"/>
      <c r="EC1273" s="12"/>
      <c r="ED1273" s="12"/>
      <c r="EE1273" s="12"/>
      <c r="EF1273" s="12"/>
      <c r="EG1273" s="12"/>
      <c r="EH1273" s="12"/>
      <c r="EI1273" s="12"/>
      <c r="EJ1273" s="12"/>
      <c r="EK1273" s="12"/>
      <c r="EL1273" s="12"/>
      <c r="EM1273" s="12"/>
      <c r="EN1273" s="12"/>
      <c r="EO1273" s="12"/>
      <c r="EP1273" s="12"/>
      <c r="EQ1273" s="12"/>
      <c r="ER1273" s="12"/>
      <c r="ES1273" s="12"/>
      <c r="ET1273" s="12"/>
      <c r="EU1273" s="12"/>
      <c r="EV1273" s="12"/>
      <c r="EW1273" s="12"/>
      <c r="EX1273" s="12"/>
      <c r="EY1273" s="12"/>
      <c r="EZ1273" s="12"/>
      <c r="FA1273" s="12"/>
      <c r="FB1273" s="12"/>
      <c r="FC1273" s="12"/>
      <c r="FD1273" s="12"/>
      <c r="FE1273" s="12"/>
      <c r="FF1273" s="12"/>
      <c r="FG1273" s="12"/>
      <c r="FH1273" s="12"/>
      <c r="FI1273" s="12"/>
      <c r="FJ1273" s="12"/>
      <c r="FK1273" s="12"/>
      <c r="FL1273" s="12"/>
      <c r="FM1273" s="12"/>
      <c r="FN1273" s="12"/>
      <c r="FO1273" s="12"/>
      <c r="FP1273" s="12"/>
      <c r="FQ1273" s="12"/>
      <c r="FR1273" s="12"/>
      <c r="FS1273" s="12"/>
      <c r="FT1273" s="12"/>
      <c r="FU1273" s="12"/>
      <c r="FV1273" s="12"/>
      <c r="FW1273" s="12"/>
      <c r="FX1273" s="12"/>
      <c r="FY1273" s="12"/>
      <c r="FZ1273" s="12"/>
      <c r="GA1273" s="12"/>
      <c r="GB1273" s="12"/>
      <c r="GC1273" s="12"/>
      <c r="GD1273" s="12"/>
      <c r="GE1273" s="12"/>
      <c r="GF1273" s="12"/>
      <c r="GG1273" s="12"/>
      <c r="GH1273" s="12"/>
      <c r="GI1273" s="12"/>
      <c r="GJ1273" s="12"/>
      <c r="GK1273" s="12"/>
      <c r="GL1273" s="12"/>
      <c r="GM1273" s="12"/>
      <c r="GN1273" s="12"/>
      <c r="GO1273" s="12"/>
      <c r="GP1273" s="12"/>
      <c r="GQ1273" s="12"/>
      <c r="GR1273" s="12"/>
      <c r="GS1273" s="12"/>
      <c r="GT1273" s="12"/>
      <c r="GU1273" s="12"/>
      <c r="GV1273" s="12"/>
      <c r="GW1273" s="12"/>
      <c r="GX1273" s="12"/>
      <c r="GY1273" s="12"/>
      <c r="GZ1273" s="12"/>
      <c r="HA1273" s="12"/>
      <c r="HB1273" s="12"/>
      <c r="HC1273" s="12"/>
      <c r="HD1273" s="12"/>
      <c r="HE1273" s="12"/>
      <c r="HF1273" s="12"/>
      <c r="HG1273" s="12"/>
      <c r="HH1273" s="12"/>
      <c r="HI1273" s="12"/>
      <c r="HJ1273" s="12"/>
      <c r="HK1273" s="12"/>
      <c r="HL1273" s="12"/>
      <c r="HM1273" s="12"/>
      <c r="HN1273" s="12"/>
      <c r="HO1273" s="12"/>
      <c r="HP1273" s="12"/>
      <c r="HQ1273" s="12"/>
      <c r="HR1273" s="12"/>
      <c r="HS1273" s="12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  <c r="IJ1273" s="8"/>
      <c r="IK1273" s="8"/>
      <c r="IL1273" s="8"/>
      <c r="IM1273" s="8"/>
      <c r="IN1273" s="8"/>
      <c r="IO1273" s="8"/>
      <c r="IP1273" s="8"/>
      <c r="IQ1273" s="8"/>
      <c r="IR1273" s="8"/>
      <c r="IS1273" s="8"/>
      <c r="IT1273" s="8"/>
      <c r="IU1273" s="8"/>
      <c r="IV1273" s="8"/>
      <c r="IW1273" s="8"/>
      <c r="IX1273" s="8"/>
      <c r="IY1273" s="8"/>
      <c r="IZ1273" s="8"/>
      <c r="JA1273" s="8"/>
      <c r="JB1273" s="8"/>
      <c r="JC1273" s="8"/>
      <c r="JD1273" s="8"/>
      <c r="JE1273" s="8"/>
      <c r="JF1273" s="8"/>
      <c r="JG1273" s="8"/>
      <c r="JH1273" s="8"/>
      <c r="JI1273" s="8"/>
      <c r="JJ1273" s="8"/>
      <c r="JK1273" s="8"/>
      <c r="JL1273" s="8"/>
      <c r="JM1273" s="12"/>
      <c r="JN1273" s="12"/>
      <c r="JO1273" s="12"/>
      <c r="JP1273" s="8"/>
      <c r="JQ1273" s="8"/>
      <c r="JR1273" s="8"/>
      <c r="JS1273" s="8"/>
      <c r="JT1273" s="8"/>
      <c r="JU1273" s="8"/>
      <c r="JV1273" s="8"/>
      <c r="JW1273" s="8"/>
      <c r="JX1273" s="8"/>
      <c r="JY1273" s="8"/>
      <c r="JZ1273" s="8"/>
      <c r="KA1273" s="8"/>
      <c r="KB1273" s="8"/>
      <c r="KC1273" s="8"/>
      <c r="KD1273" s="8"/>
      <c r="KE1273" s="8"/>
      <c r="KF1273" s="8"/>
      <c r="KG1273" s="8"/>
      <c r="KH1273" s="8"/>
      <c r="KI1273" s="8"/>
      <c r="KJ1273" s="8"/>
      <c r="KK1273" s="8"/>
      <c r="KL1273" s="8"/>
      <c r="KM1273" s="8"/>
      <c r="KN1273" s="8"/>
      <c r="KO1273" s="8"/>
      <c r="KP1273" s="8"/>
      <c r="KQ1273" s="8"/>
      <c r="KR1273" s="8"/>
      <c r="KS1273" s="8"/>
      <c r="KT1273" s="8"/>
      <c r="KU1273" s="12"/>
      <c r="KV1273" s="12"/>
      <c r="KW1273" s="12"/>
      <c r="KX1273" s="8"/>
      <c r="KY1273" s="8"/>
      <c r="KZ1273" s="8"/>
      <c r="LA1273" s="8"/>
      <c r="LB1273" s="8"/>
      <c r="LC1273" s="8"/>
      <c r="LD1273" s="8"/>
      <c r="LE1273" s="8"/>
      <c r="LF1273" s="8"/>
      <c r="LG1273" s="8"/>
      <c r="LH1273" s="8"/>
      <c r="LI1273" s="8"/>
      <c r="LJ1273" s="8"/>
      <c r="LK1273" s="8"/>
      <c r="LL1273" s="8"/>
      <c r="LM1273" s="8"/>
      <c r="LN1273" s="8"/>
      <c r="LO1273" s="8"/>
      <c r="LP1273" s="8"/>
      <c r="LQ1273" s="8"/>
      <c r="LR1273" s="8"/>
      <c r="LS1273" s="8"/>
      <c r="LT1273" s="8"/>
      <c r="LU1273" s="8"/>
      <c r="LV1273" s="8"/>
      <c r="LW1273" s="8"/>
      <c r="LX1273" s="8"/>
      <c r="LY1273" s="8"/>
      <c r="LZ1273" s="8"/>
      <c r="MA1273" s="8"/>
      <c r="MB1273" s="8"/>
      <c r="MC1273" s="8"/>
      <c r="MD1273" s="8"/>
      <c r="ME1273" s="8"/>
      <c r="MF1273" s="8"/>
      <c r="MG1273" s="8"/>
      <c r="MH1273" s="8"/>
      <c r="MI1273" s="8"/>
      <c r="MJ1273" s="8"/>
      <c r="MK1273" s="8"/>
      <c r="ML1273" s="8"/>
      <c r="MM1273" s="8"/>
      <c r="MN1273" s="8"/>
      <c r="MO1273" s="8"/>
      <c r="MP1273" s="8"/>
      <c r="MQ1273" s="8"/>
      <c r="MR1273" s="12"/>
      <c r="MS1273" s="8"/>
      <c r="MU1273" s="12"/>
    </row>
    <row r="1274" spans="1:359" s="8" customFormat="1" ht="22.5" customHeight="1">
      <c r="A1274" s="56"/>
      <c r="B1274" s="55"/>
      <c r="C1274" s="63"/>
      <c r="D1274" s="201"/>
      <c r="E1274" s="225"/>
      <c r="F1274" s="60"/>
      <c r="G1274" s="60"/>
      <c r="H1274" s="26"/>
      <c r="I1274" s="26"/>
      <c r="J1274" s="9"/>
      <c r="K1274" s="26"/>
      <c r="L1274" s="66"/>
      <c r="M1274" s="66"/>
      <c r="N1274" s="17"/>
      <c r="O1274" s="318"/>
      <c r="P1274" s="318"/>
      <c r="Q1274" s="13"/>
      <c r="R1274" s="31"/>
      <c r="S1274" s="31"/>
      <c r="T1274" s="21"/>
      <c r="U1274" s="10"/>
      <c r="V1274" s="9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2"/>
      <c r="AV1274" s="12"/>
      <c r="AW1274" s="12"/>
      <c r="AX1274" s="12"/>
      <c r="AY1274" s="12"/>
      <c r="AZ1274" s="12"/>
      <c r="BA1274" s="12"/>
      <c r="BB1274" s="12"/>
      <c r="BC1274" s="12"/>
      <c r="BD1274" s="12"/>
      <c r="BE1274" s="12"/>
      <c r="BF1274" s="12"/>
      <c r="BG1274" s="12"/>
      <c r="BH1274" s="12"/>
      <c r="BI1274" s="12"/>
      <c r="BJ1274" s="12"/>
      <c r="BK1274" s="12"/>
      <c r="BL1274" s="12"/>
      <c r="BM1274" s="12"/>
      <c r="BN1274" s="12"/>
      <c r="BO1274" s="12"/>
      <c r="BP1274" s="12"/>
      <c r="BQ1274" s="12"/>
      <c r="BR1274" s="12"/>
      <c r="BS1274" s="12"/>
      <c r="BT1274" s="12"/>
      <c r="BU1274" s="12"/>
      <c r="BV1274" s="12"/>
      <c r="BW1274" s="12"/>
      <c r="BX1274" s="12"/>
      <c r="BY1274" s="12"/>
      <c r="BZ1274" s="12"/>
      <c r="CA1274" s="12"/>
      <c r="CB1274" s="12"/>
      <c r="CC1274" s="12"/>
      <c r="CD1274" s="12"/>
      <c r="CE1274" s="12"/>
      <c r="CF1274" s="12"/>
      <c r="CG1274" s="12"/>
      <c r="CH1274" s="12"/>
      <c r="CI1274" s="12"/>
      <c r="CJ1274" s="12"/>
      <c r="CK1274" s="12"/>
      <c r="CL1274" s="12"/>
      <c r="CM1274" s="12"/>
      <c r="CN1274" s="12"/>
      <c r="CO1274" s="12"/>
      <c r="CP1274" s="12"/>
      <c r="CQ1274" s="12"/>
      <c r="CR1274" s="12"/>
      <c r="CS1274" s="12"/>
      <c r="CT1274" s="12"/>
      <c r="CU1274" s="12"/>
      <c r="CV1274" s="12"/>
      <c r="CW1274" s="12"/>
      <c r="CX1274" s="12"/>
      <c r="CY1274" s="12"/>
      <c r="CZ1274" s="12"/>
      <c r="DA1274" s="12"/>
      <c r="DB1274" s="12"/>
      <c r="DC1274" s="12"/>
      <c r="DD1274" s="12"/>
      <c r="DE1274" s="12"/>
      <c r="DF1274" s="12"/>
      <c r="DG1274" s="12"/>
      <c r="DH1274" s="12"/>
      <c r="DI1274" s="12"/>
      <c r="DJ1274" s="12"/>
      <c r="DK1274" s="12"/>
      <c r="DL1274" s="12"/>
      <c r="DM1274" s="12"/>
      <c r="DN1274" s="12"/>
      <c r="DO1274" s="12"/>
      <c r="DP1274" s="12"/>
      <c r="DQ1274" s="12"/>
      <c r="DR1274" s="12"/>
      <c r="DS1274" s="12"/>
      <c r="DT1274" s="12"/>
      <c r="DU1274" s="12"/>
      <c r="DV1274" s="12"/>
      <c r="DW1274" s="12"/>
      <c r="DX1274" s="12"/>
      <c r="DY1274" s="12"/>
      <c r="DZ1274" s="12"/>
      <c r="EA1274" s="12"/>
      <c r="EB1274" s="12"/>
      <c r="EC1274" s="12"/>
      <c r="ED1274" s="12"/>
      <c r="EE1274" s="12"/>
      <c r="EF1274" s="12"/>
      <c r="EG1274" s="12"/>
      <c r="EH1274" s="12"/>
      <c r="EI1274" s="12"/>
      <c r="EJ1274" s="12"/>
      <c r="EK1274" s="12"/>
      <c r="EL1274" s="12"/>
      <c r="EM1274" s="12"/>
      <c r="EN1274" s="12"/>
      <c r="EO1274" s="12"/>
      <c r="EP1274" s="12"/>
      <c r="EQ1274" s="12"/>
      <c r="ER1274" s="12"/>
      <c r="ES1274" s="12"/>
      <c r="ET1274" s="12"/>
      <c r="EU1274" s="12"/>
      <c r="EV1274" s="12"/>
      <c r="EW1274" s="12"/>
      <c r="EX1274" s="12"/>
      <c r="EY1274" s="12"/>
      <c r="EZ1274" s="12"/>
      <c r="FA1274" s="12"/>
      <c r="FB1274" s="12"/>
      <c r="FC1274" s="12"/>
      <c r="FD1274" s="12"/>
      <c r="FE1274" s="12"/>
      <c r="FF1274" s="12"/>
      <c r="FG1274" s="12"/>
      <c r="FH1274" s="12"/>
      <c r="FI1274" s="12"/>
      <c r="FJ1274" s="12"/>
      <c r="FK1274" s="12"/>
      <c r="FL1274" s="12"/>
      <c r="FM1274" s="12"/>
      <c r="FN1274" s="12"/>
      <c r="FO1274" s="12"/>
      <c r="FP1274" s="12"/>
      <c r="FQ1274" s="12"/>
      <c r="FR1274" s="12"/>
      <c r="FS1274" s="12"/>
      <c r="FT1274" s="12"/>
      <c r="FU1274" s="12"/>
      <c r="FV1274" s="12"/>
      <c r="FW1274" s="12"/>
      <c r="FX1274" s="12"/>
      <c r="FY1274" s="12"/>
      <c r="FZ1274" s="12"/>
      <c r="GA1274" s="12"/>
      <c r="GB1274" s="12"/>
      <c r="GC1274" s="12"/>
      <c r="GD1274" s="12"/>
      <c r="GE1274" s="12"/>
      <c r="GF1274" s="12"/>
      <c r="GG1274" s="12"/>
      <c r="GH1274" s="12"/>
      <c r="GI1274" s="12"/>
      <c r="GJ1274" s="12"/>
      <c r="GK1274" s="12"/>
      <c r="GL1274" s="12"/>
      <c r="GM1274" s="12"/>
      <c r="GN1274" s="12"/>
      <c r="GO1274" s="12"/>
      <c r="GP1274" s="12"/>
      <c r="GQ1274" s="12"/>
      <c r="GR1274" s="12"/>
      <c r="GS1274" s="12"/>
      <c r="GT1274" s="12"/>
      <c r="GU1274" s="12"/>
      <c r="GV1274" s="12"/>
      <c r="GW1274" s="12"/>
      <c r="GX1274" s="12"/>
      <c r="GY1274" s="12"/>
      <c r="GZ1274" s="12"/>
      <c r="HA1274" s="12"/>
      <c r="HB1274" s="12"/>
      <c r="HC1274" s="12"/>
      <c r="HD1274" s="12"/>
      <c r="HE1274" s="12"/>
      <c r="HF1274" s="12"/>
      <c r="HG1274" s="12"/>
      <c r="HH1274" s="12"/>
      <c r="HI1274" s="12"/>
      <c r="HJ1274" s="12"/>
      <c r="HK1274" s="12"/>
      <c r="HL1274" s="12"/>
      <c r="HM1274" s="12"/>
      <c r="HN1274" s="12"/>
      <c r="HO1274" s="12"/>
      <c r="HP1274" s="12"/>
      <c r="HQ1274" s="12"/>
      <c r="HR1274" s="12"/>
      <c r="HS1274" s="12"/>
      <c r="KG1274" s="12"/>
      <c r="MR1274" s="12"/>
      <c r="MU1274" s="12"/>
    </row>
    <row r="1275" spans="1:359" s="8" customFormat="1" ht="22.5" customHeight="1">
      <c r="A1275" s="56"/>
      <c r="B1275" s="55"/>
      <c r="C1275" s="63"/>
      <c r="D1275" s="201"/>
      <c r="E1275" s="226"/>
      <c r="F1275" s="60"/>
      <c r="G1275" s="60"/>
      <c r="H1275" s="26"/>
      <c r="I1275" s="26"/>
      <c r="J1275" s="9"/>
      <c r="K1275" s="26"/>
      <c r="L1275" s="66"/>
      <c r="M1275" s="66"/>
      <c r="N1275" s="17"/>
      <c r="O1275" s="318"/>
      <c r="P1275" s="318"/>
      <c r="Q1275" s="13"/>
      <c r="R1275" s="31"/>
      <c r="S1275" s="31"/>
      <c r="T1275" s="21"/>
      <c r="U1275" s="10"/>
      <c r="V1275" s="9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12"/>
      <c r="AV1275" s="12"/>
      <c r="AW1275" s="12"/>
      <c r="AX1275" s="12"/>
      <c r="AY1275" s="12"/>
      <c r="AZ1275" s="12"/>
      <c r="BA1275" s="12"/>
      <c r="BB1275" s="12"/>
      <c r="BC1275" s="12"/>
      <c r="BD1275" s="12"/>
      <c r="BE1275" s="12"/>
      <c r="BF1275" s="12"/>
      <c r="BG1275" s="12"/>
      <c r="BH1275" s="12"/>
      <c r="BI1275" s="12"/>
      <c r="BJ1275" s="12"/>
      <c r="BK1275" s="12"/>
      <c r="BL1275" s="12"/>
      <c r="BM1275" s="12"/>
      <c r="BN1275" s="12"/>
      <c r="BO1275" s="12"/>
      <c r="BP1275" s="12"/>
      <c r="BQ1275" s="12"/>
      <c r="BR1275" s="12"/>
      <c r="BS1275" s="12"/>
      <c r="BT1275" s="12"/>
      <c r="BU1275" s="12"/>
      <c r="BV1275" s="12"/>
      <c r="BW1275" s="12"/>
      <c r="BX1275" s="12"/>
      <c r="BY1275" s="12"/>
      <c r="BZ1275" s="12"/>
      <c r="CA1275" s="12"/>
      <c r="CB1275" s="12"/>
      <c r="CC1275" s="12"/>
      <c r="CD1275" s="12"/>
      <c r="CE1275" s="12"/>
      <c r="CF1275" s="12"/>
      <c r="CG1275" s="12"/>
      <c r="CH1275" s="12"/>
      <c r="CI1275" s="12"/>
      <c r="CJ1275" s="12"/>
      <c r="CK1275" s="12"/>
      <c r="CL1275" s="12"/>
      <c r="CM1275" s="12"/>
      <c r="CN1275" s="12"/>
      <c r="CO1275" s="12"/>
      <c r="CP1275" s="12"/>
      <c r="CQ1275" s="12"/>
      <c r="CR1275" s="12"/>
      <c r="CS1275" s="12"/>
      <c r="CT1275" s="12"/>
      <c r="CU1275" s="12"/>
      <c r="CV1275" s="12"/>
      <c r="CW1275" s="12"/>
      <c r="CX1275" s="12"/>
      <c r="CY1275" s="12"/>
      <c r="CZ1275" s="12"/>
      <c r="DA1275" s="12"/>
      <c r="DB1275" s="12"/>
      <c r="DC1275" s="12"/>
      <c r="DD1275" s="12"/>
      <c r="DE1275" s="12"/>
      <c r="DF1275" s="12"/>
      <c r="DG1275" s="12"/>
      <c r="DH1275" s="12"/>
      <c r="DI1275" s="12"/>
      <c r="DJ1275" s="12"/>
      <c r="DK1275" s="12"/>
      <c r="DL1275" s="12"/>
      <c r="DM1275" s="12"/>
      <c r="DN1275" s="12"/>
      <c r="DO1275" s="12"/>
      <c r="DP1275" s="12"/>
      <c r="DQ1275" s="12"/>
      <c r="DR1275" s="12"/>
      <c r="DS1275" s="12"/>
      <c r="DT1275" s="12"/>
      <c r="DU1275" s="12"/>
      <c r="DV1275" s="12"/>
      <c r="DW1275" s="12"/>
      <c r="DX1275" s="12"/>
      <c r="DY1275" s="12"/>
      <c r="DZ1275" s="12"/>
      <c r="EA1275" s="12"/>
      <c r="EB1275" s="12"/>
      <c r="EC1275" s="12"/>
      <c r="ED1275" s="12"/>
      <c r="EE1275" s="12"/>
      <c r="EF1275" s="12"/>
      <c r="EG1275" s="12"/>
      <c r="EH1275" s="12"/>
      <c r="EI1275" s="12"/>
      <c r="EJ1275" s="12"/>
      <c r="EK1275" s="12"/>
      <c r="EL1275" s="12"/>
      <c r="EM1275" s="12"/>
      <c r="EN1275" s="12"/>
      <c r="EO1275" s="12"/>
      <c r="EP1275" s="12"/>
      <c r="EQ1275" s="12"/>
      <c r="ER1275" s="12"/>
      <c r="ES1275" s="12"/>
      <c r="ET1275" s="12"/>
      <c r="EU1275" s="12"/>
      <c r="EV1275" s="12"/>
      <c r="EW1275" s="12"/>
      <c r="EX1275" s="12"/>
      <c r="EY1275" s="12"/>
      <c r="EZ1275" s="12"/>
      <c r="FA1275" s="12"/>
      <c r="FB1275" s="12"/>
      <c r="FC1275" s="12"/>
      <c r="FD1275" s="12"/>
      <c r="FE1275" s="12"/>
      <c r="FF1275" s="12"/>
      <c r="FG1275" s="12"/>
      <c r="FH1275" s="12"/>
      <c r="FI1275" s="12"/>
      <c r="FJ1275" s="12"/>
      <c r="FK1275" s="12"/>
      <c r="FL1275" s="12"/>
      <c r="FM1275" s="12"/>
      <c r="FN1275" s="12"/>
      <c r="FO1275" s="12"/>
      <c r="FP1275" s="12"/>
      <c r="FQ1275" s="12"/>
      <c r="FR1275" s="12"/>
      <c r="FS1275" s="12"/>
      <c r="FT1275" s="12"/>
      <c r="FU1275" s="12"/>
      <c r="FV1275" s="12"/>
      <c r="FW1275" s="12"/>
      <c r="FX1275" s="12"/>
      <c r="FY1275" s="12"/>
      <c r="FZ1275" s="12"/>
      <c r="GA1275" s="12"/>
      <c r="GB1275" s="12"/>
      <c r="GC1275" s="12"/>
      <c r="GD1275" s="12"/>
      <c r="GE1275" s="12"/>
      <c r="GF1275" s="12"/>
      <c r="GG1275" s="12"/>
      <c r="GH1275" s="12"/>
      <c r="GI1275" s="12"/>
      <c r="GJ1275" s="12"/>
      <c r="GK1275" s="12"/>
      <c r="GL1275" s="12"/>
      <c r="GM1275" s="12"/>
      <c r="GN1275" s="12"/>
      <c r="GO1275" s="12"/>
      <c r="GP1275" s="12"/>
      <c r="GQ1275" s="12"/>
      <c r="GR1275" s="12"/>
      <c r="GS1275" s="12"/>
      <c r="GT1275" s="12"/>
      <c r="GU1275" s="12"/>
      <c r="GV1275" s="12"/>
      <c r="GW1275" s="12"/>
      <c r="GX1275" s="12"/>
      <c r="GY1275" s="12"/>
      <c r="GZ1275" s="12"/>
      <c r="HA1275" s="12"/>
      <c r="HB1275" s="12"/>
      <c r="HC1275" s="12"/>
      <c r="HD1275" s="12"/>
      <c r="HE1275" s="12"/>
      <c r="HF1275" s="12"/>
      <c r="HG1275" s="12"/>
      <c r="HH1275" s="12"/>
      <c r="HI1275" s="12"/>
      <c r="HJ1275" s="12"/>
      <c r="HK1275" s="12"/>
      <c r="HL1275" s="12"/>
      <c r="HM1275" s="12"/>
      <c r="HN1275" s="12"/>
      <c r="HO1275" s="12"/>
      <c r="HP1275" s="12"/>
      <c r="HQ1275" s="12"/>
      <c r="HR1275" s="12"/>
      <c r="HS1275" s="12"/>
      <c r="KZ1275" s="12"/>
      <c r="LA1275" s="12"/>
      <c r="LB1275" s="12"/>
      <c r="LC1275" s="12"/>
      <c r="LN1275" s="12"/>
      <c r="LO1275" s="12"/>
      <c r="LP1275" s="12"/>
      <c r="LQ1275" s="12"/>
      <c r="MG1275" s="12"/>
      <c r="MH1275" s="12"/>
      <c r="MI1275" s="12"/>
      <c r="MJ1275" s="12"/>
      <c r="MK1275" s="12"/>
      <c r="ML1275" s="12"/>
      <c r="MM1275" s="12"/>
      <c r="MN1275" s="12"/>
      <c r="MO1275" s="12"/>
      <c r="MP1275" s="12"/>
      <c r="MR1275" s="12"/>
      <c r="MU1275" s="12"/>
    </row>
    <row r="1276" spans="1:359" s="8" customFormat="1" ht="22.5" customHeight="1">
      <c r="A1276" s="56"/>
      <c r="B1276" s="55"/>
      <c r="C1276" s="63"/>
      <c r="D1276" s="201"/>
      <c r="E1276" s="226"/>
      <c r="F1276" s="60"/>
      <c r="G1276" s="60"/>
      <c r="H1276" s="26"/>
      <c r="I1276" s="26"/>
      <c r="J1276" s="9"/>
      <c r="K1276" s="26"/>
      <c r="L1276" s="66"/>
      <c r="M1276" s="66"/>
      <c r="N1276" s="17"/>
      <c r="O1276" s="318"/>
      <c r="P1276" s="318"/>
      <c r="Q1276" s="13"/>
      <c r="R1276" s="31"/>
      <c r="S1276" s="31"/>
      <c r="T1276" s="21"/>
      <c r="U1276" s="10"/>
      <c r="V1276" s="9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T1276" s="12"/>
      <c r="AU1276" s="12"/>
      <c r="AV1276" s="12"/>
      <c r="AW1276" s="12"/>
      <c r="AX1276" s="12"/>
      <c r="AY1276" s="12"/>
      <c r="AZ1276" s="12"/>
      <c r="BA1276" s="12"/>
      <c r="BB1276" s="12"/>
      <c r="BC1276" s="12"/>
      <c r="BD1276" s="12"/>
      <c r="BE1276" s="12"/>
      <c r="BF1276" s="12"/>
      <c r="BG1276" s="12"/>
      <c r="BH1276" s="12"/>
      <c r="BI1276" s="12"/>
      <c r="BJ1276" s="12"/>
      <c r="BK1276" s="12"/>
      <c r="BL1276" s="12"/>
      <c r="BM1276" s="12"/>
      <c r="BN1276" s="12"/>
      <c r="BO1276" s="12"/>
      <c r="BP1276" s="12"/>
      <c r="BQ1276" s="12"/>
      <c r="BR1276" s="12"/>
      <c r="BS1276" s="12"/>
      <c r="BT1276" s="12"/>
      <c r="BU1276" s="12"/>
      <c r="BV1276" s="12"/>
      <c r="BW1276" s="12"/>
      <c r="BX1276" s="12"/>
      <c r="BY1276" s="12"/>
      <c r="BZ1276" s="12"/>
      <c r="CA1276" s="12"/>
      <c r="CB1276" s="12"/>
      <c r="CC1276" s="12"/>
      <c r="CD1276" s="12"/>
      <c r="CE1276" s="12"/>
      <c r="CF1276" s="12"/>
      <c r="CG1276" s="12"/>
      <c r="CH1276" s="12"/>
      <c r="CI1276" s="12"/>
      <c r="CJ1276" s="12"/>
      <c r="CK1276" s="12"/>
      <c r="CL1276" s="12"/>
      <c r="CM1276" s="12"/>
      <c r="CN1276" s="12"/>
      <c r="CO1276" s="12"/>
      <c r="CP1276" s="12"/>
      <c r="CQ1276" s="12"/>
      <c r="CR1276" s="12"/>
      <c r="CS1276" s="12"/>
      <c r="CT1276" s="12"/>
      <c r="CU1276" s="12"/>
      <c r="CV1276" s="12"/>
      <c r="CW1276" s="12"/>
      <c r="CX1276" s="12"/>
      <c r="CY1276" s="12"/>
      <c r="CZ1276" s="12"/>
      <c r="DA1276" s="12"/>
      <c r="DB1276" s="12"/>
      <c r="DC1276" s="12"/>
      <c r="DD1276" s="12"/>
      <c r="DE1276" s="12"/>
      <c r="DF1276" s="12"/>
      <c r="DG1276" s="12"/>
      <c r="DH1276" s="12"/>
      <c r="DI1276" s="12"/>
      <c r="DJ1276" s="12"/>
      <c r="DK1276" s="12"/>
      <c r="DL1276" s="12"/>
      <c r="DM1276" s="12"/>
      <c r="DN1276" s="12"/>
      <c r="DO1276" s="12"/>
      <c r="DP1276" s="12"/>
      <c r="DQ1276" s="12"/>
      <c r="DR1276" s="12"/>
      <c r="DS1276" s="12"/>
      <c r="DT1276" s="12"/>
      <c r="DU1276" s="12"/>
      <c r="DV1276" s="12"/>
      <c r="DW1276" s="12"/>
      <c r="DX1276" s="12"/>
      <c r="DY1276" s="12"/>
      <c r="DZ1276" s="12"/>
      <c r="EA1276" s="12"/>
      <c r="EB1276" s="12"/>
      <c r="EC1276" s="12"/>
      <c r="ED1276" s="12"/>
      <c r="EE1276" s="12"/>
      <c r="EF1276" s="12"/>
      <c r="EG1276" s="12"/>
      <c r="EH1276" s="12"/>
      <c r="EI1276" s="12"/>
      <c r="EJ1276" s="12"/>
      <c r="EK1276" s="12"/>
      <c r="EL1276" s="12"/>
      <c r="EM1276" s="12"/>
      <c r="EN1276" s="12"/>
      <c r="EO1276" s="12"/>
      <c r="EP1276" s="12"/>
      <c r="EQ1276" s="12"/>
      <c r="ER1276" s="12"/>
      <c r="ES1276" s="12"/>
      <c r="ET1276" s="12"/>
      <c r="EU1276" s="12"/>
      <c r="EV1276" s="12"/>
      <c r="EW1276" s="12"/>
      <c r="EX1276" s="12"/>
      <c r="EY1276" s="12"/>
      <c r="EZ1276" s="12"/>
      <c r="FA1276" s="12"/>
      <c r="FB1276" s="12"/>
      <c r="FC1276" s="12"/>
      <c r="FD1276" s="12"/>
      <c r="FE1276" s="12"/>
      <c r="FF1276" s="12"/>
      <c r="FG1276" s="12"/>
      <c r="FH1276" s="12"/>
      <c r="FI1276" s="12"/>
      <c r="FJ1276" s="12"/>
      <c r="FK1276" s="12"/>
      <c r="FL1276" s="12"/>
      <c r="FM1276" s="12"/>
      <c r="FN1276" s="12"/>
      <c r="FO1276" s="12"/>
      <c r="FP1276" s="12"/>
      <c r="FQ1276" s="12"/>
      <c r="FR1276" s="12"/>
      <c r="FS1276" s="12"/>
      <c r="FT1276" s="12"/>
      <c r="FU1276" s="12"/>
      <c r="FV1276" s="12"/>
      <c r="FW1276" s="12"/>
      <c r="FX1276" s="12"/>
      <c r="FY1276" s="12"/>
      <c r="FZ1276" s="12"/>
      <c r="GA1276" s="12"/>
      <c r="GB1276" s="12"/>
      <c r="GC1276" s="12"/>
      <c r="GD1276" s="12"/>
      <c r="GE1276" s="12"/>
      <c r="GF1276" s="12"/>
      <c r="GG1276" s="12"/>
      <c r="GH1276" s="12"/>
      <c r="GI1276" s="12"/>
      <c r="GJ1276" s="12"/>
      <c r="GK1276" s="12"/>
      <c r="GL1276" s="12"/>
      <c r="GM1276" s="12"/>
      <c r="GN1276" s="12"/>
      <c r="GO1276" s="12"/>
      <c r="GP1276" s="12"/>
      <c r="GQ1276" s="12"/>
      <c r="GR1276" s="12"/>
      <c r="GS1276" s="12"/>
      <c r="GT1276" s="12"/>
      <c r="GU1276" s="12"/>
      <c r="GV1276" s="12"/>
      <c r="GW1276" s="12"/>
      <c r="GX1276" s="12"/>
      <c r="GY1276" s="12"/>
      <c r="GZ1276" s="12"/>
      <c r="HA1276" s="12"/>
      <c r="HB1276" s="12"/>
      <c r="HC1276" s="12"/>
      <c r="HD1276" s="12"/>
      <c r="HE1276" s="12"/>
      <c r="HF1276" s="12"/>
      <c r="HG1276" s="12"/>
      <c r="HH1276" s="12"/>
      <c r="HI1276" s="12"/>
      <c r="HJ1276" s="12"/>
      <c r="HK1276" s="12"/>
      <c r="HL1276" s="12"/>
      <c r="HM1276" s="12"/>
      <c r="HN1276" s="12"/>
      <c r="HO1276" s="12"/>
      <c r="HP1276" s="12"/>
      <c r="HQ1276" s="12"/>
      <c r="HR1276" s="12"/>
      <c r="HS1276" s="12"/>
      <c r="JZ1276" s="12"/>
      <c r="KA1276" s="12"/>
      <c r="MQ1276" s="12"/>
      <c r="MR1276" s="12"/>
      <c r="MS1276" s="12"/>
      <c r="MU1276" s="12"/>
    </row>
    <row r="1277" spans="1:359" s="8" customFormat="1" ht="22.5" customHeight="1">
      <c r="A1277" s="57">
        <v>1</v>
      </c>
      <c r="B1277" s="58">
        <v>15</v>
      </c>
      <c r="C1277" s="62">
        <v>3</v>
      </c>
      <c r="D1277" s="201">
        <f>SUM((S1277*A1277)+B1277+C1277)</f>
        <v>27.698999999999998</v>
      </c>
      <c r="E1277" s="226"/>
      <c r="F1277" s="59" t="s">
        <v>805</v>
      </c>
      <c r="G1277" s="59"/>
      <c r="H1277" s="26" t="s">
        <v>2721</v>
      </c>
      <c r="I1277" s="26" t="s">
        <v>2722</v>
      </c>
      <c r="J1277" s="28" t="s">
        <v>2727</v>
      </c>
      <c r="K1277" s="26" t="s">
        <v>2728</v>
      </c>
      <c r="L1277" s="66">
        <f>SUM(D1277)</f>
        <v>27.698999999999998</v>
      </c>
      <c r="M1277" s="66"/>
      <c r="N1277" s="1" t="s">
        <v>369</v>
      </c>
      <c r="O1277" s="316" t="s">
        <v>369</v>
      </c>
      <c r="P1277" s="317">
        <v>6</v>
      </c>
      <c r="Q1277" s="4" t="s">
        <v>369</v>
      </c>
      <c r="R1277" s="37">
        <v>7.95</v>
      </c>
      <c r="S1277" s="38">
        <f>SUM(R1277*1.22)</f>
        <v>9.6989999999999998</v>
      </c>
      <c r="T1277" s="25">
        <v>0.08</v>
      </c>
      <c r="U1277" s="10" t="s">
        <v>1628</v>
      </c>
      <c r="V1277" s="10" t="s">
        <v>1629</v>
      </c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  <c r="AT1277" s="12"/>
      <c r="AU1277" s="12"/>
      <c r="AV1277" s="12"/>
      <c r="AW1277" s="12"/>
      <c r="AX1277" s="12"/>
      <c r="AY1277" s="12"/>
      <c r="AZ1277" s="12"/>
      <c r="BA1277" s="12"/>
      <c r="BB1277" s="12"/>
      <c r="BC1277" s="12"/>
      <c r="BD1277" s="12"/>
      <c r="BE1277" s="12"/>
      <c r="BF1277" s="12"/>
      <c r="BG1277" s="12"/>
      <c r="BH1277" s="12"/>
      <c r="BI1277" s="12"/>
      <c r="BJ1277" s="12"/>
      <c r="BK1277" s="12"/>
      <c r="BL1277" s="12"/>
      <c r="BM1277" s="12"/>
      <c r="BN1277" s="12"/>
      <c r="BO1277" s="12"/>
      <c r="BP1277" s="12"/>
      <c r="BQ1277" s="12"/>
      <c r="BR1277" s="12"/>
      <c r="BS1277" s="12"/>
      <c r="BT1277" s="12"/>
      <c r="BU1277" s="12"/>
      <c r="BV1277" s="12"/>
      <c r="BW1277" s="12"/>
      <c r="BX1277" s="12"/>
      <c r="BY1277" s="12"/>
      <c r="BZ1277" s="12"/>
      <c r="CA1277" s="12"/>
      <c r="CB1277" s="12"/>
      <c r="CC1277" s="12"/>
      <c r="CD1277" s="12"/>
      <c r="CE1277" s="12"/>
      <c r="CF1277" s="12"/>
      <c r="CG1277" s="12"/>
      <c r="CH1277" s="12"/>
      <c r="CI1277" s="12"/>
      <c r="CJ1277" s="12"/>
      <c r="CK1277" s="12"/>
      <c r="CL1277" s="12"/>
      <c r="CM1277" s="12"/>
      <c r="CN1277" s="12"/>
      <c r="CO1277" s="12"/>
      <c r="CP1277" s="12"/>
      <c r="CQ1277" s="12"/>
      <c r="CR1277" s="12"/>
      <c r="CS1277" s="12"/>
      <c r="CT1277" s="12"/>
      <c r="CU1277" s="12"/>
      <c r="CV1277" s="12"/>
      <c r="CW1277" s="12"/>
      <c r="CX1277" s="12"/>
      <c r="CY1277" s="12"/>
      <c r="CZ1277" s="12"/>
      <c r="DA1277" s="12"/>
      <c r="DB1277" s="12"/>
      <c r="DC1277" s="12"/>
      <c r="DD1277" s="12"/>
      <c r="DE1277" s="12"/>
      <c r="DF1277" s="12"/>
      <c r="DG1277" s="12"/>
      <c r="DH1277" s="12"/>
      <c r="DI1277" s="12"/>
      <c r="DJ1277" s="12"/>
      <c r="DK1277" s="12"/>
      <c r="DL1277" s="12"/>
      <c r="DM1277" s="12"/>
      <c r="DN1277" s="12"/>
      <c r="DO1277" s="12"/>
      <c r="DP1277" s="12"/>
      <c r="DQ1277" s="12"/>
      <c r="DR1277" s="12"/>
      <c r="DS1277" s="12"/>
      <c r="DT1277" s="12"/>
      <c r="DU1277" s="12"/>
      <c r="DV1277" s="12"/>
      <c r="DW1277" s="12"/>
      <c r="DX1277" s="12"/>
      <c r="DY1277" s="12"/>
      <c r="DZ1277" s="12"/>
      <c r="EA1277" s="12"/>
      <c r="EB1277" s="12"/>
      <c r="EC1277" s="12"/>
      <c r="ED1277" s="12"/>
      <c r="EE1277" s="12"/>
      <c r="EF1277" s="12"/>
      <c r="EG1277" s="12"/>
      <c r="EH1277" s="12"/>
      <c r="EI1277" s="12"/>
      <c r="EJ1277" s="12"/>
      <c r="EK1277" s="12"/>
      <c r="EL1277" s="12"/>
      <c r="EM1277" s="12"/>
      <c r="EN1277" s="12"/>
      <c r="EO1277" s="12"/>
      <c r="EP1277" s="12"/>
      <c r="EQ1277" s="12"/>
      <c r="ER1277" s="12"/>
      <c r="ES1277" s="12"/>
      <c r="ET1277" s="12"/>
      <c r="EU1277" s="12"/>
      <c r="EV1277" s="12"/>
      <c r="EW1277" s="12"/>
      <c r="EX1277" s="12"/>
      <c r="EY1277" s="12"/>
      <c r="EZ1277" s="12"/>
      <c r="FA1277" s="12"/>
      <c r="FB1277" s="12"/>
      <c r="FC1277" s="12"/>
      <c r="FD1277" s="12"/>
      <c r="FE1277" s="12"/>
      <c r="FF1277" s="12"/>
      <c r="FG1277" s="12"/>
      <c r="FH1277" s="12"/>
      <c r="FI1277" s="12"/>
      <c r="FJ1277" s="12"/>
      <c r="FK1277" s="12"/>
      <c r="FL1277" s="12"/>
      <c r="FM1277" s="12"/>
      <c r="FN1277" s="12"/>
      <c r="FO1277" s="12"/>
      <c r="FP1277" s="12"/>
      <c r="FQ1277" s="12"/>
      <c r="FR1277" s="12"/>
      <c r="FS1277" s="12"/>
      <c r="FT1277" s="12"/>
      <c r="FU1277" s="12"/>
      <c r="FV1277" s="12"/>
      <c r="FW1277" s="12"/>
      <c r="FX1277" s="12"/>
      <c r="FY1277" s="12"/>
      <c r="FZ1277" s="12"/>
      <c r="GA1277" s="12"/>
      <c r="GB1277" s="12"/>
      <c r="GC1277" s="12"/>
      <c r="GD1277" s="12"/>
      <c r="GE1277" s="12"/>
      <c r="GF1277" s="12"/>
      <c r="GG1277" s="12"/>
      <c r="GH1277" s="12"/>
      <c r="GI1277" s="12"/>
      <c r="GJ1277" s="12"/>
      <c r="GK1277" s="12"/>
      <c r="GL1277" s="12"/>
      <c r="GM1277" s="12"/>
      <c r="GN1277" s="12"/>
      <c r="GO1277" s="12"/>
      <c r="GP1277" s="12"/>
      <c r="GQ1277" s="12"/>
      <c r="GR1277" s="12"/>
      <c r="GS1277" s="12"/>
      <c r="GT1277" s="12"/>
      <c r="GU1277" s="12"/>
      <c r="GV1277" s="12"/>
      <c r="GW1277" s="12"/>
      <c r="GX1277" s="12"/>
      <c r="GY1277" s="12"/>
      <c r="GZ1277" s="12"/>
      <c r="HA1277" s="12"/>
      <c r="HB1277" s="12"/>
      <c r="HC1277" s="12"/>
      <c r="HD1277" s="12"/>
      <c r="HE1277" s="12"/>
      <c r="HF1277" s="12"/>
      <c r="HG1277" s="12"/>
      <c r="HH1277" s="12"/>
      <c r="HI1277" s="12"/>
      <c r="HJ1277" s="12"/>
      <c r="HK1277" s="12"/>
      <c r="HL1277" s="12"/>
      <c r="HM1277" s="12"/>
      <c r="HN1277" s="12"/>
      <c r="HO1277" s="12"/>
      <c r="HT1277" s="12"/>
      <c r="HU1277" s="12"/>
      <c r="HW1277" s="12"/>
      <c r="HX1277" s="12"/>
      <c r="HZ1277" s="12"/>
      <c r="IA1277" s="12"/>
      <c r="IB1277" s="12"/>
      <c r="IC1277" s="12"/>
      <c r="ID1277" s="12"/>
      <c r="IG1277" s="12"/>
      <c r="II1277" s="12"/>
      <c r="IJ1277" s="12"/>
      <c r="IK1277" s="12"/>
      <c r="IO1277" s="12"/>
      <c r="IP1277" s="12"/>
      <c r="IQ1277" s="12"/>
      <c r="IR1277" s="12"/>
      <c r="JN1277" s="7"/>
      <c r="JO1277" s="12"/>
      <c r="JQ1277" s="12"/>
      <c r="JT1277" s="12"/>
      <c r="JU1277" s="12"/>
      <c r="JV1277" s="12"/>
      <c r="JW1277" s="12"/>
      <c r="JX1277" s="12"/>
      <c r="KS1277" s="12"/>
      <c r="KT1277" s="12"/>
      <c r="KX1277" s="12"/>
      <c r="KZ1277" s="12"/>
      <c r="LA1277" s="12"/>
      <c r="LB1277" s="12"/>
      <c r="LC1277" s="12"/>
      <c r="LN1277" s="12"/>
      <c r="LO1277" s="12"/>
      <c r="LP1277" s="12"/>
      <c r="LQ1277" s="12"/>
      <c r="MG1277" s="12"/>
      <c r="MH1277" s="12"/>
      <c r="MI1277" s="12"/>
      <c r="MJ1277" s="12"/>
      <c r="MQ1277" s="197"/>
      <c r="MS1277" s="197"/>
    </row>
    <row r="1278" spans="1:359" s="8" customFormat="1" ht="22.5" customHeight="1">
      <c r="A1278" s="57">
        <v>2.2000000000000002</v>
      </c>
      <c r="B1278" s="58"/>
      <c r="C1278" s="62">
        <v>5</v>
      </c>
      <c r="D1278" s="201">
        <f>SUM((S1278*A1278)+B1278+C1278)</f>
        <v>41.234000000000002</v>
      </c>
      <c r="E1278" s="226"/>
      <c r="F1278" s="59" t="s">
        <v>806</v>
      </c>
      <c r="G1278" s="59"/>
      <c r="H1278" s="26" t="s">
        <v>2721</v>
      </c>
      <c r="I1278" s="26" t="s">
        <v>2722</v>
      </c>
      <c r="J1278" s="28" t="s">
        <v>2726</v>
      </c>
      <c r="K1278" s="26" t="s">
        <v>2730</v>
      </c>
      <c r="L1278" s="66">
        <f>SUM(D1278)</f>
        <v>41.234000000000002</v>
      </c>
      <c r="M1278" s="66"/>
      <c r="N1278" s="1" t="s">
        <v>369</v>
      </c>
      <c r="O1278" s="316" t="s">
        <v>369</v>
      </c>
      <c r="P1278" s="317">
        <v>6</v>
      </c>
      <c r="Q1278" s="4" t="s">
        <v>369</v>
      </c>
      <c r="R1278" s="37">
        <v>13.5</v>
      </c>
      <c r="S1278" s="38">
        <f>SUM(R1278*1.22)</f>
        <v>16.47</v>
      </c>
      <c r="T1278" s="25">
        <v>0.08</v>
      </c>
      <c r="U1278" s="10" t="s">
        <v>1628</v>
      </c>
      <c r="V1278" s="10" t="s">
        <v>1629</v>
      </c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T1278" s="12"/>
      <c r="AU1278" s="12"/>
      <c r="AV1278" s="12"/>
      <c r="AW1278" s="12"/>
      <c r="AX1278" s="12"/>
      <c r="AY1278" s="12"/>
      <c r="AZ1278" s="12"/>
      <c r="BA1278" s="12"/>
      <c r="BB1278" s="12"/>
      <c r="BC1278" s="12"/>
      <c r="BD1278" s="12"/>
      <c r="BE1278" s="12"/>
      <c r="BF1278" s="12"/>
      <c r="BG1278" s="12"/>
      <c r="BH1278" s="12"/>
      <c r="BI1278" s="12"/>
      <c r="BJ1278" s="12"/>
      <c r="BK1278" s="12"/>
      <c r="BL1278" s="12"/>
      <c r="BM1278" s="12"/>
      <c r="BN1278" s="12"/>
      <c r="BO1278" s="12"/>
      <c r="BP1278" s="12"/>
      <c r="BQ1278" s="12"/>
      <c r="BR1278" s="12"/>
      <c r="BS1278" s="12"/>
      <c r="BT1278" s="12"/>
      <c r="BU1278" s="12"/>
      <c r="BV1278" s="12"/>
      <c r="BW1278" s="12"/>
      <c r="BX1278" s="12"/>
      <c r="BY1278" s="12"/>
      <c r="BZ1278" s="12"/>
      <c r="CA1278" s="12"/>
      <c r="CB1278" s="12"/>
      <c r="CC1278" s="12"/>
      <c r="CD1278" s="12"/>
      <c r="CE1278" s="12"/>
      <c r="CF1278" s="12"/>
      <c r="CG1278" s="12"/>
      <c r="CH1278" s="12"/>
      <c r="CI1278" s="12"/>
      <c r="CJ1278" s="12"/>
      <c r="CK1278" s="12"/>
      <c r="CL1278" s="12"/>
      <c r="CM1278" s="12"/>
      <c r="CN1278" s="12"/>
      <c r="CO1278" s="12"/>
      <c r="CP1278" s="12"/>
      <c r="CQ1278" s="12"/>
      <c r="CR1278" s="12"/>
      <c r="CS1278" s="12"/>
      <c r="CT1278" s="12"/>
      <c r="CU1278" s="12"/>
      <c r="CV1278" s="12"/>
      <c r="CW1278" s="12"/>
      <c r="CX1278" s="12"/>
      <c r="CY1278" s="12"/>
      <c r="CZ1278" s="12"/>
      <c r="DA1278" s="12"/>
      <c r="DB1278" s="12"/>
      <c r="DC1278" s="12"/>
      <c r="DD1278" s="12"/>
      <c r="DE1278" s="12"/>
      <c r="DF1278" s="12"/>
      <c r="DG1278" s="12"/>
      <c r="DH1278" s="12"/>
      <c r="DI1278" s="12"/>
      <c r="DJ1278" s="12"/>
      <c r="DK1278" s="12"/>
      <c r="DL1278" s="12"/>
      <c r="DM1278" s="12"/>
      <c r="DN1278" s="12"/>
      <c r="DO1278" s="12"/>
      <c r="DP1278" s="12"/>
      <c r="DQ1278" s="12"/>
      <c r="DR1278" s="12"/>
      <c r="DS1278" s="12"/>
      <c r="DT1278" s="12"/>
      <c r="DU1278" s="12"/>
      <c r="DV1278" s="12"/>
      <c r="DW1278" s="12"/>
      <c r="DX1278" s="12"/>
      <c r="DY1278" s="12"/>
      <c r="DZ1278" s="12"/>
      <c r="EA1278" s="12"/>
      <c r="EB1278" s="12"/>
      <c r="EC1278" s="12"/>
      <c r="ED1278" s="12"/>
      <c r="EE1278" s="12"/>
      <c r="EF1278" s="12"/>
      <c r="EG1278" s="12"/>
      <c r="EH1278" s="12"/>
      <c r="EI1278" s="12"/>
      <c r="EJ1278" s="12"/>
      <c r="EK1278" s="12"/>
      <c r="EL1278" s="12"/>
      <c r="EM1278" s="12"/>
      <c r="EN1278" s="12"/>
      <c r="EO1278" s="12"/>
      <c r="EP1278" s="12"/>
      <c r="EQ1278" s="12"/>
      <c r="ER1278" s="12"/>
      <c r="ES1278" s="12"/>
      <c r="ET1278" s="12"/>
      <c r="EU1278" s="12"/>
      <c r="EV1278" s="12"/>
      <c r="EW1278" s="12"/>
      <c r="EX1278" s="12"/>
      <c r="EY1278" s="12"/>
      <c r="EZ1278" s="12"/>
      <c r="FA1278" s="12"/>
      <c r="FB1278" s="12"/>
      <c r="FC1278" s="12"/>
      <c r="FD1278" s="12"/>
      <c r="FE1278" s="12"/>
      <c r="FF1278" s="12"/>
      <c r="FG1278" s="12"/>
      <c r="FH1278" s="12"/>
      <c r="FI1278" s="12"/>
      <c r="FJ1278" s="12"/>
      <c r="FK1278" s="12"/>
      <c r="FL1278" s="12"/>
      <c r="FM1278" s="12"/>
      <c r="FN1278" s="12"/>
      <c r="FO1278" s="12"/>
      <c r="FP1278" s="12"/>
      <c r="FQ1278" s="12"/>
      <c r="FR1278" s="12"/>
      <c r="FS1278" s="12"/>
      <c r="FT1278" s="12"/>
      <c r="FU1278" s="12"/>
      <c r="FV1278" s="12"/>
      <c r="FW1278" s="12"/>
      <c r="FX1278" s="12"/>
      <c r="FY1278" s="12"/>
      <c r="FZ1278" s="12"/>
      <c r="GA1278" s="12"/>
      <c r="GB1278" s="12"/>
      <c r="GC1278" s="12"/>
      <c r="GD1278" s="12"/>
      <c r="GE1278" s="12"/>
      <c r="GF1278" s="12"/>
      <c r="GG1278" s="12"/>
      <c r="GH1278" s="12"/>
      <c r="GI1278" s="12"/>
      <c r="GJ1278" s="12"/>
      <c r="GK1278" s="12"/>
      <c r="GL1278" s="12"/>
      <c r="GM1278" s="12"/>
      <c r="GN1278" s="12"/>
      <c r="GO1278" s="12"/>
      <c r="GP1278" s="12"/>
      <c r="GQ1278" s="12"/>
      <c r="GR1278" s="12"/>
      <c r="GS1278" s="12"/>
      <c r="GT1278" s="12"/>
      <c r="GU1278" s="12"/>
      <c r="GV1278" s="12"/>
      <c r="GW1278" s="12"/>
      <c r="GX1278" s="12"/>
      <c r="GY1278" s="12"/>
      <c r="GZ1278" s="12"/>
      <c r="HA1278" s="12"/>
      <c r="HB1278" s="12"/>
      <c r="HC1278" s="12"/>
      <c r="HD1278" s="12"/>
      <c r="HE1278" s="12"/>
      <c r="HF1278" s="12"/>
      <c r="HG1278" s="12"/>
      <c r="HH1278" s="12"/>
      <c r="HI1278" s="12"/>
      <c r="HJ1278" s="12"/>
      <c r="HK1278" s="12"/>
      <c r="HL1278" s="12"/>
      <c r="HM1278" s="12"/>
      <c r="HN1278" s="12"/>
      <c r="HO1278" s="12"/>
      <c r="HT1278" s="12"/>
      <c r="HU1278" s="12"/>
      <c r="HW1278" s="12"/>
      <c r="HX1278" s="12"/>
      <c r="HZ1278" s="12"/>
      <c r="IA1278" s="12"/>
      <c r="IB1278" s="12"/>
      <c r="IC1278" s="12"/>
      <c r="ID1278" s="12"/>
      <c r="IG1278" s="12"/>
      <c r="II1278" s="12"/>
      <c r="IJ1278" s="12"/>
      <c r="IK1278" s="12"/>
      <c r="IO1278" s="12"/>
      <c r="IP1278" s="12"/>
      <c r="IQ1278" s="12"/>
      <c r="IR1278" s="12"/>
      <c r="JN1278" s="7"/>
      <c r="JO1278" s="12"/>
      <c r="JQ1278" s="12"/>
      <c r="JT1278" s="12"/>
      <c r="JU1278" s="12"/>
      <c r="JV1278" s="12"/>
      <c r="JW1278" s="12"/>
      <c r="JX1278" s="12"/>
      <c r="KS1278" s="12"/>
      <c r="KT1278" s="12"/>
      <c r="KX1278" s="12"/>
      <c r="KZ1278" s="12"/>
      <c r="LA1278" s="12"/>
      <c r="LB1278" s="12"/>
      <c r="LC1278" s="12"/>
      <c r="LN1278" s="12"/>
      <c r="LO1278" s="12"/>
      <c r="LP1278" s="12"/>
      <c r="LQ1278" s="12"/>
      <c r="MG1278" s="12"/>
      <c r="MH1278" s="12"/>
      <c r="MI1278" s="12"/>
      <c r="MJ1278" s="12"/>
      <c r="MQ1278" s="197"/>
      <c r="MS1278" s="197"/>
    </row>
    <row r="1279" spans="1:359" s="8" customFormat="1" ht="22.5" customHeight="1">
      <c r="A1279" s="57">
        <v>1</v>
      </c>
      <c r="B1279" s="58">
        <v>15</v>
      </c>
      <c r="C1279" s="62">
        <v>4</v>
      </c>
      <c r="D1279" s="201">
        <f>SUM((S1279*A1279)+B1279+C1279)</f>
        <v>30.346</v>
      </c>
      <c r="E1279" s="226"/>
      <c r="F1279" s="59" t="s">
        <v>805</v>
      </c>
      <c r="G1279" s="59"/>
      <c r="H1279" s="26" t="s">
        <v>2721</v>
      </c>
      <c r="I1279" s="26" t="s">
        <v>2722</v>
      </c>
      <c r="J1279" s="28" t="s">
        <v>2726</v>
      </c>
      <c r="K1279" s="26" t="s">
        <v>2729</v>
      </c>
      <c r="L1279" s="66">
        <f>SUM(D1279)</f>
        <v>30.346</v>
      </c>
      <c r="M1279" s="66"/>
      <c r="N1279" s="1" t="s">
        <v>369</v>
      </c>
      <c r="O1279" s="316" t="s">
        <v>369</v>
      </c>
      <c r="P1279" s="317">
        <v>6</v>
      </c>
      <c r="Q1279" s="4" t="s">
        <v>369</v>
      </c>
      <c r="R1279" s="37">
        <v>9.3000000000000007</v>
      </c>
      <c r="S1279" s="38">
        <f>SUM(R1279*1.22)</f>
        <v>11.346</v>
      </c>
      <c r="T1279" s="25">
        <v>0.08</v>
      </c>
      <c r="U1279" s="10" t="s">
        <v>1628</v>
      </c>
      <c r="V1279" s="10" t="s">
        <v>1629</v>
      </c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/>
      <c r="AU1279" s="12"/>
      <c r="AV1279" s="12"/>
      <c r="AW1279" s="12"/>
      <c r="AX1279" s="12"/>
      <c r="AY1279" s="12"/>
      <c r="AZ1279" s="12"/>
      <c r="BA1279" s="12"/>
      <c r="BB1279" s="12"/>
      <c r="BC1279" s="12"/>
      <c r="BD1279" s="12"/>
      <c r="BE1279" s="12"/>
      <c r="BF1279" s="12"/>
      <c r="BG1279" s="12"/>
      <c r="BH1279" s="12"/>
      <c r="BI1279" s="12"/>
      <c r="BJ1279" s="12"/>
      <c r="BK1279" s="12"/>
      <c r="BL1279" s="12"/>
      <c r="BM1279" s="12"/>
      <c r="BN1279" s="12"/>
      <c r="BO1279" s="12"/>
      <c r="BP1279" s="12"/>
      <c r="BQ1279" s="12"/>
      <c r="BR1279" s="12"/>
      <c r="BS1279" s="12"/>
      <c r="BT1279" s="12"/>
      <c r="BU1279" s="12"/>
      <c r="BV1279" s="12"/>
      <c r="BW1279" s="12"/>
      <c r="BX1279" s="12"/>
      <c r="BY1279" s="12"/>
      <c r="BZ1279" s="12"/>
      <c r="CA1279" s="12"/>
      <c r="CB1279" s="12"/>
      <c r="CC1279" s="12"/>
      <c r="CD1279" s="12"/>
      <c r="CE1279" s="12"/>
      <c r="CF1279" s="12"/>
      <c r="CG1279" s="12"/>
      <c r="CH1279" s="12"/>
      <c r="CI1279" s="12"/>
      <c r="CJ1279" s="12"/>
      <c r="CK1279" s="12"/>
      <c r="CL1279" s="12"/>
      <c r="CM1279" s="12"/>
      <c r="CN1279" s="12"/>
      <c r="CO1279" s="12"/>
      <c r="CP1279" s="12"/>
      <c r="CQ1279" s="12"/>
      <c r="CR1279" s="12"/>
      <c r="CS1279" s="12"/>
      <c r="CT1279" s="12"/>
      <c r="CU1279" s="12"/>
      <c r="CV1279" s="12"/>
      <c r="CW1279" s="12"/>
      <c r="CX1279" s="12"/>
      <c r="CY1279" s="12"/>
      <c r="CZ1279" s="12"/>
      <c r="DA1279" s="12"/>
      <c r="DB1279" s="12"/>
      <c r="DC1279" s="12"/>
      <c r="DD1279" s="12"/>
      <c r="DE1279" s="12"/>
      <c r="DF1279" s="12"/>
      <c r="DG1279" s="12"/>
      <c r="DH1279" s="12"/>
      <c r="DI1279" s="12"/>
      <c r="DJ1279" s="12"/>
      <c r="DK1279" s="12"/>
      <c r="DL1279" s="12"/>
      <c r="DM1279" s="12"/>
      <c r="DN1279" s="12"/>
      <c r="DO1279" s="12"/>
      <c r="DP1279" s="12"/>
      <c r="DQ1279" s="12"/>
      <c r="DR1279" s="12"/>
      <c r="DS1279" s="12"/>
      <c r="DT1279" s="12"/>
      <c r="DU1279" s="12"/>
      <c r="DV1279" s="12"/>
      <c r="DW1279" s="12"/>
      <c r="DX1279" s="12"/>
      <c r="DY1279" s="12"/>
      <c r="DZ1279" s="12"/>
      <c r="EA1279" s="12"/>
      <c r="EB1279" s="12"/>
      <c r="EC1279" s="12"/>
      <c r="ED1279" s="12"/>
      <c r="EE1279" s="12"/>
      <c r="EF1279" s="12"/>
      <c r="EG1279" s="12"/>
      <c r="EH1279" s="12"/>
      <c r="EI1279" s="12"/>
      <c r="EJ1279" s="12"/>
      <c r="EK1279" s="12"/>
      <c r="EL1279" s="12"/>
      <c r="EM1279" s="12"/>
      <c r="EN1279" s="12"/>
      <c r="EO1279" s="12"/>
      <c r="EP1279" s="12"/>
      <c r="EQ1279" s="12"/>
      <c r="ER1279" s="12"/>
      <c r="ES1279" s="12"/>
      <c r="ET1279" s="12"/>
      <c r="EU1279" s="12"/>
      <c r="EV1279" s="12"/>
      <c r="EW1279" s="12"/>
      <c r="EX1279" s="12"/>
      <c r="EY1279" s="12"/>
      <c r="EZ1279" s="12"/>
      <c r="FA1279" s="12"/>
      <c r="FB1279" s="12"/>
      <c r="FC1279" s="12"/>
      <c r="FD1279" s="12"/>
      <c r="FE1279" s="12"/>
      <c r="FF1279" s="12"/>
      <c r="FG1279" s="12"/>
      <c r="FH1279" s="12"/>
      <c r="FI1279" s="12"/>
      <c r="FJ1279" s="12"/>
      <c r="FK1279" s="12"/>
      <c r="FL1279" s="12"/>
      <c r="FM1279" s="12"/>
      <c r="FN1279" s="12"/>
      <c r="FO1279" s="12"/>
      <c r="FP1279" s="12"/>
      <c r="FQ1279" s="12"/>
      <c r="FR1279" s="12"/>
      <c r="FS1279" s="12"/>
      <c r="FT1279" s="12"/>
      <c r="FU1279" s="12"/>
      <c r="FV1279" s="12"/>
      <c r="FW1279" s="12"/>
      <c r="FX1279" s="12"/>
      <c r="FY1279" s="12"/>
      <c r="FZ1279" s="12"/>
      <c r="GA1279" s="12"/>
      <c r="GB1279" s="12"/>
      <c r="GC1279" s="12"/>
      <c r="GD1279" s="12"/>
      <c r="GE1279" s="12"/>
      <c r="GF1279" s="12"/>
      <c r="GG1279" s="12"/>
      <c r="GH1279" s="12"/>
      <c r="GI1279" s="12"/>
      <c r="GJ1279" s="12"/>
      <c r="GK1279" s="12"/>
      <c r="GL1279" s="12"/>
      <c r="GM1279" s="12"/>
      <c r="GN1279" s="12"/>
      <c r="GO1279" s="12"/>
      <c r="GP1279" s="12"/>
      <c r="GQ1279" s="12"/>
      <c r="GR1279" s="12"/>
      <c r="GS1279" s="12"/>
      <c r="GT1279" s="12"/>
      <c r="GU1279" s="12"/>
      <c r="GV1279" s="12"/>
      <c r="GW1279" s="12"/>
      <c r="GX1279" s="12"/>
      <c r="GY1279" s="12"/>
      <c r="GZ1279" s="12"/>
      <c r="HA1279" s="12"/>
      <c r="HB1279" s="12"/>
      <c r="HC1279" s="12"/>
      <c r="HD1279" s="12"/>
      <c r="HE1279" s="12"/>
      <c r="HF1279" s="12"/>
      <c r="HG1279" s="12"/>
      <c r="HH1279" s="12"/>
      <c r="HI1279" s="12"/>
      <c r="HJ1279" s="12"/>
      <c r="HK1279" s="12"/>
      <c r="HL1279" s="12"/>
      <c r="HM1279" s="12"/>
      <c r="HN1279" s="12"/>
      <c r="HO1279" s="12"/>
      <c r="HT1279" s="12"/>
      <c r="HU1279" s="12"/>
      <c r="HW1279" s="12"/>
      <c r="HX1279" s="12"/>
      <c r="HZ1279" s="12"/>
      <c r="IA1279" s="12"/>
      <c r="IB1279" s="12"/>
      <c r="IC1279" s="12"/>
      <c r="ID1279" s="12"/>
      <c r="IG1279" s="12"/>
      <c r="II1279" s="12"/>
      <c r="IJ1279" s="12"/>
      <c r="IK1279" s="12"/>
      <c r="IO1279" s="12"/>
      <c r="IP1279" s="12"/>
      <c r="IQ1279" s="12"/>
      <c r="IR1279" s="12"/>
      <c r="JN1279" s="7"/>
      <c r="JO1279" s="12"/>
      <c r="JQ1279" s="12"/>
      <c r="JT1279" s="12"/>
      <c r="JU1279" s="12"/>
      <c r="JV1279" s="12"/>
      <c r="JW1279" s="12"/>
      <c r="JX1279" s="12"/>
      <c r="KS1279" s="12"/>
      <c r="KT1279" s="12"/>
      <c r="KX1279" s="12"/>
      <c r="KZ1279" s="12"/>
      <c r="LA1279" s="12"/>
      <c r="LB1279" s="12"/>
      <c r="LC1279" s="12"/>
      <c r="LN1279" s="12"/>
      <c r="LO1279" s="12"/>
      <c r="LP1279" s="12"/>
      <c r="LQ1279" s="12"/>
      <c r="MG1279" s="12"/>
      <c r="MH1279" s="12"/>
      <c r="MI1279" s="12"/>
      <c r="MJ1279" s="12"/>
      <c r="MQ1279" s="197"/>
      <c r="MS1279" s="197"/>
    </row>
    <row r="1280" spans="1:359" ht="22.5" customHeight="1">
      <c r="A1280" s="57">
        <v>2.1</v>
      </c>
      <c r="B1280" s="58"/>
      <c r="C1280" s="62"/>
      <c r="D1280" s="201">
        <f t="shared" ref="D1280" si="410">SUM((S1280*A1280)+B1280+C1280)</f>
        <v>45.8598</v>
      </c>
      <c r="E1280" s="226"/>
      <c r="F1280" s="59" t="s">
        <v>807</v>
      </c>
      <c r="G1280" s="59"/>
      <c r="H1280" s="26" t="s">
        <v>2721</v>
      </c>
      <c r="I1280" s="26" t="s">
        <v>2722</v>
      </c>
      <c r="J1280" s="28" t="s">
        <v>2726</v>
      </c>
      <c r="K1280" s="26" t="s">
        <v>2927</v>
      </c>
      <c r="L1280" s="66">
        <f>SUM(D1280)</f>
        <v>45.8598</v>
      </c>
      <c r="M1280" s="66"/>
      <c r="N1280" s="1" t="s">
        <v>369</v>
      </c>
      <c r="O1280" s="316" t="s">
        <v>369</v>
      </c>
      <c r="P1280" s="317">
        <v>3</v>
      </c>
      <c r="Q1280" s="4" t="s">
        <v>369</v>
      </c>
      <c r="R1280" s="37">
        <v>17.899999999999999</v>
      </c>
      <c r="S1280" s="38">
        <f>SUM(R1280*1.22)</f>
        <v>21.837999999999997</v>
      </c>
      <c r="T1280" s="25">
        <v>0.08</v>
      </c>
      <c r="U1280" s="10" t="s">
        <v>1628</v>
      </c>
      <c r="V1280" s="9"/>
      <c r="HP1280" s="8"/>
      <c r="HQ1280" s="8"/>
      <c r="HR1280" s="8"/>
      <c r="HS1280" s="8"/>
      <c r="HV1280" s="8"/>
      <c r="HZ1280" s="8"/>
      <c r="IA1280" s="8"/>
      <c r="IB1280" s="8"/>
      <c r="IC1280" s="8"/>
      <c r="ID1280" s="8"/>
      <c r="IE1280" s="8"/>
      <c r="IF1280" s="8"/>
      <c r="IG1280" s="8"/>
      <c r="IH1280" s="8"/>
      <c r="IL1280" s="8"/>
      <c r="IM1280" s="8"/>
      <c r="IN1280" s="8"/>
      <c r="IO1280" s="7"/>
      <c r="IP1280" s="7"/>
      <c r="IQ1280" s="7"/>
      <c r="IR1280" s="8"/>
      <c r="IS1280" s="8"/>
      <c r="IT1280" s="8"/>
      <c r="IU1280" s="8"/>
      <c r="IV1280" s="8"/>
      <c r="IW1280" s="8"/>
      <c r="IX1280" s="7"/>
      <c r="IY1280" s="7"/>
      <c r="IZ1280" s="7"/>
      <c r="JA1280" s="7"/>
      <c r="JB1280" s="8"/>
      <c r="JC1280" s="8"/>
      <c r="JD1280" s="8"/>
      <c r="JE1280" s="8"/>
      <c r="JF1280" s="8"/>
      <c r="JG1280" s="8"/>
      <c r="JH1280" s="8"/>
      <c r="JI1280" s="8"/>
      <c r="JJ1280" s="8"/>
      <c r="JK1280" s="8"/>
      <c r="JP1280" s="8"/>
      <c r="JQ1280" s="8"/>
      <c r="JR1280" s="8"/>
      <c r="JS1280" s="8"/>
      <c r="JY1280" s="8"/>
      <c r="KE1280" s="8"/>
      <c r="KF1280" s="8"/>
      <c r="KH1280" s="8"/>
      <c r="KI1280" s="8"/>
      <c r="KJ1280" s="8"/>
      <c r="KK1280" s="8"/>
      <c r="KL1280" s="8"/>
      <c r="KM1280" s="8"/>
      <c r="KN1280" s="8"/>
      <c r="KO1280" s="8"/>
      <c r="KP1280" s="8"/>
      <c r="KQ1280" s="8"/>
      <c r="KR1280" s="8"/>
      <c r="KZ1280" s="8"/>
      <c r="LA1280" s="8"/>
      <c r="LB1280" s="8"/>
      <c r="LC1280" s="8"/>
      <c r="MH1280" s="8"/>
      <c r="MI1280" s="8"/>
      <c r="MJ1280" s="8"/>
      <c r="MK1280" s="8"/>
      <c r="ML1280" s="8"/>
      <c r="MM1280" s="8"/>
      <c r="MN1280" s="8"/>
      <c r="MO1280" s="8"/>
      <c r="MP1280" s="8"/>
      <c r="MQ1280" s="8"/>
      <c r="MR1280" s="8"/>
      <c r="MS1280" s="8"/>
      <c r="MU1280"/>
    </row>
    <row r="1281" spans="1:359" ht="22.5" customHeight="1">
      <c r="A1281" s="57">
        <v>2.1</v>
      </c>
      <c r="B1281" s="58"/>
      <c r="C1281" s="62"/>
      <c r="D1281" s="201">
        <f t="shared" ref="D1281" si="411">SUM((S1281*A1281)+B1281+C1281)</f>
        <v>40.863900000000001</v>
      </c>
      <c r="E1281" s="226"/>
      <c r="F1281" s="59" t="s">
        <v>807</v>
      </c>
      <c r="G1281" s="59"/>
      <c r="H1281" s="26" t="s">
        <v>2721</v>
      </c>
      <c r="I1281" s="26" t="s">
        <v>2722</v>
      </c>
      <c r="J1281" s="28" t="s">
        <v>513</v>
      </c>
      <c r="K1281" s="26" t="s">
        <v>2928</v>
      </c>
      <c r="L1281" s="66">
        <f>SUM(D1281)</f>
        <v>40.863900000000001</v>
      </c>
      <c r="M1281" s="66"/>
      <c r="N1281" s="1" t="s">
        <v>369</v>
      </c>
      <c r="O1281" s="316" t="s">
        <v>369</v>
      </c>
      <c r="P1281" s="317">
        <v>3</v>
      </c>
      <c r="Q1281" s="4" t="s">
        <v>369</v>
      </c>
      <c r="R1281" s="37">
        <v>15.95</v>
      </c>
      <c r="S1281" s="38">
        <f>SUM(R1281*1.22)</f>
        <v>19.459</v>
      </c>
      <c r="T1281" s="25">
        <v>0.08</v>
      </c>
      <c r="U1281" s="10" t="s">
        <v>1628</v>
      </c>
      <c r="V1281" s="9"/>
      <c r="HP1281" s="8"/>
      <c r="HQ1281" s="8"/>
      <c r="HR1281" s="8"/>
      <c r="HS1281" s="8"/>
      <c r="HV1281" s="8"/>
      <c r="HZ1281" s="8"/>
      <c r="IA1281" s="8"/>
      <c r="IB1281" s="8"/>
      <c r="IC1281" s="8"/>
      <c r="ID1281" s="8"/>
      <c r="IE1281" s="8"/>
      <c r="IF1281" s="8"/>
      <c r="IG1281" s="8"/>
      <c r="IH1281" s="8"/>
      <c r="IL1281" s="8"/>
      <c r="IM1281" s="8"/>
      <c r="IN1281" s="8"/>
      <c r="IO1281" s="7"/>
      <c r="IP1281" s="7"/>
      <c r="IQ1281" s="7"/>
      <c r="IR1281" s="8"/>
      <c r="IS1281" s="8"/>
      <c r="IT1281" s="8"/>
      <c r="IU1281" s="8"/>
      <c r="IV1281" s="8"/>
      <c r="IW1281" s="8"/>
      <c r="IX1281" s="7"/>
      <c r="IY1281" s="7"/>
      <c r="IZ1281" s="7"/>
      <c r="JA1281" s="7"/>
      <c r="JB1281" s="8"/>
      <c r="JC1281" s="8"/>
      <c r="JD1281" s="8"/>
      <c r="JE1281" s="8"/>
      <c r="JF1281" s="8"/>
      <c r="JG1281" s="8"/>
      <c r="JH1281" s="8"/>
      <c r="JI1281" s="8"/>
      <c r="JJ1281" s="8"/>
      <c r="JK1281" s="8"/>
      <c r="JP1281" s="8"/>
      <c r="JQ1281" s="8"/>
      <c r="JR1281" s="8"/>
      <c r="JS1281" s="8"/>
      <c r="JY1281" s="8"/>
      <c r="KE1281" s="8"/>
      <c r="KF1281" s="8"/>
      <c r="KH1281" s="8"/>
      <c r="KI1281" s="8"/>
      <c r="KJ1281" s="8"/>
      <c r="KK1281" s="8"/>
      <c r="KL1281" s="8"/>
      <c r="KM1281" s="8"/>
      <c r="KN1281" s="8"/>
      <c r="KO1281" s="8"/>
      <c r="KP1281" s="8"/>
      <c r="KQ1281" s="8"/>
      <c r="KR1281" s="8"/>
      <c r="KZ1281" s="8"/>
      <c r="LA1281" s="8"/>
      <c r="LB1281" s="8"/>
      <c r="LC1281" s="8"/>
      <c r="MH1281" s="8"/>
      <c r="MI1281" s="8"/>
      <c r="MJ1281" s="8"/>
      <c r="MK1281" s="8"/>
      <c r="ML1281" s="8"/>
      <c r="MM1281" s="8"/>
      <c r="MN1281" s="8"/>
      <c r="MO1281" s="8"/>
      <c r="MP1281" s="8"/>
      <c r="MQ1281" s="8"/>
      <c r="MR1281" s="8"/>
      <c r="MS1281" s="8"/>
      <c r="MU1281"/>
    </row>
    <row r="1282" spans="1:359" customFormat="1" ht="22.5" customHeight="1">
      <c r="A1282" s="56"/>
      <c r="B1282" s="55"/>
      <c r="C1282" s="63"/>
      <c r="D1282" s="201"/>
      <c r="E1282" s="226"/>
      <c r="F1282" s="60"/>
      <c r="G1282" s="60"/>
      <c r="H1282" s="26"/>
      <c r="I1282" s="26"/>
      <c r="J1282" s="9"/>
      <c r="K1282" s="26"/>
      <c r="L1282" s="66"/>
      <c r="M1282" s="66"/>
      <c r="N1282" s="17"/>
      <c r="O1282" s="318"/>
      <c r="P1282" s="318"/>
      <c r="Q1282" s="13"/>
      <c r="R1282" s="31"/>
      <c r="S1282" s="31"/>
      <c r="T1282" s="21"/>
      <c r="U1282" s="10"/>
      <c r="V1282" s="9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12"/>
      <c r="AV1282" s="12"/>
      <c r="AW1282" s="12"/>
      <c r="AX1282" s="12"/>
      <c r="AY1282" s="12"/>
      <c r="AZ1282" s="12"/>
      <c r="BA1282" s="12"/>
      <c r="BB1282" s="12"/>
      <c r="BC1282" s="12"/>
      <c r="BD1282" s="12"/>
      <c r="BE1282" s="12"/>
      <c r="BF1282" s="12"/>
      <c r="BG1282" s="12"/>
      <c r="BH1282" s="12"/>
      <c r="BI1282" s="12"/>
      <c r="BJ1282" s="12"/>
      <c r="BK1282" s="12"/>
      <c r="BL1282" s="12"/>
      <c r="BM1282" s="12"/>
      <c r="BN1282" s="12"/>
      <c r="BO1282" s="12"/>
      <c r="BP1282" s="12"/>
      <c r="BQ1282" s="12"/>
      <c r="BR1282" s="12"/>
      <c r="BS1282" s="12"/>
      <c r="BT1282" s="12"/>
      <c r="BU1282" s="12"/>
      <c r="BV1282" s="12"/>
      <c r="BW1282" s="12"/>
      <c r="BX1282" s="12"/>
      <c r="BY1282" s="12"/>
      <c r="BZ1282" s="12"/>
      <c r="CA1282" s="12"/>
      <c r="CB1282" s="12"/>
      <c r="CC1282" s="12"/>
      <c r="CD1282" s="12"/>
      <c r="CE1282" s="12"/>
      <c r="CF1282" s="12"/>
      <c r="CG1282" s="12"/>
      <c r="CH1282" s="12"/>
      <c r="CI1282" s="12"/>
      <c r="CJ1282" s="12"/>
      <c r="CK1282" s="12"/>
      <c r="CL1282" s="12"/>
      <c r="CM1282" s="12"/>
      <c r="CN1282" s="12"/>
      <c r="CO1282" s="12"/>
      <c r="CP1282" s="12"/>
      <c r="CQ1282" s="12"/>
      <c r="CR1282" s="12"/>
      <c r="CS1282" s="12"/>
      <c r="CT1282" s="12"/>
      <c r="CU1282" s="12"/>
      <c r="CV1282" s="12"/>
      <c r="CW1282" s="12"/>
      <c r="CX1282" s="12"/>
      <c r="CY1282" s="12"/>
      <c r="CZ1282" s="12"/>
      <c r="DA1282" s="12"/>
      <c r="DB1282" s="12"/>
      <c r="DC1282" s="12"/>
      <c r="DD1282" s="12"/>
      <c r="DE1282" s="12"/>
      <c r="DF1282" s="12"/>
      <c r="DG1282" s="12"/>
      <c r="DH1282" s="12"/>
      <c r="DI1282" s="12"/>
      <c r="DJ1282" s="12"/>
      <c r="DK1282" s="12"/>
      <c r="DL1282" s="12"/>
      <c r="DM1282" s="12"/>
      <c r="DN1282" s="12"/>
      <c r="DO1282" s="12"/>
      <c r="DP1282" s="12"/>
      <c r="DQ1282" s="12"/>
      <c r="DR1282" s="12"/>
      <c r="DS1282" s="12"/>
      <c r="DT1282" s="12"/>
      <c r="DU1282" s="12"/>
      <c r="DV1282" s="12"/>
      <c r="DW1282" s="12"/>
      <c r="DX1282" s="12"/>
      <c r="DY1282" s="12"/>
      <c r="DZ1282" s="12"/>
      <c r="EA1282" s="12"/>
      <c r="EB1282" s="12"/>
      <c r="EC1282" s="12"/>
      <c r="ED1282" s="12"/>
      <c r="EE1282" s="12"/>
      <c r="EF1282" s="12"/>
      <c r="EG1282" s="12"/>
      <c r="EH1282" s="12"/>
      <c r="EI1282" s="12"/>
      <c r="EJ1282" s="12"/>
      <c r="EK1282" s="12"/>
      <c r="EL1282" s="12"/>
      <c r="EM1282" s="12"/>
      <c r="EN1282" s="12"/>
      <c r="EO1282" s="12"/>
      <c r="EP1282" s="12"/>
      <c r="EQ1282" s="12"/>
      <c r="ER1282" s="12"/>
      <c r="ES1282" s="12"/>
      <c r="ET1282" s="12"/>
      <c r="EU1282" s="12"/>
      <c r="EV1282" s="12"/>
      <c r="EW1282" s="12"/>
      <c r="EX1282" s="12"/>
      <c r="EY1282" s="12"/>
      <c r="EZ1282" s="12"/>
      <c r="FA1282" s="12"/>
      <c r="FB1282" s="12"/>
      <c r="FC1282" s="12"/>
      <c r="FD1282" s="12"/>
      <c r="FE1282" s="12"/>
      <c r="FF1282" s="12"/>
      <c r="FG1282" s="12"/>
      <c r="FH1282" s="12"/>
      <c r="FI1282" s="12"/>
      <c r="FJ1282" s="12"/>
      <c r="FK1282" s="12"/>
      <c r="FL1282" s="12"/>
      <c r="FM1282" s="12"/>
      <c r="FN1282" s="12"/>
      <c r="FO1282" s="12"/>
      <c r="FP1282" s="12"/>
      <c r="FQ1282" s="12"/>
      <c r="FR1282" s="12"/>
      <c r="FS1282" s="12"/>
      <c r="FT1282" s="12"/>
      <c r="FU1282" s="12"/>
      <c r="FV1282" s="12"/>
      <c r="FW1282" s="12"/>
      <c r="FX1282" s="12"/>
      <c r="FY1282" s="12"/>
      <c r="FZ1282" s="12"/>
      <c r="GA1282" s="12"/>
      <c r="GB1282" s="12"/>
      <c r="GC1282" s="12"/>
      <c r="GD1282" s="12"/>
      <c r="GE1282" s="12"/>
      <c r="GF1282" s="12"/>
      <c r="GG1282" s="12"/>
      <c r="GH1282" s="12"/>
      <c r="GI1282" s="12"/>
      <c r="GJ1282" s="12"/>
      <c r="GK1282" s="12"/>
      <c r="GL1282" s="12"/>
      <c r="GM1282" s="12"/>
      <c r="GN1282" s="12"/>
      <c r="GO1282" s="12"/>
      <c r="GP1282" s="12"/>
      <c r="GQ1282" s="12"/>
      <c r="GR1282" s="12"/>
      <c r="GS1282" s="12"/>
      <c r="GT1282" s="12"/>
      <c r="GU1282" s="12"/>
      <c r="GV1282" s="12"/>
      <c r="GW1282" s="12"/>
      <c r="GX1282" s="12"/>
      <c r="GY1282" s="12"/>
      <c r="GZ1282" s="12"/>
      <c r="HA1282" s="12"/>
      <c r="HB1282" s="12"/>
      <c r="HC1282" s="12"/>
      <c r="HD1282" s="12"/>
      <c r="HE1282" s="12"/>
      <c r="HF1282" s="12"/>
      <c r="HG1282" s="12"/>
      <c r="HH1282" s="12"/>
      <c r="HI1282" s="12"/>
      <c r="HJ1282" s="12"/>
      <c r="HK1282" s="12"/>
      <c r="HL1282" s="12"/>
      <c r="HM1282" s="12"/>
      <c r="HN1282" s="12"/>
      <c r="HO1282" s="12"/>
      <c r="HP1282" s="12"/>
      <c r="HQ1282" s="12"/>
      <c r="HR1282" s="12"/>
      <c r="HS1282" s="12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  <c r="IK1282" s="8"/>
      <c r="IL1282" s="8"/>
      <c r="IM1282" s="8"/>
      <c r="IN1282" s="8"/>
      <c r="IO1282" s="8"/>
      <c r="IP1282" s="8"/>
      <c r="IQ1282" s="8"/>
      <c r="IR1282" s="8"/>
      <c r="IS1282" s="8"/>
      <c r="IT1282" s="8"/>
      <c r="IU1282" s="8"/>
      <c r="IV1282" s="8"/>
      <c r="IW1282" s="8"/>
      <c r="IX1282" s="8"/>
      <c r="IY1282" s="8"/>
      <c r="IZ1282" s="8"/>
      <c r="JA1282" s="8"/>
      <c r="JB1282" s="8"/>
      <c r="JC1282" s="8"/>
      <c r="JD1282" s="8"/>
      <c r="JE1282" s="8"/>
      <c r="JF1282" s="8"/>
      <c r="JG1282" s="8"/>
      <c r="JH1282" s="8"/>
      <c r="JI1282" s="8"/>
      <c r="JJ1282" s="8"/>
      <c r="JK1282" s="8"/>
      <c r="JL1282" s="8"/>
      <c r="JM1282" s="12"/>
      <c r="JN1282" s="12"/>
      <c r="JO1282" s="12"/>
      <c r="JP1282" s="8"/>
      <c r="JQ1282" s="8"/>
      <c r="JR1282" s="8"/>
      <c r="JS1282" s="8"/>
      <c r="JT1282" s="8"/>
      <c r="JU1282" s="8"/>
      <c r="JV1282" s="8"/>
      <c r="JW1282" s="8"/>
      <c r="JX1282" s="8"/>
      <c r="JY1282" s="8"/>
      <c r="JZ1282" s="8"/>
      <c r="KA1282" s="8"/>
      <c r="KB1282" s="8"/>
      <c r="KC1282" s="8"/>
      <c r="KD1282" s="8"/>
      <c r="KE1282" s="8"/>
      <c r="KF1282" s="8"/>
      <c r="KG1282" s="8"/>
      <c r="KH1282" s="8"/>
      <c r="KI1282" s="8"/>
      <c r="KJ1282" s="8"/>
      <c r="KK1282" s="8"/>
      <c r="KL1282" s="8"/>
      <c r="KM1282" s="8"/>
      <c r="KN1282" s="8"/>
      <c r="KO1282" s="8"/>
      <c r="KP1282" s="8"/>
      <c r="KQ1282" s="8"/>
      <c r="KR1282" s="8"/>
      <c r="KS1282" s="8"/>
      <c r="KT1282" s="8"/>
      <c r="KU1282" s="12"/>
      <c r="KV1282" s="12"/>
      <c r="KW1282" s="12"/>
      <c r="KX1282" s="8"/>
      <c r="KY1282" s="8"/>
      <c r="KZ1282" s="8"/>
      <c r="LA1282" s="8"/>
      <c r="LB1282" s="8"/>
      <c r="LC1282" s="8"/>
      <c r="LD1282" s="8"/>
      <c r="LE1282" s="8"/>
      <c r="LF1282" s="8"/>
      <c r="LG1282" s="8"/>
      <c r="LH1282" s="8"/>
      <c r="LI1282" s="8"/>
      <c r="LJ1282" s="8"/>
      <c r="LK1282" s="8"/>
      <c r="LL1282" s="8"/>
      <c r="LM1282" s="8"/>
      <c r="LN1282" s="8"/>
      <c r="LO1282" s="8"/>
      <c r="LP1282" s="8"/>
      <c r="LQ1282" s="8"/>
      <c r="LR1282" s="8"/>
      <c r="LS1282" s="8"/>
      <c r="LT1282" s="8"/>
      <c r="LU1282" s="8"/>
      <c r="LV1282" s="8"/>
      <c r="LW1282" s="8"/>
      <c r="LX1282" s="8"/>
      <c r="LY1282" s="8"/>
      <c r="LZ1282" s="8"/>
      <c r="MA1282" s="8"/>
      <c r="MB1282" s="8"/>
      <c r="MC1282" s="8"/>
      <c r="MD1282" s="8"/>
      <c r="ME1282" s="8"/>
      <c r="MF1282" s="8"/>
      <c r="MG1282" s="8"/>
      <c r="MH1282" s="8"/>
      <c r="MI1282" s="8"/>
      <c r="MJ1282" s="8"/>
      <c r="MK1282" s="8"/>
      <c r="ML1282" s="8"/>
      <c r="MM1282" s="8"/>
      <c r="MN1282" s="8"/>
      <c r="MO1282" s="8"/>
      <c r="MP1282" s="8"/>
      <c r="MQ1282" s="8"/>
      <c r="MR1282" s="12"/>
      <c r="MS1282" s="8"/>
      <c r="MU1282" s="12"/>
    </row>
    <row r="1283" spans="1:359" s="8" customFormat="1" ht="22.5" customHeight="1">
      <c r="A1283" s="56"/>
      <c r="B1283" s="55"/>
      <c r="C1283" s="63"/>
      <c r="D1283" s="201"/>
      <c r="E1283" s="225"/>
      <c r="F1283" s="60"/>
      <c r="G1283" s="60"/>
      <c r="H1283" s="26"/>
      <c r="I1283" s="26"/>
      <c r="J1283" s="9"/>
      <c r="K1283" s="26"/>
      <c r="L1283" s="66"/>
      <c r="M1283" s="66"/>
      <c r="N1283" s="17"/>
      <c r="O1283" s="318"/>
      <c r="P1283" s="318"/>
      <c r="Q1283" s="13"/>
      <c r="R1283" s="31"/>
      <c r="S1283" s="31"/>
      <c r="T1283" s="21"/>
      <c r="U1283" s="10"/>
      <c r="V1283" s="9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12"/>
      <c r="AV1283" s="12"/>
      <c r="AW1283" s="12"/>
      <c r="AX1283" s="12"/>
      <c r="AY1283" s="12"/>
      <c r="AZ1283" s="12"/>
      <c r="BA1283" s="12"/>
      <c r="BB1283" s="12"/>
      <c r="BC1283" s="12"/>
      <c r="BD1283" s="12"/>
      <c r="BE1283" s="12"/>
      <c r="BF1283" s="12"/>
      <c r="BG1283" s="12"/>
      <c r="BH1283" s="12"/>
      <c r="BI1283" s="12"/>
      <c r="BJ1283" s="12"/>
      <c r="BK1283" s="12"/>
      <c r="BL1283" s="12"/>
      <c r="BM1283" s="12"/>
      <c r="BN1283" s="12"/>
      <c r="BO1283" s="12"/>
      <c r="BP1283" s="12"/>
      <c r="BQ1283" s="12"/>
      <c r="BR1283" s="12"/>
      <c r="BS1283" s="12"/>
      <c r="BT1283" s="12"/>
      <c r="BU1283" s="12"/>
      <c r="BV1283" s="12"/>
      <c r="BW1283" s="12"/>
      <c r="BX1283" s="12"/>
      <c r="BY1283" s="12"/>
      <c r="BZ1283" s="12"/>
      <c r="CA1283" s="12"/>
      <c r="CB1283" s="12"/>
      <c r="CC1283" s="12"/>
      <c r="CD1283" s="12"/>
      <c r="CE1283" s="12"/>
      <c r="CF1283" s="12"/>
      <c r="CG1283" s="12"/>
      <c r="CH1283" s="12"/>
      <c r="CI1283" s="12"/>
      <c r="CJ1283" s="12"/>
      <c r="CK1283" s="12"/>
      <c r="CL1283" s="12"/>
      <c r="CM1283" s="12"/>
      <c r="CN1283" s="12"/>
      <c r="CO1283" s="12"/>
      <c r="CP1283" s="12"/>
      <c r="CQ1283" s="12"/>
      <c r="CR1283" s="12"/>
      <c r="CS1283" s="12"/>
      <c r="CT1283" s="12"/>
      <c r="CU1283" s="12"/>
      <c r="CV1283" s="12"/>
      <c r="CW1283" s="12"/>
      <c r="CX1283" s="12"/>
      <c r="CY1283" s="12"/>
      <c r="CZ1283" s="12"/>
      <c r="DA1283" s="12"/>
      <c r="DB1283" s="12"/>
      <c r="DC1283" s="12"/>
      <c r="DD1283" s="12"/>
      <c r="DE1283" s="12"/>
      <c r="DF1283" s="12"/>
      <c r="DG1283" s="12"/>
      <c r="DH1283" s="12"/>
      <c r="DI1283" s="12"/>
      <c r="DJ1283" s="12"/>
      <c r="DK1283" s="12"/>
      <c r="DL1283" s="12"/>
      <c r="DM1283" s="12"/>
      <c r="DN1283" s="12"/>
      <c r="DO1283" s="12"/>
      <c r="DP1283" s="12"/>
      <c r="DQ1283" s="12"/>
      <c r="DR1283" s="12"/>
      <c r="DS1283" s="12"/>
      <c r="DT1283" s="12"/>
      <c r="DU1283" s="12"/>
      <c r="DV1283" s="12"/>
      <c r="DW1283" s="12"/>
      <c r="DX1283" s="12"/>
      <c r="DY1283" s="12"/>
      <c r="DZ1283" s="12"/>
      <c r="EA1283" s="12"/>
      <c r="EB1283" s="12"/>
      <c r="EC1283" s="12"/>
      <c r="ED1283" s="12"/>
      <c r="EE1283" s="12"/>
      <c r="EF1283" s="12"/>
      <c r="EG1283" s="12"/>
      <c r="EH1283" s="12"/>
      <c r="EI1283" s="12"/>
      <c r="EJ1283" s="12"/>
      <c r="EK1283" s="12"/>
      <c r="EL1283" s="12"/>
      <c r="EM1283" s="12"/>
      <c r="EN1283" s="12"/>
      <c r="EO1283" s="12"/>
      <c r="EP1283" s="12"/>
      <c r="EQ1283" s="12"/>
      <c r="ER1283" s="12"/>
      <c r="ES1283" s="12"/>
      <c r="ET1283" s="12"/>
      <c r="EU1283" s="12"/>
      <c r="EV1283" s="12"/>
      <c r="EW1283" s="12"/>
      <c r="EX1283" s="12"/>
      <c r="EY1283" s="12"/>
      <c r="EZ1283" s="12"/>
      <c r="FA1283" s="12"/>
      <c r="FB1283" s="12"/>
      <c r="FC1283" s="12"/>
      <c r="FD1283" s="12"/>
      <c r="FE1283" s="12"/>
      <c r="FF1283" s="12"/>
      <c r="FG1283" s="12"/>
      <c r="FH1283" s="12"/>
      <c r="FI1283" s="12"/>
      <c r="FJ1283" s="12"/>
      <c r="FK1283" s="12"/>
      <c r="FL1283" s="12"/>
      <c r="FM1283" s="12"/>
      <c r="FN1283" s="12"/>
      <c r="FO1283" s="12"/>
      <c r="FP1283" s="12"/>
      <c r="FQ1283" s="12"/>
      <c r="FR1283" s="12"/>
      <c r="FS1283" s="12"/>
      <c r="FT1283" s="12"/>
      <c r="FU1283" s="12"/>
      <c r="FV1283" s="12"/>
      <c r="FW1283" s="12"/>
      <c r="FX1283" s="12"/>
      <c r="FY1283" s="12"/>
      <c r="FZ1283" s="12"/>
      <c r="GA1283" s="12"/>
      <c r="GB1283" s="12"/>
      <c r="GC1283" s="12"/>
      <c r="GD1283" s="12"/>
      <c r="GE1283" s="12"/>
      <c r="GF1283" s="12"/>
      <c r="GG1283" s="12"/>
      <c r="GH1283" s="12"/>
      <c r="GI1283" s="12"/>
      <c r="GJ1283" s="12"/>
      <c r="GK1283" s="12"/>
      <c r="GL1283" s="12"/>
      <c r="GM1283" s="12"/>
      <c r="GN1283" s="12"/>
      <c r="GO1283" s="12"/>
      <c r="GP1283" s="12"/>
      <c r="GQ1283" s="12"/>
      <c r="GR1283" s="12"/>
      <c r="GS1283" s="12"/>
      <c r="GT1283" s="12"/>
      <c r="GU1283" s="12"/>
      <c r="GV1283" s="12"/>
      <c r="GW1283" s="12"/>
      <c r="GX1283" s="12"/>
      <c r="GY1283" s="12"/>
      <c r="GZ1283" s="12"/>
      <c r="HA1283" s="12"/>
      <c r="HB1283" s="12"/>
      <c r="HC1283" s="12"/>
      <c r="HD1283" s="12"/>
      <c r="HE1283" s="12"/>
      <c r="HF1283" s="12"/>
      <c r="HG1283" s="12"/>
      <c r="HH1283" s="12"/>
      <c r="HI1283" s="12"/>
      <c r="HJ1283" s="12"/>
      <c r="HK1283" s="12"/>
      <c r="HL1283" s="12"/>
      <c r="HM1283" s="12"/>
      <c r="HN1283" s="12"/>
      <c r="HO1283" s="12"/>
      <c r="HP1283" s="12"/>
      <c r="HQ1283" s="12"/>
      <c r="HR1283" s="12"/>
      <c r="HS1283" s="12"/>
      <c r="KG1283" s="12"/>
      <c r="MR1283" s="12"/>
      <c r="MU1283" s="12"/>
    </row>
    <row r="1284" spans="1:359" s="8" customFormat="1" ht="22.5" customHeight="1">
      <c r="A1284" s="56"/>
      <c r="B1284" s="55"/>
      <c r="C1284" s="63"/>
      <c r="D1284" s="201"/>
      <c r="E1284" s="226"/>
      <c r="F1284" s="60"/>
      <c r="G1284" s="60"/>
      <c r="H1284" s="26"/>
      <c r="I1284" s="26"/>
      <c r="J1284" s="9"/>
      <c r="K1284" s="26"/>
      <c r="L1284" s="66"/>
      <c r="M1284" s="66"/>
      <c r="N1284" s="17"/>
      <c r="O1284" s="318"/>
      <c r="P1284" s="318"/>
      <c r="Q1284" s="13"/>
      <c r="R1284" s="31"/>
      <c r="S1284" s="31"/>
      <c r="T1284" s="21"/>
      <c r="U1284" s="10"/>
      <c r="V1284" s="9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2"/>
      <c r="AV1284" s="12"/>
      <c r="AW1284" s="12"/>
      <c r="AX1284" s="12"/>
      <c r="AY1284" s="12"/>
      <c r="AZ1284" s="12"/>
      <c r="BA1284" s="12"/>
      <c r="BB1284" s="12"/>
      <c r="BC1284" s="12"/>
      <c r="BD1284" s="12"/>
      <c r="BE1284" s="12"/>
      <c r="BF1284" s="12"/>
      <c r="BG1284" s="12"/>
      <c r="BH1284" s="12"/>
      <c r="BI1284" s="12"/>
      <c r="BJ1284" s="12"/>
      <c r="BK1284" s="12"/>
      <c r="BL1284" s="12"/>
      <c r="BM1284" s="12"/>
      <c r="BN1284" s="12"/>
      <c r="BO1284" s="12"/>
      <c r="BP1284" s="12"/>
      <c r="BQ1284" s="12"/>
      <c r="BR1284" s="12"/>
      <c r="BS1284" s="12"/>
      <c r="BT1284" s="12"/>
      <c r="BU1284" s="12"/>
      <c r="BV1284" s="12"/>
      <c r="BW1284" s="12"/>
      <c r="BX1284" s="12"/>
      <c r="BY1284" s="12"/>
      <c r="BZ1284" s="12"/>
      <c r="CA1284" s="12"/>
      <c r="CB1284" s="12"/>
      <c r="CC1284" s="12"/>
      <c r="CD1284" s="12"/>
      <c r="CE1284" s="12"/>
      <c r="CF1284" s="12"/>
      <c r="CG1284" s="12"/>
      <c r="CH1284" s="12"/>
      <c r="CI1284" s="12"/>
      <c r="CJ1284" s="12"/>
      <c r="CK1284" s="12"/>
      <c r="CL1284" s="12"/>
      <c r="CM1284" s="12"/>
      <c r="CN1284" s="12"/>
      <c r="CO1284" s="12"/>
      <c r="CP1284" s="12"/>
      <c r="CQ1284" s="12"/>
      <c r="CR1284" s="12"/>
      <c r="CS1284" s="12"/>
      <c r="CT1284" s="12"/>
      <c r="CU1284" s="12"/>
      <c r="CV1284" s="12"/>
      <c r="CW1284" s="12"/>
      <c r="CX1284" s="12"/>
      <c r="CY1284" s="12"/>
      <c r="CZ1284" s="12"/>
      <c r="DA1284" s="12"/>
      <c r="DB1284" s="12"/>
      <c r="DC1284" s="12"/>
      <c r="DD1284" s="12"/>
      <c r="DE1284" s="12"/>
      <c r="DF1284" s="12"/>
      <c r="DG1284" s="12"/>
      <c r="DH1284" s="12"/>
      <c r="DI1284" s="12"/>
      <c r="DJ1284" s="12"/>
      <c r="DK1284" s="12"/>
      <c r="DL1284" s="12"/>
      <c r="DM1284" s="12"/>
      <c r="DN1284" s="12"/>
      <c r="DO1284" s="12"/>
      <c r="DP1284" s="12"/>
      <c r="DQ1284" s="12"/>
      <c r="DR1284" s="12"/>
      <c r="DS1284" s="12"/>
      <c r="DT1284" s="12"/>
      <c r="DU1284" s="12"/>
      <c r="DV1284" s="12"/>
      <c r="DW1284" s="12"/>
      <c r="DX1284" s="12"/>
      <c r="DY1284" s="12"/>
      <c r="DZ1284" s="12"/>
      <c r="EA1284" s="12"/>
      <c r="EB1284" s="12"/>
      <c r="EC1284" s="12"/>
      <c r="ED1284" s="12"/>
      <c r="EE1284" s="12"/>
      <c r="EF1284" s="12"/>
      <c r="EG1284" s="12"/>
      <c r="EH1284" s="12"/>
      <c r="EI1284" s="12"/>
      <c r="EJ1284" s="12"/>
      <c r="EK1284" s="12"/>
      <c r="EL1284" s="12"/>
      <c r="EM1284" s="12"/>
      <c r="EN1284" s="12"/>
      <c r="EO1284" s="12"/>
      <c r="EP1284" s="12"/>
      <c r="EQ1284" s="12"/>
      <c r="ER1284" s="12"/>
      <c r="ES1284" s="12"/>
      <c r="ET1284" s="12"/>
      <c r="EU1284" s="12"/>
      <c r="EV1284" s="12"/>
      <c r="EW1284" s="12"/>
      <c r="EX1284" s="12"/>
      <c r="EY1284" s="12"/>
      <c r="EZ1284" s="12"/>
      <c r="FA1284" s="12"/>
      <c r="FB1284" s="12"/>
      <c r="FC1284" s="12"/>
      <c r="FD1284" s="12"/>
      <c r="FE1284" s="12"/>
      <c r="FF1284" s="12"/>
      <c r="FG1284" s="12"/>
      <c r="FH1284" s="12"/>
      <c r="FI1284" s="12"/>
      <c r="FJ1284" s="12"/>
      <c r="FK1284" s="12"/>
      <c r="FL1284" s="12"/>
      <c r="FM1284" s="12"/>
      <c r="FN1284" s="12"/>
      <c r="FO1284" s="12"/>
      <c r="FP1284" s="12"/>
      <c r="FQ1284" s="12"/>
      <c r="FR1284" s="12"/>
      <c r="FS1284" s="12"/>
      <c r="FT1284" s="12"/>
      <c r="FU1284" s="12"/>
      <c r="FV1284" s="12"/>
      <c r="FW1284" s="12"/>
      <c r="FX1284" s="12"/>
      <c r="FY1284" s="12"/>
      <c r="FZ1284" s="12"/>
      <c r="GA1284" s="12"/>
      <c r="GB1284" s="12"/>
      <c r="GC1284" s="12"/>
      <c r="GD1284" s="12"/>
      <c r="GE1284" s="12"/>
      <c r="GF1284" s="12"/>
      <c r="GG1284" s="12"/>
      <c r="GH1284" s="12"/>
      <c r="GI1284" s="12"/>
      <c r="GJ1284" s="12"/>
      <c r="GK1284" s="12"/>
      <c r="GL1284" s="12"/>
      <c r="GM1284" s="12"/>
      <c r="GN1284" s="12"/>
      <c r="GO1284" s="12"/>
      <c r="GP1284" s="12"/>
      <c r="GQ1284" s="12"/>
      <c r="GR1284" s="12"/>
      <c r="GS1284" s="12"/>
      <c r="GT1284" s="12"/>
      <c r="GU1284" s="12"/>
      <c r="GV1284" s="12"/>
      <c r="GW1284" s="12"/>
      <c r="GX1284" s="12"/>
      <c r="GY1284" s="12"/>
      <c r="GZ1284" s="12"/>
      <c r="HA1284" s="12"/>
      <c r="HB1284" s="12"/>
      <c r="HC1284" s="12"/>
      <c r="HD1284" s="12"/>
      <c r="HE1284" s="12"/>
      <c r="HF1284" s="12"/>
      <c r="HG1284" s="12"/>
      <c r="HH1284" s="12"/>
      <c r="HI1284" s="12"/>
      <c r="HJ1284" s="12"/>
      <c r="HK1284" s="12"/>
      <c r="HL1284" s="12"/>
      <c r="HM1284" s="12"/>
      <c r="HN1284" s="12"/>
      <c r="HO1284" s="12"/>
      <c r="HP1284" s="12"/>
      <c r="HQ1284" s="12"/>
      <c r="HR1284" s="12"/>
      <c r="HS1284" s="12"/>
      <c r="KZ1284" s="12"/>
      <c r="LA1284" s="12"/>
      <c r="LB1284" s="12"/>
      <c r="LC1284" s="12"/>
      <c r="LN1284" s="12"/>
      <c r="LO1284" s="12"/>
      <c r="LP1284" s="12"/>
      <c r="LQ1284" s="12"/>
      <c r="MG1284" s="12"/>
      <c r="MH1284" s="12"/>
      <c r="MI1284" s="12"/>
      <c r="MJ1284" s="12"/>
      <c r="MK1284" s="12"/>
      <c r="ML1284" s="12"/>
      <c r="MM1284" s="12"/>
      <c r="MN1284" s="12"/>
      <c r="MO1284" s="12"/>
      <c r="MP1284" s="12"/>
      <c r="MR1284" s="12"/>
      <c r="MU1284" s="12"/>
    </row>
    <row r="1285" spans="1:359" s="8" customFormat="1" ht="22.5" customHeight="1">
      <c r="A1285" s="56"/>
      <c r="B1285" s="55"/>
      <c r="C1285" s="63"/>
      <c r="D1285" s="201"/>
      <c r="E1285" s="226"/>
      <c r="F1285" s="60"/>
      <c r="G1285" s="60"/>
      <c r="H1285" s="26"/>
      <c r="I1285" s="26"/>
      <c r="J1285" s="9"/>
      <c r="K1285" s="26"/>
      <c r="L1285" s="66"/>
      <c r="M1285" s="66"/>
      <c r="N1285" s="17"/>
      <c r="O1285" s="318"/>
      <c r="P1285" s="318"/>
      <c r="Q1285" s="13"/>
      <c r="R1285" s="31"/>
      <c r="S1285" s="31"/>
      <c r="T1285" s="21"/>
      <c r="U1285" s="10"/>
      <c r="V1285" s="9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T1285" s="12"/>
      <c r="AU1285" s="12"/>
      <c r="AV1285" s="12"/>
      <c r="AW1285" s="12"/>
      <c r="AX1285" s="12"/>
      <c r="AY1285" s="12"/>
      <c r="AZ1285" s="12"/>
      <c r="BA1285" s="12"/>
      <c r="BB1285" s="12"/>
      <c r="BC1285" s="12"/>
      <c r="BD1285" s="12"/>
      <c r="BE1285" s="12"/>
      <c r="BF1285" s="12"/>
      <c r="BG1285" s="12"/>
      <c r="BH1285" s="12"/>
      <c r="BI1285" s="12"/>
      <c r="BJ1285" s="12"/>
      <c r="BK1285" s="12"/>
      <c r="BL1285" s="12"/>
      <c r="BM1285" s="12"/>
      <c r="BN1285" s="12"/>
      <c r="BO1285" s="12"/>
      <c r="BP1285" s="12"/>
      <c r="BQ1285" s="12"/>
      <c r="BR1285" s="12"/>
      <c r="BS1285" s="12"/>
      <c r="BT1285" s="12"/>
      <c r="BU1285" s="12"/>
      <c r="BV1285" s="12"/>
      <c r="BW1285" s="12"/>
      <c r="BX1285" s="12"/>
      <c r="BY1285" s="12"/>
      <c r="BZ1285" s="12"/>
      <c r="CA1285" s="12"/>
      <c r="CB1285" s="12"/>
      <c r="CC1285" s="12"/>
      <c r="CD1285" s="12"/>
      <c r="CE1285" s="12"/>
      <c r="CF1285" s="12"/>
      <c r="CG1285" s="12"/>
      <c r="CH1285" s="12"/>
      <c r="CI1285" s="12"/>
      <c r="CJ1285" s="12"/>
      <c r="CK1285" s="12"/>
      <c r="CL1285" s="12"/>
      <c r="CM1285" s="12"/>
      <c r="CN1285" s="12"/>
      <c r="CO1285" s="12"/>
      <c r="CP1285" s="12"/>
      <c r="CQ1285" s="12"/>
      <c r="CR1285" s="12"/>
      <c r="CS1285" s="12"/>
      <c r="CT1285" s="12"/>
      <c r="CU1285" s="12"/>
      <c r="CV1285" s="12"/>
      <c r="CW1285" s="12"/>
      <c r="CX1285" s="12"/>
      <c r="CY1285" s="12"/>
      <c r="CZ1285" s="12"/>
      <c r="DA1285" s="12"/>
      <c r="DB1285" s="12"/>
      <c r="DC1285" s="12"/>
      <c r="DD1285" s="12"/>
      <c r="DE1285" s="12"/>
      <c r="DF1285" s="12"/>
      <c r="DG1285" s="12"/>
      <c r="DH1285" s="12"/>
      <c r="DI1285" s="12"/>
      <c r="DJ1285" s="12"/>
      <c r="DK1285" s="12"/>
      <c r="DL1285" s="12"/>
      <c r="DM1285" s="12"/>
      <c r="DN1285" s="12"/>
      <c r="DO1285" s="12"/>
      <c r="DP1285" s="12"/>
      <c r="DQ1285" s="12"/>
      <c r="DR1285" s="12"/>
      <c r="DS1285" s="12"/>
      <c r="DT1285" s="12"/>
      <c r="DU1285" s="12"/>
      <c r="DV1285" s="12"/>
      <c r="DW1285" s="12"/>
      <c r="DX1285" s="12"/>
      <c r="DY1285" s="12"/>
      <c r="DZ1285" s="12"/>
      <c r="EA1285" s="12"/>
      <c r="EB1285" s="12"/>
      <c r="EC1285" s="12"/>
      <c r="ED1285" s="12"/>
      <c r="EE1285" s="12"/>
      <c r="EF1285" s="12"/>
      <c r="EG1285" s="12"/>
      <c r="EH1285" s="12"/>
      <c r="EI1285" s="12"/>
      <c r="EJ1285" s="12"/>
      <c r="EK1285" s="12"/>
      <c r="EL1285" s="12"/>
      <c r="EM1285" s="12"/>
      <c r="EN1285" s="12"/>
      <c r="EO1285" s="12"/>
      <c r="EP1285" s="12"/>
      <c r="EQ1285" s="12"/>
      <c r="ER1285" s="12"/>
      <c r="ES1285" s="12"/>
      <c r="ET1285" s="12"/>
      <c r="EU1285" s="12"/>
      <c r="EV1285" s="12"/>
      <c r="EW1285" s="12"/>
      <c r="EX1285" s="12"/>
      <c r="EY1285" s="12"/>
      <c r="EZ1285" s="12"/>
      <c r="FA1285" s="12"/>
      <c r="FB1285" s="12"/>
      <c r="FC1285" s="12"/>
      <c r="FD1285" s="12"/>
      <c r="FE1285" s="12"/>
      <c r="FF1285" s="12"/>
      <c r="FG1285" s="12"/>
      <c r="FH1285" s="12"/>
      <c r="FI1285" s="12"/>
      <c r="FJ1285" s="12"/>
      <c r="FK1285" s="12"/>
      <c r="FL1285" s="12"/>
      <c r="FM1285" s="12"/>
      <c r="FN1285" s="12"/>
      <c r="FO1285" s="12"/>
      <c r="FP1285" s="12"/>
      <c r="FQ1285" s="12"/>
      <c r="FR1285" s="12"/>
      <c r="FS1285" s="12"/>
      <c r="FT1285" s="12"/>
      <c r="FU1285" s="12"/>
      <c r="FV1285" s="12"/>
      <c r="FW1285" s="12"/>
      <c r="FX1285" s="12"/>
      <c r="FY1285" s="12"/>
      <c r="FZ1285" s="12"/>
      <c r="GA1285" s="12"/>
      <c r="GB1285" s="12"/>
      <c r="GC1285" s="12"/>
      <c r="GD1285" s="12"/>
      <c r="GE1285" s="12"/>
      <c r="GF1285" s="12"/>
      <c r="GG1285" s="12"/>
      <c r="GH1285" s="12"/>
      <c r="GI1285" s="12"/>
      <c r="GJ1285" s="12"/>
      <c r="GK1285" s="12"/>
      <c r="GL1285" s="12"/>
      <c r="GM1285" s="12"/>
      <c r="GN1285" s="12"/>
      <c r="GO1285" s="12"/>
      <c r="GP1285" s="12"/>
      <c r="GQ1285" s="12"/>
      <c r="GR1285" s="12"/>
      <c r="GS1285" s="12"/>
      <c r="GT1285" s="12"/>
      <c r="GU1285" s="12"/>
      <c r="GV1285" s="12"/>
      <c r="GW1285" s="12"/>
      <c r="GX1285" s="12"/>
      <c r="GY1285" s="12"/>
      <c r="GZ1285" s="12"/>
      <c r="HA1285" s="12"/>
      <c r="HB1285" s="12"/>
      <c r="HC1285" s="12"/>
      <c r="HD1285" s="12"/>
      <c r="HE1285" s="12"/>
      <c r="HF1285" s="12"/>
      <c r="HG1285" s="12"/>
      <c r="HH1285" s="12"/>
      <c r="HI1285" s="12"/>
      <c r="HJ1285" s="12"/>
      <c r="HK1285" s="12"/>
      <c r="HL1285" s="12"/>
      <c r="HM1285" s="12"/>
      <c r="HN1285" s="12"/>
      <c r="HO1285" s="12"/>
      <c r="HP1285" s="12"/>
      <c r="HQ1285" s="12"/>
      <c r="HR1285" s="12"/>
      <c r="HS1285" s="12"/>
      <c r="JZ1285" s="12"/>
      <c r="KA1285" s="12"/>
      <c r="MQ1285" s="12"/>
      <c r="MR1285" s="12"/>
      <c r="MS1285" s="12"/>
      <c r="MU1285" s="12"/>
    </row>
    <row r="1286" spans="1:359" s="8" customFormat="1" ht="22.5" customHeight="1">
      <c r="A1286" s="57">
        <v>2.1</v>
      </c>
      <c r="B1286" s="58"/>
      <c r="C1286" s="62">
        <v>8</v>
      </c>
      <c r="D1286" s="201">
        <f>SUM((S1286*A1286)+B1286+C1286)</f>
        <v>58.394540000000006</v>
      </c>
      <c r="E1286" s="226"/>
      <c r="F1286" s="59" t="s">
        <v>807</v>
      </c>
      <c r="G1286" s="59"/>
      <c r="H1286" s="26" t="s">
        <v>532</v>
      </c>
      <c r="I1286" s="26" t="s">
        <v>282</v>
      </c>
      <c r="J1286" s="28" t="s">
        <v>950</v>
      </c>
      <c r="K1286" s="26" t="s">
        <v>1802</v>
      </c>
      <c r="L1286" s="66">
        <f t="shared" ref="L1286:L1291" si="412">SUM(D1286)</f>
        <v>58.394540000000006</v>
      </c>
      <c r="M1286" s="66"/>
      <c r="N1286" s="1" t="s">
        <v>369</v>
      </c>
      <c r="O1286" s="316" t="s">
        <v>369</v>
      </c>
      <c r="P1286" s="317" t="s">
        <v>369</v>
      </c>
      <c r="Q1286" s="4">
        <v>2</v>
      </c>
      <c r="R1286" s="37">
        <v>19.670000000000002</v>
      </c>
      <c r="S1286" s="38">
        <f t="shared" ref="S1286:S1291" si="413">SUM(R1286*1.22)</f>
        <v>23.997400000000003</v>
      </c>
      <c r="T1286" s="25">
        <v>0.1</v>
      </c>
      <c r="U1286" s="10" t="s">
        <v>1800</v>
      </c>
      <c r="V1286" s="9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T1286" s="12"/>
      <c r="AU1286" s="12"/>
      <c r="AV1286" s="12"/>
      <c r="AW1286" s="12"/>
      <c r="AX1286" s="12"/>
      <c r="AY1286" s="12"/>
      <c r="AZ1286" s="12"/>
      <c r="BA1286" s="12"/>
      <c r="BB1286" s="12"/>
      <c r="BC1286" s="12"/>
      <c r="BD1286" s="12"/>
      <c r="BE1286" s="12"/>
      <c r="BF1286" s="12"/>
      <c r="BG1286" s="12"/>
      <c r="BH1286" s="12"/>
      <c r="BI1286" s="12"/>
      <c r="BJ1286" s="12"/>
      <c r="BK1286" s="12"/>
      <c r="BL1286" s="12"/>
      <c r="BM1286" s="12"/>
      <c r="BN1286" s="12"/>
      <c r="BO1286" s="12"/>
      <c r="BP1286" s="12"/>
      <c r="BQ1286" s="12"/>
      <c r="BR1286" s="12"/>
      <c r="BS1286" s="12"/>
      <c r="BT1286" s="12"/>
      <c r="BU1286" s="12"/>
      <c r="BV1286" s="12"/>
      <c r="BW1286" s="12"/>
      <c r="BX1286" s="12"/>
      <c r="BY1286" s="12"/>
      <c r="BZ1286" s="12"/>
      <c r="CA1286" s="12"/>
      <c r="CB1286" s="12"/>
      <c r="CC1286" s="12"/>
      <c r="CD1286" s="12"/>
      <c r="CE1286" s="12"/>
      <c r="CF1286" s="12"/>
      <c r="CG1286" s="12"/>
      <c r="CH1286" s="12"/>
      <c r="CI1286" s="12"/>
      <c r="CJ1286" s="12"/>
      <c r="CK1286" s="12"/>
      <c r="CL1286" s="12"/>
      <c r="CM1286" s="12"/>
      <c r="CN1286" s="12"/>
      <c r="CO1286" s="12"/>
      <c r="CP1286" s="12"/>
      <c r="CQ1286" s="12"/>
      <c r="CR1286" s="12"/>
      <c r="CS1286" s="12"/>
      <c r="CT1286" s="12"/>
      <c r="CU1286" s="12"/>
      <c r="CV1286" s="12"/>
      <c r="CW1286" s="12"/>
      <c r="CX1286" s="12"/>
      <c r="CY1286" s="12"/>
      <c r="CZ1286" s="12"/>
      <c r="DA1286" s="12"/>
      <c r="DB1286" s="12"/>
      <c r="DC1286" s="12"/>
      <c r="DD1286" s="12"/>
      <c r="DE1286" s="12"/>
      <c r="DF1286" s="12"/>
      <c r="DG1286" s="12"/>
      <c r="DH1286" s="12"/>
      <c r="DI1286" s="12"/>
      <c r="DJ1286" s="12"/>
      <c r="DK1286" s="12"/>
      <c r="DL1286" s="12"/>
      <c r="DM1286" s="12"/>
      <c r="DN1286" s="12"/>
      <c r="DO1286" s="12"/>
      <c r="DP1286" s="12"/>
      <c r="DQ1286" s="12"/>
      <c r="DR1286" s="12"/>
      <c r="DS1286" s="12"/>
      <c r="DT1286" s="12"/>
      <c r="DU1286" s="12"/>
      <c r="DV1286" s="12"/>
      <c r="DW1286" s="12"/>
      <c r="DX1286" s="12"/>
      <c r="DY1286" s="12"/>
      <c r="DZ1286" s="12"/>
      <c r="EA1286" s="12"/>
      <c r="EB1286" s="12"/>
      <c r="EC1286" s="12"/>
      <c r="ED1286" s="12"/>
      <c r="EE1286" s="12"/>
      <c r="EF1286" s="12"/>
      <c r="EG1286" s="12"/>
      <c r="EH1286" s="12"/>
      <c r="EI1286" s="12"/>
      <c r="EJ1286" s="12"/>
      <c r="EK1286" s="12"/>
      <c r="EL1286" s="12"/>
      <c r="EM1286" s="12"/>
      <c r="EN1286" s="12"/>
      <c r="EO1286" s="12"/>
      <c r="EP1286" s="12"/>
      <c r="EQ1286" s="12"/>
      <c r="ER1286" s="12"/>
      <c r="ES1286" s="12"/>
      <c r="ET1286" s="12"/>
      <c r="EU1286" s="12"/>
      <c r="EV1286" s="12"/>
      <c r="EW1286" s="12"/>
      <c r="EX1286" s="12"/>
      <c r="EY1286" s="12"/>
      <c r="EZ1286" s="12"/>
      <c r="FA1286" s="12"/>
      <c r="FB1286" s="12"/>
      <c r="FC1286" s="12"/>
      <c r="FD1286" s="12"/>
      <c r="FE1286" s="12"/>
      <c r="FF1286" s="12"/>
      <c r="FG1286" s="12"/>
      <c r="FH1286" s="12"/>
      <c r="FI1286" s="12"/>
      <c r="FJ1286" s="12"/>
      <c r="FK1286" s="12"/>
      <c r="FL1286" s="12"/>
      <c r="FM1286" s="12"/>
      <c r="FN1286" s="12"/>
      <c r="FO1286" s="12"/>
      <c r="FP1286" s="12"/>
      <c r="FQ1286" s="12"/>
      <c r="FR1286" s="12"/>
      <c r="FS1286" s="12"/>
      <c r="FT1286" s="12"/>
      <c r="FU1286" s="12"/>
      <c r="FV1286" s="12"/>
      <c r="FW1286" s="12"/>
      <c r="FX1286" s="12"/>
      <c r="FY1286" s="12"/>
      <c r="FZ1286" s="12"/>
      <c r="GA1286" s="12"/>
      <c r="GB1286" s="12"/>
      <c r="GC1286" s="12"/>
      <c r="GD1286" s="12"/>
      <c r="GE1286" s="12"/>
      <c r="GF1286" s="12"/>
      <c r="GG1286" s="12"/>
      <c r="GH1286" s="12"/>
      <c r="GI1286" s="12"/>
      <c r="GJ1286" s="12"/>
      <c r="GK1286" s="12"/>
      <c r="GL1286" s="12"/>
      <c r="GM1286" s="12"/>
      <c r="GN1286" s="12"/>
      <c r="GO1286" s="12"/>
      <c r="GP1286" s="12"/>
      <c r="GQ1286" s="12"/>
      <c r="GR1286" s="12"/>
      <c r="GS1286" s="12"/>
      <c r="GT1286" s="12"/>
      <c r="GU1286" s="12"/>
      <c r="GV1286" s="12"/>
      <c r="GW1286" s="12"/>
      <c r="GX1286" s="12"/>
      <c r="GY1286" s="12"/>
      <c r="GZ1286" s="12"/>
      <c r="HA1286" s="12"/>
      <c r="HB1286" s="12"/>
      <c r="HC1286" s="12"/>
      <c r="HD1286" s="12"/>
      <c r="HE1286" s="12"/>
      <c r="HF1286" s="12"/>
      <c r="HG1286" s="12"/>
      <c r="HH1286" s="12"/>
      <c r="HI1286" s="12"/>
      <c r="HJ1286" s="12"/>
      <c r="HK1286" s="12"/>
      <c r="HL1286" s="12"/>
      <c r="HM1286" s="12"/>
      <c r="HN1286" s="12"/>
      <c r="HO1286" s="12"/>
      <c r="HR1286" s="12"/>
      <c r="HS1286" s="12"/>
      <c r="HT1286" s="12"/>
      <c r="HU1286" s="12"/>
      <c r="HV1286" s="12"/>
      <c r="HW1286" s="12"/>
      <c r="HX1286" s="12"/>
      <c r="IB1286" s="12"/>
      <c r="IC1286" s="12"/>
      <c r="ID1286" s="12"/>
      <c r="IE1286" s="12"/>
      <c r="IF1286" s="12"/>
      <c r="JL1286" s="12"/>
      <c r="JM1286" s="12"/>
      <c r="JN1286" s="12"/>
      <c r="JO1286" s="12"/>
      <c r="JT1286" s="12"/>
      <c r="JU1286" s="12"/>
      <c r="JV1286" s="12"/>
      <c r="JW1286" s="12"/>
      <c r="JX1286" s="12"/>
      <c r="KG1286" s="12"/>
      <c r="KH1286" s="12"/>
      <c r="KI1286" s="12"/>
      <c r="KJ1286" s="12"/>
      <c r="KK1286" s="12"/>
      <c r="KL1286" s="12"/>
      <c r="KU1286" s="12"/>
      <c r="KV1286" s="12"/>
      <c r="KW1286" s="12"/>
      <c r="KX1286" s="12"/>
      <c r="KY1286"/>
      <c r="KZ1286" s="12"/>
      <c r="LA1286" s="12"/>
      <c r="LB1286" s="12"/>
      <c r="LC1286" s="12"/>
      <c r="LD1286" s="12"/>
      <c r="LE1286" s="12"/>
      <c r="LF1286" s="12"/>
      <c r="LG1286" s="12"/>
      <c r="LH1286" s="12"/>
      <c r="LI1286" s="12"/>
      <c r="LJ1286" s="12"/>
      <c r="LK1286" s="12"/>
      <c r="LL1286" s="12"/>
      <c r="LM1286" s="12"/>
      <c r="LN1286" s="7"/>
      <c r="LO1286" s="7"/>
      <c r="LP1286" s="7"/>
      <c r="LQ1286" s="7"/>
      <c r="LR1286" s="12"/>
      <c r="LS1286" s="12"/>
      <c r="LT1286" s="12"/>
      <c r="LU1286" s="12"/>
      <c r="LV1286" s="12"/>
      <c r="LW1286" s="12"/>
      <c r="LX1286" s="12"/>
      <c r="LY1286" s="12"/>
      <c r="LZ1286" s="12"/>
      <c r="MA1286" s="12"/>
      <c r="MB1286" s="12"/>
      <c r="MC1286" s="12"/>
      <c r="MD1286" s="12"/>
      <c r="ME1286" s="12"/>
      <c r="MF1286" s="12"/>
      <c r="MG1286" s="7"/>
    </row>
    <row r="1287" spans="1:359" s="8" customFormat="1" ht="22.5" customHeight="1">
      <c r="A1287" s="57">
        <v>2</v>
      </c>
      <c r="B1287" s="58"/>
      <c r="C1287" s="62"/>
      <c r="D1287" s="201">
        <f>SUM((R1287*A1287)+B1287+C1287)+((2020-2004)*3)</f>
        <v>92.4</v>
      </c>
      <c r="E1287" s="225"/>
      <c r="F1287" s="198" t="s">
        <v>808</v>
      </c>
      <c r="G1287" s="90" t="s">
        <v>1504</v>
      </c>
      <c r="H1287" s="83" t="s">
        <v>532</v>
      </c>
      <c r="I1287" s="83" t="s">
        <v>282</v>
      </c>
      <c r="J1287" s="86" t="s">
        <v>950</v>
      </c>
      <c r="K1287" s="83" t="s">
        <v>283</v>
      </c>
      <c r="L1287" s="66">
        <f t="shared" si="412"/>
        <v>92.4</v>
      </c>
      <c r="M1287" s="66"/>
      <c r="N1287" s="1" t="s">
        <v>369</v>
      </c>
      <c r="O1287" s="316" t="s">
        <v>369</v>
      </c>
      <c r="P1287" s="317">
        <v>1</v>
      </c>
      <c r="Q1287" s="4" t="s">
        <v>369</v>
      </c>
      <c r="R1287" s="37">
        <v>22.2</v>
      </c>
      <c r="S1287" s="38">
        <f t="shared" si="413"/>
        <v>27.084</v>
      </c>
      <c r="T1287" s="20"/>
      <c r="U1287" s="10" t="s">
        <v>487</v>
      </c>
      <c r="V1287" s="9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2"/>
      <c r="AV1287" s="12"/>
      <c r="AW1287" s="12"/>
      <c r="AX1287" s="12"/>
      <c r="AY1287" s="12"/>
      <c r="AZ1287" s="12"/>
      <c r="BA1287" s="12"/>
      <c r="BB1287" s="12"/>
      <c r="BC1287" s="12"/>
      <c r="BD1287" s="12"/>
      <c r="BE1287" s="12"/>
      <c r="BF1287" s="12"/>
      <c r="BG1287" s="12"/>
      <c r="BH1287" s="12"/>
      <c r="BI1287" s="12"/>
      <c r="BJ1287" s="12"/>
      <c r="BK1287" s="12"/>
      <c r="BL1287" s="12"/>
      <c r="BM1287" s="12"/>
      <c r="BN1287" s="12"/>
      <c r="BO1287" s="12"/>
      <c r="BP1287" s="12"/>
      <c r="BQ1287" s="12"/>
      <c r="BR1287" s="12"/>
      <c r="BS1287" s="12"/>
      <c r="BT1287" s="12"/>
      <c r="BU1287" s="12"/>
      <c r="BV1287" s="12"/>
      <c r="BW1287" s="12"/>
      <c r="BX1287" s="12"/>
      <c r="BY1287" s="12"/>
      <c r="BZ1287" s="12"/>
      <c r="CA1287" s="12"/>
      <c r="CB1287" s="12"/>
      <c r="CC1287" s="12"/>
      <c r="CD1287" s="12"/>
      <c r="CE1287" s="12"/>
      <c r="CF1287" s="12"/>
      <c r="CG1287" s="12"/>
      <c r="CH1287" s="12"/>
      <c r="CI1287" s="12"/>
      <c r="CJ1287" s="12"/>
      <c r="CK1287" s="12"/>
      <c r="CL1287" s="12"/>
      <c r="CM1287" s="12"/>
      <c r="CN1287" s="12"/>
      <c r="CO1287" s="12"/>
      <c r="CP1287" s="12"/>
      <c r="CQ1287" s="12"/>
      <c r="CR1287" s="12"/>
      <c r="CS1287" s="12"/>
      <c r="CT1287" s="12"/>
      <c r="CU1287" s="12"/>
      <c r="CV1287" s="12"/>
      <c r="CW1287" s="12"/>
      <c r="CX1287" s="12"/>
      <c r="CY1287" s="12"/>
      <c r="CZ1287" s="12"/>
      <c r="DA1287" s="12"/>
      <c r="DB1287" s="12"/>
      <c r="DC1287" s="12"/>
      <c r="DD1287" s="12"/>
      <c r="DE1287" s="12"/>
      <c r="DF1287" s="12"/>
      <c r="DG1287" s="12"/>
      <c r="DH1287" s="12"/>
      <c r="DI1287" s="12"/>
      <c r="DJ1287" s="12"/>
      <c r="DK1287" s="12"/>
      <c r="DL1287" s="12"/>
      <c r="DM1287" s="12"/>
      <c r="DN1287" s="12"/>
      <c r="DO1287" s="12"/>
      <c r="DP1287" s="12"/>
      <c r="DQ1287" s="12"/>
      <c r="DR1287" s="12"/>
      <c r="DS1287" s="12"/>
      <c r="DT1287" s="12"/>
      <c r="DU1287" s="12"/>
      <c r="DV1287" s="12"/>
      <c r="DW1287" s="12"/>
      <c r="DX1287" s="12"/>
      <c r="DY1287" s="12"/>
      <c r="DZ1287" s="12"/>
      <c r="EA1287" s="12"/>
      <c r="EB1287" s="12"/>
      <c r="EC1287" s="12"/>
      <c r="ED1287" s="12"/>
      <c r="EE1287" s="12"/>
      <c r="EF1287" s="12"/>
      <c r="EG1287" s="12"/>
      <c r="EH1287" s="12"/>
      <c r="EI1287" s="12"/>
      <c r="EJ1287" s="12"/>
      <c r="EK1287" s="12"/>
      <c r="EL1287" s="12"/>
      <c r="EM1287" s="12"/>
      <c r="EN1287" s="12"/>
      <c r="EO1287" s="12"/>
      <c r="EP1287" s="12"/>
      <c r="EQ1287" s="12"/>
      <c r="ER1287" s="12"/>
      <c r="ES1287" s="12"/>
      <c r="ET1287" s="12"/>
      <c r="EU1287" s="12"/>
      <c r="EV1287" s="12"/>
      <c r="EW1287" s="12"/>
      <c r="EX1287" s="12"/>
      <c r="EY1287" s="12"/>
      <c r="EZ1287" s="12"/>
      <c r="FA1287" s="12"/>
      <c r="FB1287" s="12"/>
      <c r="FC1287" s="12"/>
      <c r="FD1287" s="12"/>
      <c r="FE1287" s="12"/>
      <c r="FF1287" s="12"/>
      <c r="FG1287" s="12"/>
      <c r="FH1287" s="12"/>
      <c r="FI1287" s="12"/>
      <c r="FJ1287" s="12"/>
      <c r="FK1287" s="12"/>
      <c r="FL1287" s="12"/>
      <c r="FM1287" s="12"/>
      <c r="FN1287" s="12"/>
      <c r="FO1287" s="12"/>
      <c r="FP1287" s="12"/>
      <c r="FQ1287" s="12"/>
      <c r="FR1287" s="12"/>
      <c r="FS1287" s="12"/>
      <c r="FT1287" s="12"/>
      <c r="FU1287" s="12"/>
      <c r="FV1287" s="12"/>
      <c r="FW1287" s="12"/>
      <c r="FX1287" s="12"/>
      <c r="FY1287" s="12"/>
      <c r="FZ1287" s="12"/>
      <c r="GA1287" s="12"/>
      <c r="GB1287" s="12"/>
      <c r="GC1287" s="12"/>
      <c r="GD1287" s="12"/>
      <c r="GE1287" s="12"/>
      <c r="GF1287" s="12"/>
      <c r="GG1287" s="12"/>
      <c r="GH1287" s="12"/>
      <c r="GI1287" s="12"/>
      <c r="GJ1287" s="12"/>
      <c r="GK1287" s="12"/>
      <c r="GL1287" s="12"/>
      <c r="GM1287" s="12"/>
      <c r="GN1287" s="12"/>
      <c r="GO1287" s="12"/>
      <c r="GP1287" s="12"/>
      <c r="GQ1287" s="12"/>
      <c r="GR1287" s="12"/>
      <c r="GS1287" s="12"/>
      <c r="GT1287" s="12"/>
      <c r="GU1287" s="12"/>
      <c r="GV1287" s="12"/>
      <c r="GW1287" s="12"/>
      <c r="GX1287" s="12"/>
      <c r="GY1287" s="12"/>
      <c r="GZ1287" s="12"/>
      <c r="HA1287" s="12"/>
      <c r="HB1287" s="12"/>
      <c r="HC1287" s="12"/>
      <c r="HD1287" s="12"/>
      <c r="HE1287" s="12"/>
      <c r="HF1287" s="12"/>
      <c r="HG1287" s="12"/>
      <c r="HH1287" s="12"/>
      <c r="HI1287" s="12"/>
      <c r="HJ1287" s="12"/>
      <c r="HK1287" s="12"/>
      <c r="HL1287" s="12"/>
      <c r="HM1287" s="12"/>
      <c r="HN1287" s="12"/>
      <c r="HO1287" s="12"/>
      <c r="HT1287" s="12"/>
      <c r="HU1287" s="12"/>
      <c r="HW1287" s="12"/>
      <c r="HX1287" s="12"/>
      <c r="HZ1287" s="12"/>
      <c r="IA1287" s="12"/>
      <c r="IB1287" s="12"/>
      <c r="IC1287" s="12"/>
      <c r="ID1287" s="12"/>
      <c r="IJ1287" s="12"/>
      <c r="IK1287" s="12"/>
      <c r="IL1287" s="12"/>
      <c r="IM1287" s="12"/>
      <c r="IN1287" s="12"/>
      <c r="JT1287" s="12"/>
      <c r="JU1287" s="12"/>
      <c r="JV1287" s="12"/>
      <c r="JW1287" s="12"/>
      <c r="JX1287" s="12"/>
      <c r="KB1287" s="7"/>
      <c r="KC1287" s="7"/>
      <c r="KD1287" s="7"/>
      <c r="KS1287" s="12"/>
      <c r="KT1287" s="12"/>
      <c r="KZ1287" s="12"/>
      <c r="LA1287" s="12"/>
      <c r="LB1287" s="12"/>
      <c r="LC1287" s="12"/>
      <c r="MH1287" s="7"/>
      <c r="MI1287" s="7"/>
      <c r="MJ1287" s="7"/>
      <c r="MK1287" s="12"/>
      <c r="ML1287" s="12"/>
      <c r="MM1287" s="12"/>
      <c r="MN1287" s="12"/>
      <c r="MO1287" s="12"/>
      <c r="MP1287" s="12"/>
    </row>
    <row r="1288" spans="1:359" s="8" customFormat="1" ht="22.5" customHeight="1">
      <c r="A1288" s="57">
        <v>1</v>
      </c>
      <c r="B1288" s="58">
        <v>15</v>
      </c>
      <c r="C1288" s="62">
        <v>5</v>
      </c>
      <c r="D1288" s="201">
        <f>SUM((S1288*A1288)+B1288+C1288)</f>
        <v>31.004399999999997</v>
      </c>
      <c r="E1288" s="226"/>
      <c r="F1288" s="59" t="s">
        <v>805</v>
      </c>
      <c r="G1288" s="59"/>
      <c r="H1288" s="26" t="s">
        <v>532</v>
      </c>
      <c r="I1288" s="26" t="s">
        <v>282</v>
      </c>
      <c r="J1288" s="28" t="s">
        <v>1801</v>
      </c>
      <c r="K1288" s="26" t="s">
        <v>1803</v>
      </c>
      <c r="L1288" s="66">
        <f t="shared" si="412"/>
        <v>31.004399999999997</v>
      </c>
      <c r="M1288" s="66"/>
      <c r="N1288" s="1" t="s">
        <v>369</v>
      </c>
      <c r="O1288" s="316" t="s">
        <v>369</v>
      </c>
      <c r="P1288" s="317" t="s">
        <v>369</v>
      </c>
      <c r="Q1288" s="4">
        <v>1</v>
      </c>
      <c r="R1288" s="37">
        <v>9.02</v>
      </c>
      <c r="S1288" s="38">
        <f t="shared" si="413"/>
        <v>11.004399999999999</v>
      </c>
      <c r="T1288" s="25">
        <v>0.1</v>
      </c>
      <c r="U1288" s="10" t="s">
        <v>1800</v>
      </c>
      <c r="V1288" s="9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  <c r="AW1288" s="12"/>
      <c r="AX1288" s="12"/>
      <c r="AY1288" s="12"/>
      <c r="AZ1288" s="12"/>
      <c r="BA1288" s="12"/>
      <c r="BB1288" s="12"/>
      <c r="BC1288" s="12"/>
      <c r="BD1288" s="12"/>
      <c r="BE1288" s="12"/>
      <c r="BF1288" s="12"/>
      <c r="BG1288" s="12"/>
      <c r="BH1288" s="12"/>
      <c r="BI1288" s="12"/>
      <c r="BJ1288" s="12"/>
      <c r="BK1288" s="12"/>
      <c r="BL1288" s="12"/>
      <c r="BM1288" s="12"/>
      <c r="BN1288" s="12"/>
      <c r="BO1288" s="12"/>
      <c r="BP1288" s="12"/>
      <c r="BQ1288" s="12"/>
      <c r="BR1288" s="12"/>
      <c r="BS1288" s="12"/>
      <c r="BT1288" s="12"/>
      <c r="BU1288" s="12"/>
      <c r="BV1288" s="12"/>
      <c r="BW1288" s="12"/>
      <c r="BX1288" s="12"/>
      <c r="BY1288" s="12"/>
      <c r="BZ1288" s="12"/>
      <c r="CA1288" s="12"/>
      <c r="CB1288" s="12"/>
      <c r="CC1288" s="12"/>
      <c r="CD1288" s="12"/>
      <c r="CE1288" s="12"/>
      <c r="CF1288" s="12"/>
      <c r="CG1288" s="12"/>
      <c r="CH1288" s="12"/>
      <c r="CI1288" s="12"/>
      <c r="CJ1288" s="12"/>
      <c r="CK1288" s="12"/>
      <c r="CL1288" s="12"/>
      <c r="CM1288" s="12"/>
      <c r="CN1288" s="12"/>
      <c r="CO1288" s="12"/>
      <c r="CP1288" s="12"/>
      <c r="CQ1288" s="12"/>
      <c r="CR1288" s="12"/>
      <c r="CS1288" s="12"/>
      <c r="CT1288" s="12"/>
      <c r="CU1288" s="12"/>
      <c r="CV1288" s="12"/>
      <c r="CW1288" s="12"/>
      <c r="CX1288" s="12"/>
      <c r="CY1288" s="12"/>
      <c r="CZ1288" s="12"/>
      <c r="DA1288" s="12"/>
      <c r="DB1288" s="12"/>
      <c r="DC1288" s="12"/>
      <c r="DD1288" s="12"/>
      <c r="DE1288" s="12"/>
      <c r="DF1288" s="12"/>
      <c r="DG1288" s="12"/>
      <c r="DH1288" s="12"/>
      <c r="DI1288" s="12"/>
      <c r="DJ1288" s="12"/>
      <c r="DK1288" s="12"/>
      <c r="DL1288" s="12"/>
      <c r="DM1288" s="12"/>
      <c r="DN1288" s="12"/>
      <c r="DO1288" s="12"/>
      <c r="DP1288" s="12"/>
      <c r="DQ1288" s="12"/>
      <c r="DR1288" s="12"/>
      <c r="DS1288" s="12"/>
      <c r="DT1288" s="12"/>
      <c r="DU1288" s="12"/>
      <c r="DV1288" s="12"/>
      <c r="DW1288" s="12"/>
      <c r="DX1288" s="12"/>
      <c r="DY1288" s="12"/>
      <c r="DZ1288" s="12"/>
      <c r="EA1288" s="12"/>
      <c r="EB1288" s="12"/>
      <c r="EC1288" s="12"/>
      <c r="ED1288" s="12"/>
      <c r="EE1288" s="12"/>
      <c r="EF1288" s="12"/>
      <c r="EG1288" s="12"/>
      <c r="EH1288" s="12"/>
      <c r="EI1288" s="12"/>
      <c r="EJ1288" s="12"/>
      <c r="EK1288" s="12"/>
      <c r="EL1288" s="12"/>
      <c r="EM1288" s="12"/>
      <c r="EN1288" s="12"/>
      <c r="EO1288" s="12"/>
      <c r="EP1288" s="12"/>
      <c r="EQ1288" s="12"/>
      <c r="ER1288" s="12"/>
      <c r="ES1288" s="12"/>
      <c r="ET1288" s="12"/>
      <c r="EU1288" s="12"/>
      <c r="EV1288" s="12"/>
      <c r="EW1288" s="12"/>
      <c r="EX1288" s="12"/>
      <c r="EY1288" s="12"/>
      <c r="EZ1288" s="12"/>
      <c r="FA1288" s="12"/>
      <c r="FB1288" s="12"/>
      <c r="FC1288" s="12"/>
      <c r="FD1288" s="12"/>
      <c r="FE1288" s="12"/>
      <c r="FF1288" s="12"/>
      <c r="FG1288" s="12"/>
      <c r="FH1288" s="12"/>
      <c r="FI1288" s="12"/>
      <c r="FJ1288" s="12"/>
      <c r="FK1288" s="12"/>
      <c r="FL1288" s="12"/>
      <c r="FM1288" s="12"/>
      <c r="FN1288" s="12"/>
      <c r="FO1288" s="12"/>
      <c r="FP1288" s="12"/>
      <c r="FQ1288" s="12"/>
      <c r="FR1288" s="12"/>
      <c r="FS1288" s="12"/>
      <c r="FT1288" s="12"/>
      <c r="FU1288" s="12"/>
      <c r="FV1288" s="12"/>
      <c r="FW1288" s="12"/>
      <c r="FX1288" s="12"/>
      <c r="FY1288" s="12"/>
      <c r="FZ1288" s="12"/>
      <c r="GA1288" s="12"/>
      <c r="GB1288" s="12"/>
      <c r="GC1288" s="12"/>
      <c r="GD1288" s="12"/>
      <c r="GE1288" s="12"/>
      <c r="GF1288" s="12"/>
      <c r="GG1288" s="12"/>
      <c r="GH1288" s="12"/>
      <c r="GI1288" s="12"/>
      <c r="GJ1288" s="12"/>
      <c r="GK1288" s="12"/>
      <c r="GL1288" s="12"/>
      <c r="GM1288" s="12"/>
      <c r="GN1288" s="12"/>
      <c r="GO1288" s="12"/>
      <c r="GP1288" s="12"/>
      <c r="GQ1288" s="12"/>
      <c r="GR1288" s="12"/>
      <c r="GS1288" s="12"/>
      <c r="GT1288" s="12"/>
      <c r="GU1288" s="12"/>
      <c r="GV1288" s="12"/>
      <c r="GW1288" s="12"/>
      <c r="GX1288" s="12"/>
      <c r="GY1288" s="12"/>
      <c r="GZ1288" s="12"/>
      <c r="HA1288" s="12"/>
      <c r="HB1288" s="12"/>
      <c r="HC1288" s="12"/>
      <c r="HD1288" s="12"/>
      <c r="HE1288" s="12"/>
      <c r="HF1288" s="12"/>
      <c r="HG1288" s="12"/>
      <c r="HH1288" s="12"/>
      <c r="HI1288" s="12"/>
      <c r="HJ1288" s="12"/>
      <c r="HK1288" s="12"/>
      <c r="HL1288" s="12"/>
      <c r="HM1288" s="12"/>
      <c r="HN1288" s="12"/>
      <c r="HO1288" s="12"/>
      <c r="HR1288" s="12"/>
      <c r="HS1288" s="12"/>
      <c r="HT1288" s="12"/>
      <c r="HU1288" s="12"/>
      <c r="HV1288" s="12"/>
      <c r="HW1288" s="12"/>
      <c r="HX1288" s="12"/>
      <c r="IB1288" s="12"/>
      <c r="IC1288" s="12"/>
      <c r="ID1288" s="12"/>
      <c r="IE1288" s="12"/>
      <c r="IF1288" s="12"/>
      <c r="JL1288" s="12"/>
      <c r="JM1288" s="12"/>
      <c r="JN1288" s="12"/>
      <c r="JO1288" s="12"/>
      <c r="JT1288" s="12"/>
      <c r="JU1288" s="12"/>
      <c r="JV1288" s="12"/>
      <c r="JW1288" s="12"/>
      <c r="JX1288" s="12"/>
      <c r="KG1288" s="12"/>
      <c r="KH1288" s="12"/>
      <c r="KI1288" s="12"/>
      <c r="KJ1288" s="12"/>
      <c r="KK1288" s="12"/>
      <c r="KL1288" s="12"/>
      <c r="KU1288" s="12"/>
      <c r="KV1288" s="12"/>
      <c r="KW1288" s="12"/>
      <c r="KX1288" s="12"/>
      <c r="KZ1288" s="12"/>
      <c r="LA1288" s="12"/>
      <c r="LB1288" s="12"/>
      <c r="LC1288" s="12"/>
      <c r="LD1288" s="12"/>
      <c r="LE1288" s="12"/>
      <c r="LF1288" s="12"/>
      <c r="LG1288" s="12"/>
      <c r="LH1288" s="12"/>
      <c r="LI1288" s="12"/>
      <c r="LJ1288" s="12"/>
      <c r="LK1288" s="12"/>
      <c r="LL1288" s="12"/>
      <c r="LM1288" s="12"/>
      <c r="LR1288" s="12"/>
      <c r="LS1288" s="12"/>
      <c r="LT1288" s="12"/>
      <c r="LU1288" s="12"/>
      <c r="LV1288" s="12"/>
      <c r="LW1288" s="12"/>
      <c r="LX1288" s="12"/>
      <c r="LY1288" s="12"/>
      <c r="LZ1288" s="12"/>
      <c r="MA1288" s="12"/>
      <c r="MB1288" s="12"/>
      <c r="MC1288" s="12"/>
      <c r="MD1288" s="12"/>
      <c r="ME1288" s="12"/>
      <c r="MF1288" s="12"/>
      <c r="MH1288" s="12"/>
      <c r="MI1288" s="12"/>
      <c r="MJ1288" s="12"/>
      <c r="MK1288" s="12"/>
      <c r="ML1288" s="12"/>
      <c r="MM1288" s="12"/>
      <c r="MN1288" s="12"/>
      <c r="MO1288" s="12"/>
      <c r="MP1288" s="12"/>
      <c r="MR1288" s="12"/>
      <c r="MU1288" s="12"/>
    </row>
    <row r="1289" spans="1:359" ht="22.5" customHeight="1">
      <c r="A1289" s="57">
        <v>1</v>
      </c>
      <c r="B1289" s="58">
        <v>20</v>
      </c>
      <c r="C1289" s="62">
        <v>5</v>
      </c>
      <c r="D1289" s="201">
        <f>SUM((S1289*A1289)+B1289+C1289)</f>
        <v>32.5396</v>
      </c>
      <c r="E1289" s="226"/>
      <c r="F1289" s="59" t="s">
        <v>829</v>
      </c>
      <c r="G1289" s="59"/>
      <c r="H1289" s="26" t="s">
        <v>532</v>
      </c>
      <c r="I1289" s="26" t="s">
        <v>1116</v>
      </c>
      <c r="J1289" s="28"/>
      <c r="K1289" s="26" t="s">
        <v>1115</v>
      </c>
      <c r="L1289" s="66">
        <f t="shared" si="412"/>
        <v>32.5396</v>
      </c>
      <c r="M1289" s="66"/>
      <c r="N1289" s="1" t="s">
        <v>369</v>
      </c>
      <c r="O1289" s="316" t="s">
        <v>369</v>
      </c>
      <c r="P1289" s="317" t="s">
        <v>369</v>
      </c>
      <c r="Q1289" s="4">
        <v>1</v>
      </c>
      <c r="R1289" s="37">
        <v>6.18</v>
      </c>
      <c r="S1289" s="38">
        <f t="shared" si="413"/>
        <v>7.5395999999999992</v>
      </c>
      <c r="T1289" s="20"/>
      <c r="U1289" s="10" t="s">
        <v>1104</v>
      </c>
      <c r="V1289" s="9"/>
      <c r="HP1289" s="8"/>
      <c r="HQ1289" s="8"/>
      <c r="HR1289" s="8"/>
      <c r="HS1289" s="8"/>
      <c r="HY1289" s="8"/>
      <c r="IB1289" s="8"/>
      <c r="IC1289" s="8"/>
      <c r="ID1289" s="8"/>
      <c r="IE1289" s="8"/>
      <c r="IF1289" s="8"/>
      <c r="IG1289" s="8"/>
      <c r="IH1289" s="8"/>
      <c r="IL1289" s="8"/>
      <c r="IM1289" s="8"/>
      <c r="IN1289" s="8"/>
      <c r="IO1289" s="8"/>
      <c r="IP1289" s="8"/>
      <c r="IQ1289" s="8"/>
      <c r="IS1289" s="8"/>
      <c r="IT1289" s="8"/>
      <c r="IU1289" s="8"/>
      <c r="IV1289" s="8"/>
      <c r="IW1289" s="8"/>
      <c r="IX1289" s="8"/>
      <c r="IY1289" s="8"/>
      <c r="IZ1289" s="8"/>
      <c r="JA1289" s="8"/>
      <c r="JB1289" s="8"/>
      <c r="JC1289" s="8"/>
      <c r="JD1289" s="8"/>
      <c r="JE1289" s="8"/>
      <c r="JF1289" s="8"/>
      <c r="JG1289" s="8"/>
      <c r="JH1289" s="8"/>
      <c r="JI1289" s="8"/>
      <c r="JJ1289" s="8"/>
      <c r="JK1289" s="8"/>
      <c r="JM1289" s="8"/>
      <c r="JP1289" s="8"/>
      <c r="JQ1289" s="8"/>
      <c r="JR1289" s="8"/>
      <c r="JS1289" s="8"/>
      <c r="JY1289" s="8"/>
      <c r="JZ1289" s="8"/>
      <c r="KA1289" s="8"/>
      <c r="KB1289" s="8"/>
      <c r="KC1289" s="8"/>
      <c r="KD1289" s="8"/>
      <c r="KE1289" s="8"/>
      <c r="KF1289" s="8"/>
      <c r="KG1289" s="8"/>
      <c r="KM1289" s="8"/>
      <c r="KN1289" s="8"/>
      <c r="KO1289" s="8"/>
      <c r="KP1289" s="8"/>
      <c r="KQ1289" s="8"/>
      <c r="KR1289" s="8"/>
      <c r="KU1289" s="8"/>
      <c r="KV1289" s="8"/>
      <c r="KW1289" s="8"/>
      <c r="KX1289" s="8"/>
      <c r="KY1289" s="8"/>
      <c r="KZ1289" s="8"/>
      <c r="LA1289" s="8"/>
      <c r="LB1289" s="8"/>
      <c r="LC1289" s="8"/>
      <c r="LD1289" s="8"/>
      <c r="LE1289" s="8"/>
      <c r="LF1289" s="8"/>
      <c r="LG1289" s="8"/>
      <c r="LH1289" s="8"/>
      <c r="LI1289" s="8"/>
      <c r="LJ1289" s="8"/>
      <c r="LK1289" s="8"/>
      <c r="LL1289" s="8"/>
      <c r="LM1289" s="8"/>
      <c r="LR1289" s="8"/>
      <c r="LS1289" s="8"/>
      <c r="LT1289" s="8"/>
      <c r="LU1289" s="8"/>
      <c r="LV1289" s="8"/>
      <c r="LW1289" s="8"/>
      <c r="LX1289" s="8"/>
      <c r="LY1289" s="8"/>
      <c r="LZ1289" s="8"/>
      <c r="MA1289" s="8"/>
      <c r="MB1289" s="8"/>
      <c r="MC1289" s="8"/>
      <c r="MD1289" s="8"/>
      <c r="ME1289" s="8"/>
      <c r="MF1289" s="8"/>
      <c r="MQ1289" s="8"/>
      <c r="MR1289" s="8"/>
      <c r="MS1289" s="8"/>
    </row>
    <row r="1290" spans="1:359" ht="22.5" customHeight="1">
      <c r="A1290" s="57">
        <v>1</v>
      </c>
      <c r="B1290" s="58">
        <v>15</v>
      </c>
      <c r="C1290" s="62"/>
      <c r="D1290" s="201">
        <f>SUM((S1290*A1290)+B1290+C1290)</f>
        <v>22.198</v>
      </c>
      <c r="F1290" s="59" t="s">
        <v>805</v>
      </c>
      <c r="G1290" s="59"/>
      <c r="H1290" s="26" t="s">
        <v>532</v>
      </c>
      <c r="I1290" s="26" t="s">
        <v>1011</v>
      </c>
      <c r="J1290" s="26" t="s">
        <v>940</v>
      </c>
      <c r="K1290" s="26" t="s">
        <v>1012</v>
      </c>
      <c r="L1290" s="66">
        <f t="shared" si="412"/>
        <v>22.198</v>
      </c>
      <c r="M1290" s="66"/>
      <c r="N1290" s="1" t="s">
        <v>369</v>
      </c>
      <c r="O1290" s="316" t="s">
        <v>369</v>
      </c>
      <c r="P1290" s="317">
        <v>1</v>
      </c>
      <c r="Q1290" s="4" t="s">
        <v>369</v>
      </c>
      <c r="R1290" s="37">
        <v>5.9</v>
      </c>
      <c r="S1290" s="38">
        <f t="shared" si="413"/>
        <v>7.1980000000000004</v>
      </c>
      <c r="T1290" s="19"/>
      <c r="U1290" s="10" t="s">
        <v>629</v>
      </c>
      <c r="V1290" s="9"/>
      <c r="W1290" s="8"/>
      <c r="HP1290" s="8"/>
      <c r="HQ1290" s="8"/>
      <c r="HR1290" s="8"/>
      <c r="HS1290" s="8"/>
      <c r="HV1290" s="8"/>
      <c r="HY1290" s="8"/>
      <c r="IB1290" s="8"/>
      <c r="IC1290" s="8"/>
      <c r="ID1290" s="8"/>
      <c r="IE1290" s="8"/>
      <c r="IF1290" s="8"/>
      <c r="IH1290" s="8"/>
      <c r="II1290" s="8"/>
      <c r="IJ1290" s="8"/>
      <c r="IK1290" s="8"/>
      <c r="IR1290" s="8"/>
      <c r="IS1290" s="8"/>
      <c r="IT1290" s="8"/>
      <c r="IU1290" s="8"/>
      <c r="IV1290" s="8"/>
      <c r="IW1290" s="8"/>
      <c r="IX1290" s="8"/>
      <c r="IY1290" s="8"/>
      <c r="IZ1290" s="8"/>
      <c r="JA1290" s="8"/>
      <c r="JF1290" s="8"/>
      <c r="JG1290" s="8"/>
      <c r="JH1290" s="8"/>
      <c r="JI1290" s="8"/>
      <c r="JJ1290" s="8"/>
      <c r="JL1290" s="8"/>
      <c r="JZ1290" s="8"/>
      <c r="KA1290" s="8"/>
      <c r="KB1290" s="8"/>
      <c r="KC1290" s="8"/>
      <c r="KD1290" s="8"/>
      <c r="KS1290" s="8"/>
      <c r="KT1290" s="8"/>
      <c r="KU1290" s="8"/>
      <c r="KV1290" s="8"/>
      <c r="KW1290" s="8"/>
      <c r="LD1290" s="8"/>
      <c r="LE1290" s="8"/>
      <c r="LF1290" s="8"/>
      <c r="LG1290" s="8"/>
      <c r="LH1290" s="8"/>
      <c r="LI1290" s="8"/>
      <c r="LJ1290" s="8"/>
      <c r="LK1290" s="8"/>
      <c r="LL1290" s="8"/>
      <c r="LM1290" s="8"/>
      <c r="LR1290" s="8"/>
      <c r="LS1290" s="8"/>
      <c r="LT1290" s="8"/>
      <c r="LU1290" s="8"/>
      <c r="LV1290" s="8"/>
      <c r="LW1290" s="8"/>
      <c r="LX1290" s="8"/>
      <c r="LY1290" s="8"/>
      <c r="LZ1290" s="8"/>
      <c r="MA1290" s="8"/>
      <c r="MB1290" s="8"/>
      <c r="MC1290" s="8"/>
      <c r="MD1290" s="8"/>
      <c r="ME1290" s="8"/>
      <c r="MF1290" s="8"/>
      <c r="MH1290" s="8"/>
      <c r="MI1290" s="8"/>
      <c r="MJ1290" s="8"/>
      <c r="MK1290" s="8"/>
      <c r="ML1290" s="8"/>
      <c r="MM1290" s="8"/>
      <c r="MN1290" s="8"/>
      <c r="MO1290" s="8"/>
      <c r="MP1290" s="8"/>
      <c r="MQ1290" s="8"/>
      <c r="MR1290" s="8"/>
      <c r="MS1290" s="8"/>
      <c r="MU1290" s="8"/>
    </row>
    <row r="1291" spans="1:359" ht="22.5" customHeight="1">
      <c r="A1291" s="57">
        <v>1</v>
      </c>
      <c r="B1291" s="58">
        <v>25</v>
      </c>
      <c r="C1291" s="62"/>
      <c r="D1291" s="201">
        <f>SUM((S1291*A1291)+B1291+C1291)</f>
        <v>68.004999999999995</v>
      </c>
      <c r="E1291" s="226"/>
      <c r="F1291" s="59" t="s">
        <v>832</v>
      </c>
      <c r="G1291" s="59"/>
      <c r="H1291" s="26" t="s">
        <v>532</v>
      </c>
      <c r="I1291" s="26" t="s">
        <v>67</v>
      </c>
      <c r="J1291" s="26" t="s">
        <v>511</v>
      </c>
      <c r="K1291" s="26" t="s">
        <v>284</v>
      </c>
      <c r="L1291" s="66">
        <f t="shared" si="412"/>
        <v>68.004999999999995</v>
      </c>
      <c r="M1291" s="66"/>
      <c r="N1291" s="1" t="s">
        <v>369</v>
      </c>
      <c r="O1291" s="316" t="s">
        <v>369</v>
      </c>
      <c r="P1291" s="317" t="s">
        <v>369</v>
      </c>
      <c r="Q1291" s="4">
        <v>1</v>
      </c>
      <c r="R1291" s="37">
        <v>35.25</v>
      </c>
      <c r="S1291" s="38">
        <f t="shared" si="413"/>
        <v>43.005000000000003</v>
      </c>
      <c r="T1291" s="20"/>
      <c r="U1291" s="10" t="s">
        <v>484</v>
      </c>
      <c r="V1291" s="9"/>
      <c r="HP1291" s="8"/>
      <c r="HQ1291" s="8"/>
      <c r="HT1291" s="8"/>
      <c r="HU1291" s="8"/>
      <c r="HW1291" s="8"/>
      <c r="HX1291" s="8"/>
      <c r="IE1291" s="8"/>
      <c r="IF1291" s="8"/>
      <c r="IG1291" s="8"/>
      <c r="IH1291" s="8"/>
      <c r="II1291" s="8"/>
      <c r="IL1291" s="8"/>
      <c r="IM1291" s="8"/>
      <c r="IN1291" s="8"/>
      <c r="IO1291" s="8"/>
      <c r="IP1291" s="8"/>
      <c r="IQ1291" s="8"/>
      <c r="IS1291" s="8"/>
      <c r="IT1291" s="8"/>
      <c r="IU1291" s="8"/>
      <c r="IV1291" s="8"/>
      <c r="IW1291" s="8"/>
      <c r="IX1291" s="8"/>
      <c r="IY1291" s="8"/>
      <c r="IZ1291" s="8"/>
      <c r="JA1291" s="8"/>
      <c r="JB1291" s="8"/>
      <c r="JC1291" s="8"/>
      <c r="JD1291" s="8"/>
      <c r="JE1291" s="8"/>
      <c r="JF1291" s="8"/>
      <c r="JG1291" s="8"/>
      <c r="JH1291" s="8"/>
      <c r="JI1291" s="8"/>
      <c r="JJ1291" s="8"/>
      <c r="JK1291" s="8"/>
      <c r="JL1291" s="8"/>
      <c r="JM1291" s="8"/>
      <c r="JN1291" s="8"/>
      <c r="JO1291" s="8"/>
      <c r="JP1291" s="8"/>
      <c r="JQ1291" s="8"/>
      <c r="JR1291" s="8"/>
      <c r="JS1291" s="8"/>
      <c r="JY1291" s="8"/>
      <c r="JZ1291" s="8"/>
      <c r="KA1291" s="8"/>
      <c r="KB1291" s="8"/>
      <c r="KC1291" s="8"/>
      <c r="KD1291" s="8"/>
      <c r="KE1291" s="8"/>
      <c r="KF1291" s="8"/>
      <c r="KM1291" s="8"/>
      <c r="KN1291" s="8"/>
      <c r="KO1291" s="8"/>
      <c r="KP1291" s="8"/>
      <c r="KQ1291" s="8"/>
      <c r="KR1291" s="8"/>
      <c r="KS1291" s="8"/>
      <c r="KT1291" s="8"/>
      <c r="KU1291" s="8"/>
      <c r="KV1291" s="8"/>
      <c r="KW1291" s="8"/>
      <c r="KX1291" s="8"/>
      <c r="KY1291" s="8"/>
      <c r="KZ1291" s="8"/>
      <c r="LA1291" s="8"/>
      <c r="LB1291" s="8"/>
      <c r="LC1291" s="8"/>
      <c r="LD1291" s="8"/>
      <c r="LE1291" s="8"/>
      <c r="LF1291" s="8"/>
      <c r="LG1291" s="8"/>
      <c r="LH1291" s="8"/>
      <c r="LI1291" s="8"/>
      <c r="LJ1291" s="8"/>
      <c r="LK1291" s="8"/>
      <c r="LL1291" s="8"/>
      <c r="LM1291" s="8"/>
      <c r="LR1291" s="8"/>
      <c r="LS1291" s="8"/>
      <c r="LT1291" s="8"/>
      <c r="LU1291" s="8"/>
      <c r="LV1291" s="8"/>
      <c r="LW1291" s="8"/>
      <c r="LX1291" s="8"/>
      <c r="LY1291" s="8"/>
      <c r="LZ1291" s="8"/>
      <c r="MA1291" s="8"/>
      <c r="MB1291" s="8"/>
      <c r="MC1291" s="8"/>
      <c r="MD1291" s="8"/>
      <c r="ME1291" s="8"/>
      <c r="MF1291" s="8"/>
      <c r="MQ1291" s="8"/>
      <c r="MR1291" s="8"/>
      <c r="MS1291" s="8"/>
      <c r="MU1291" s="8"/>
    </row>
    <row r="1292" spans="1:359" s="8" customFormat="1" ht="22.5" customHeight="1">
      <c r="A1292" s="56"/>
      <c r="B1292" s="55"/>
      <c r="C1292" s="63"/>
      <c r="D1292" s="201"/>
      <c r="E1292" s="226"/>
      <c r="F1292" s="60"/>
      <c r="G1292" s="60"/>
      <c r="H1292" s="26"/>
      <c r="I1292" s="26"/>
      <c r="J1292" s="26"/>
      <c r="K1292" s="26"/>
      <c r="L1292" s="66"/>
      <c r="M1292" s="66"/>
      <c r="N1292" s="33"/>
      <c r="O1292" s="319"/>
      <c r="P1292" s="319"/>
      <c r="Q1292" s="34"/>
      <c r="R1292" s="31"/>
      <c r="S1292" s="39"/>
      <c r="T1292" s="21"/>
      <c r="U1292" s="10"/>
      <c r="V1292" s="9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2"/>
      <c r="AV1292" s="12"/>
      <c r="AW1292" s="12"/>
      <c r="AX1292" s="12"/>
      <c r="AY1292" s="12"/>
      <c r="AZ1292" s="12"/>
      <c r="BA1292" s="12"/>
      <c r="BB1292" s="12"/>
      <c r="BC1292" s="12"/>
      <c r="BD1292" s="12"/>
      <c r="BE1292" s="12"/>
      <c r="BF1292" s="12"/>
      <c r="BG1292" s="12"/>
      <c r="BH1292" s="12"/>
      <c r="BI1292" s="12"/>
      <c r="BJ1292" s="12"/>
      <c r="BK1292" s="12"/>
      <c r="BL1292" s="12"/>
      <c r="BM1292" s="12"/>
      <c r="BN1292" s="12"/>
      <c r="BO1292" s="12"/>
      <c r="BP1292" s="12"/>
      <c r="BQ1292" s="12"/>
      <c r="BR1292" s="12"/>
      <c r="BS1292" s="12"/>
      <c r="BT1292" s="12"/>
      <c r="BU1292" s="12"/>
      <c r="BV1292" s="12"/>
      <c r="BW1292" s="12"/>
      <c r="BX1292" s="12"/>
      <c r="BY1292" s="12"/>
      <c r="BZ1292" s="12"/>
      <c r="CA1292" s="12"/>
      <c r="CB1292" s="12"/>
      <c r="CC1292" s="12"/>
      <c r="CD1292" s="12"/>
      <c r="CE1292" s="12"/>
      <c r="CF1292" s="12"/>
      <c r="CG1292" s="12"/>
      <c r="CH1292" s="12"/>
      <c r="CI1292" s="12"/>
      <c r="CJ1292" s="12"/>
      <c r="CK1292" s="12"/>
      <c r="CL1292" s="12"/>
      <c r="CM1292" s="12"/>
      <c r="CN1292" s="12"/>
      <c r="CO1292" s="12"/>
      <c r="CP1292" s="12"/>
      <c r="CQ1292" s="12"/>
      <c r="CR1292" s="12"/>
      <c r="CS1292" s="12"/>
      <c r="CT1292" s="12"/>
      <c r="CU1292" s="12"/>
      <c r="CV1292" s="12"/>
      <c r="CW1292" s="12"/>
      <c r="CX1292" s="12"/>
      <c r="CY1292" s="12"/>
      <c r="CZ1292" s="12"/>
      <c r="DA1292" s="12"/>
      <c r="DB1292" s="12"/>
      <c r="DC1292" s="12"/>
      <c r="DD1292" s="12"/>
      <c r="DE1292" s="12"/>
      <c r="DF1292" s="12"/>
      <c r="DG1292" s="12"/>
      <c r="DH1292" s="12"/>
      <c r="DI1292" s="12"/>
      <c r="DJ1292" s="12"/>
      <c r="DK1292" s="12"/>
      <c r="DL1292" s="12"/>
      <c r="DM1292" s="12"/>
      <c r="DN1292" s="12"/>
      <c r="DO1292" s="12"/>
      <c r="DP1292" s="12"/>
      <c r="DQ1292" s="12"/>
      <c r="DR1292" s="12"/>
      <c r="DS1292" s="12"/>
      <c r="DT1292" s="12"/>
      <c r="DU1292" s="12"/>
      <c r="DV1292" s="12"/>
      <c r="DW1292" s="12"/>
      <c r="DX1292" s="12"/>
      <c r="DY1292" s="12"/>
      <c r="DZ1292" s="12"/>
      <c r="EA1292" s="12"/>
      <c r="EB1292" s="12"/>
      <c r="EC1292" s="12"/>
      <c r="ED1292" s="12"/>
      <c r="EE1292" s="12"/>
      <c r="EF1292" s="12"/>
      <c r="EG1292" s="12"/>
      <c r="EH1292" s="12"/>
      <c r="EI1292" s="12"/>
      <c r="EJ1292" s="12"/>
      <c r="EK1292" s="12"/>
      <c r="EL1292" s="12"/>
      <c r="EM1292" s="12"/>
      <c r="EN1292" s="12"/>
      <c r="EO1292" s="12"/>
      <c r="EP1292" s="12"/>
      <c r="EQ1292" s="12"/>
      <c r="ER1292" s="12"/>
      <c r="ES1292" s="12"/>
      <c r="ET1292" s="12"/>
      <c r="EU1292" s="12"/>
      <c r="EV1292" s="12"/>
      <c r="EW1292" s="12"/>
      <c r="EX1292" s="12"/>
      <c r="EY1292" s="12"/>
      <c r="EZ1292" s="12"/>
      <c r="FA1292" s="12"/>
      <c r="FB1292" s="12"/>
      <c r="FC1292" s="12"/>
      <c r="FD1292" s="12"/>
      <c r="FE1292" s="12"/>
      <c r="FF1292" s="12"/>
      <c r="FG1292" s="12"/>
      <c r="FH1292" s="12"/>
      <c r="FI1292" s="12"/>
      <c r="FJ1292" s="12"/>
      <c r="FK1292" s="12"/>
      <c r="FL1292" s="12"/>
      <c r="FM1292" s="12"/>
      <c r="FN1292" s="12"/>
      <c r="FO1292" s="12"/>
      <c r="FP1292" s="12"/>
      <c r="FQ1292" s="12"/>
      <c r="FR1292" s="12"/>
      <c r="FS1292" s="12"/>
      <c r="FT1292" s="12"/>
      <c r="FU1292" s="12"/>
      <c r="FV1292" s="12"/>
      <c r="FW1292" s="12"/>
      <c r="FX1292" s="12"/>
      <c r="FY1292" s="12"/>
      <c r="FZ1292" s="12"/>
      <c r="GA1292" s="12"/>
      <c r="GB1292" s="12"/>
      <c r="GC1292" s="12"/>
      <c r="GD1292" s="12"/>
      <c r="GE1292" s="12"/>
      <c r="GF1292" s="12"/>
      <c r="GG1292" s="12"/>
      <c r="GH1292" s="12"/>
      <c r="GI1292" s="12"/>
      <c r="GJ1292" s="12"/>
      <c r="GK1292" s="12"/>
      <c r="GL1292" s="12"/>
      <c r="GM1292" s="12"/>
      <c r="GN1292" s="12"/>
      <c r="GO1292" s="12"/>
      <c r="GP1292" s="12"/>
      <c r="GQ1292" s="12"/>
      <c r="GR1292" s="12"/>
      <c r="GS1292" s="12"/>
      <c r="GT1292" s="12"/>
      <c r="GU1292" s="12"/>
      <c r="GV1292" s="12"/>
      <c r="GW1292" s="12"/>
      <c r="GX1292" s="12"/>
      <c r="GY1292" s="12"/>
      <c r="GZ1292" s="12"/>
      <c r="HA1292" s="12"/>
      <c r="HB1292" s="12"/>
      <c r="HC1292" s="12"/>
      <c r="HD1292" s="12"/>
      <c r="HE1292" s="12"/>
      <c r="HF1292" s="12"/>
      <c r="HG1292" s="12"/>
      <c r="HH1292" s="12"/>
      <c r="HI1292" s="12"/>
      <c r="HJ1292" s="12"/>
      <c r="HK1292" s="12"/>
      <c r="HL1292" s="12"/>
      <c r="HM1292" s="12"/>
      <c r="HN1292" s="12"/>
      <c r="HO1292" s="12"/>
      <c r="HR1292" s="12"/>
      <c r="HS1292" s="12"/>
      <c r="HV1292" s="12"/>
      <c r="HY1292" s="12"/>
      <c r="HZ1292" s="12"/>
      <c r="IA1292" s="12"/>
      <c r="IB1292" s="12"/>
      <c r="IC1292" s="12"/>
      <c r="ID1292" s="12"/>
      <c r="IJ1292" s="12"/>
      <c r="IK1292" s="12"/>
      <c r="IR1292" s="12"/>
      <c r="JT1292" s="12"/>
      <c r="JU1292" s="12"/>
      <c r="JV1292" s="12"/>
      <c r="JW1292" s="12"/>
      <c r="JX1292" s="12"/>
      <c r="KG1292" s="12"/>
      <c r="KH1292" s="12"/>
      <c r="KI1292" s="12"/>
      <c r="KJ1292" s="12"/>
      <c r="KK1292" s="12"/>
      <c r="KL1292" s="12"/>
      <c r="MR1292" s="12"/>
    </row>
    <row r="1293" spans="1:359" s="8" customFormat="1" ht="22.5" customHeight="1">
      <c r="A1293" s="56"/>
      <c r="B1293" s="55"/>
      <c r="C1293" s="63"/>
      <c r="D1293" s="201"/>
      <c r="E1293" s="225"/>
      <c r="F1293" s="60"/>
      <c r="G1293" s="60"/>
      <c r="H1293" s="26"/>
      <c r="I1293" s="26"/>
      <c r="J1293" s="26"/>
      <c r="K1293" s="26"/>
      <c r="L1293" s="66"/>
      <c r="M1293" s="66"/>
      <c r="N1293" s="33"/>
      <c r="O1293" s="319"/>
      <c r="P1293" s="319"/>
      <c r="Q1293" s="34"/>
      <c r="R1293" s="31"/>
      <c r="S1293" s="39"/>
      <c r="T1293" s="21"/>
      <c r="U1293" s="10"/>
      <c r="V1293" s="9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  <c r="AT1293" s="12"/>
      <c r="AU1293" s="12"/>
      <c r="AV1293" s="12"/>
      <c r="AW1293" s="12"/>
      <c r="AX1293" s="12"/>
      <c r="AY1293" s="12"/>
      <c r="AZ1293" s="12"/>
      <c r="BA1293" s="12"/>
      <c r="BB1293" s="12"/>
      <c r="BC1293" s="12"/>
      <c r="BD1293" s="12"/>
      <c r="BE1293" s="12"/>
      <c r="BF1293" s="12"/>
      <c r="BG1293" s="12"/>
      <c r="BH1293" s="12"/>
      <c r="BI1293" s="12"/>
      <c r="BJ1293" s="12"/>
      <c r="BK1293" s="12"/>
      <c r="BL1293" s="12"/>
      <c r="BM1293" s="12"/>
      <c r="BN1293" s="12"/>
      <c r="BO1293" s="12"/>
      <c r="BP1293" s="12"/>
      <c r="BQ1293" s="12"/>
      <c r="BR1293" s="12"/>
      <c r="BS1293" s="12"/>
      <c r="BT1293" s="12"/>
      <c r="BU1293" s="12"/>
      <c r="BV1293" s="12"/>
      <c r="BW1293" s="12"/>
      <c r="BX1293" s="12"/>
      <c r="BY1293" s="12"/>
      <c r="BZ1293" s="12"/>
      <c r="CA1293" s="12"/>
      <c r="CB1293" s="12"/>
      <c r="CC1293" s="12"/>
      <c r="CD1293" s="12"/>
      <c r="CE1293" s="12"/>
      <c r="CF1293" s="12"/>
      <c r="CG1293" s="12"/>
      <c r="CH1293" s="12"/>
      <c r="CI1293" s="12"/>
      <c r="CJ1293" s="12"/>
      <c r="CK1293" s="12"/>
      <c r="CL1293" s="12"/>
      <c r="CM1293" s="12"/>
      <c r="CN1293" s="12"/>
      <c r="CO1293" s="12"/>
      <c r="CP1293" s="12"/>
      <c r="CQ1293" s="12"/>
      <c r="CR1293" s="12"/>
      <c r="CS1293" s="12"/>
      <c r="CT1293" s="12"/>
      <c r="CU1293" s="12"/>
      <c r="CV1293" s="12"/>
      <c r="CW1293" s="12"/>
      <c r="CX1293" s="12"/>
      <c r="CY1293" s="12"/>
      <c r="CZ1293" s="12"/>
      <c r="DA1293" s="12"/>
      <c r="DB1293" s="12"/>
      <c r="DC1293" s="12"/>
      <c r="DD1293" s="12"/>
      <c r="DE1293" s="12"/>
      <c r="DF1293" s="12"/>
      <c r="DG1293" s="12"/>
      <c r="DH1293" s="12"/>
      <c r="DI1293" s="12"/>
      <c r="DJ1293" s="12"/>
      <c r="DK1293" s="12"/>
      <c r="DL1293" s="12"/>
      <c r="DM1293" s="12"/>
      <c r="DN1293" s="12"/>
      <c r="DO1293" s="12"/>
      <c r="DP1293" s="12"/>
      <c r="DQ1293" s="12"/>
      <c r="DR1293" s="12"/>
      <c r="DS1293" s="12"/>
      <c r="DT1293" s="12"/>
      <c r="DU1293" s="12"/>
      <c r="DV1293" s="12"/>
      <c r="DW1293" s="12"/>
      <c r="DX1293" s="12"/>
      <c r="DY1293" s="12"/>
      <c r="DZ1293" s="12"/>
      <c r="EA1293" s="12"/>
      <c r="EB1293" s="12"/>
      <c r="EC1293" s="12"/>
      <c r="ED1293" s="12"/>
      <c r="EE1293" s="12"/>
      <c r="EF1293" s="12"/>
      <c r="EG1293" s="12"/>
      <c r="EH1293" s="12"/>
      <c r="EI1293" s="12"/>
      <c r="EJ1293" s="12"/>
      <c r="EK1293" s="12"/>
      <c r="EL1293" s="12"/>
      <c r="EM1293" s="12"/>
      <c r="EN1293" s="12"/>
      <c r="EO1293" s="12"/>
      <c r="EP1293" s="12"/>
      <c r="EQ1293" s="12"/>
      <c r="ER1293" s="12"/>
      <c r="ES1293" s="12"/>
      <c r="ET1293" s="12"/>
      <c r="EU1293" s="12"/>
      <c r="EV1293" s="12"/>
      <c r="EW1293" s="12"/>
      <c r="EX1293" s="12"/>
      <c r="EY1293" s="12"/>
      <c r="EZ1293" s="12"/>
      <c r="FA1293" s="12"/>
      <c r="FB1293" s="12"/>
      <c r="FC1293" s="12"/>
      <c r="FD1293" s="12"/>
      <c r="FE1293" s="12"/>
      <c r="FF1293" s="12"/>
      <c r="FG1293" s="12"/>
      <c r="FH1293" s="12"/>
      <c r="FI1293" s="12"/>
      <c r="FJ1293" s="12"/>
      <c r="FK1293" s="12"/>
      <c r="FL1293" s="12"/>
      <c r="FM1293" s="12"/>
      <c r="FN1293" s="12"/>
      <c r="FO1293" s="12"/>
      <c r="FP1293" s="12"/>
      <c r="FQ1293" s="12"/>
      <c r="FR1293" s="12"/>
      <c r="FS1293" s="12"/>
      <c r="FT1293" s="12"/>
      <c r="FU1293" s="12"/>
      <c r="FV1293" s="12"/>
      <c r="FW1293" s="12"/>
      <c r="FX1293" s="12"/>
      <c r="FY1293" s="12"/>
      <c r="FZ1293" s="12"/>
      <c r="GA1293" s="12"/>
      <c r="GB1293" s="12"/>
      <c r="GC1293" s="12"/>
      <c r="GD1293" s="12"/>
      <c r="GE1293" s="12"/>
      <c r="GF1293" s="12"/>
      <c r="GG1293" s="12"/>
      <c r="GH1293" s="12"/>
      <c r="GI1293" s="12"/>
      <c r="GJ1293" s="12"/>
      <c r="GK1293" s="12"/>
      <c r="GL1293" s="12"/>
      <c r="GM1293" s="12"/>
      <c r="GN1293" s="12"/>
      <c r="GO1293" s="12"/>
      <c r="GP1293" s="12"/>
      <c r="GQ1293" s="12"/>
      <c r="GR1293" s="12"/>
      <c r="GS1293" s="12"/>
      <c r="GT1293" s="12"/>
      <c r="GU1293" s="12"/>
      <c r="GV1293" s="12"/>
      <c r="GW1293" s="12"/>
      <c r="GX1293" s="12"/>
      <c r="GY1293" s="12"/>
      <c r="GZ1293" s="12"/>
      <c r="HA1293" s="12"/>
      <c r="HB1293" s="12"/>
      <c r="HC1293" s="12"/>
      <c r="HD1293" s="12"/>
      <c r="HE1293" s="12"/>
      <c r="HF1293" s="12"/>
      <c r="HG1293" s="12"/>
      <c r="HH1293" s="12"/>
      <c r="HI1293" s="12"/>
      <c r="HJ1293" s="12"/>
      <c r="HK1293" s="12"/>
      <c r="HL1293" s="12"/>
      <c r="HM1293" s="12"/>
      <c r="HN1293" s="12"/>
      <c r="HO1293" s="12"/>
      <c r="HR1293" s="12"/>
      <c r="HS1293" s="12"/>
      <c r="HV1293" s="12"/>
      <c r="HY1293" s="12"/>
      <c r="HZ1293" s="12"/>
      <c r="IA1293" s="12"/>
      <c r="IB1293" s="12"/>
      <c r="IC1293" s="12"/>
      <c r="ID1293" s="12"/>
      <c r="IJ1293" s="12"/>
      <c r="IK1293" s="12"/>
      <c r="IR1293" s="12"/>
      <c r="JT1293" s="12"/>
      <c r="JU1293" s="12"/>
      <c r="JV1293" s="12"/>
      <c r="JW1293" s="12"/>
      <c r="JX1293" s="12"/>
      <c r="KG1293" s="12"/>
      <c r="KH1293" s="12"/>
      <c r="KI1293" s="12"/>
      <c r="KJ1293" s="12"/>
      <c r="KK1293" s="12"/>
      <c r="KL1293" s="12"/>
      <c r="MR1293" s="12"/>
      <c r="MU1293" s="12"/>
    </row>
    <row r="1294" spans="1:359" s="8" customFormat="1" ht="22.5" customHeight="1">
      <c r="A1294" s="56"/>
      <c r="B1294" s="55"/>
      <c r="C1294" s="63"/>
      <c r="D1294" s="201"/>
      <c r="E1294" s="226"/>
      <c r="F1294" s="60"/>
      <c r="G1294" s="60"/>
      <c r="H1294" s="26"/>
      <c r="I1294" s="26"/>
      <c r="J1294" s="26"/>
      <c r="K1294" s="26"/>
      <c r="L1294" s="66"/>
      <c r="M1294" s="66"/>
      <c r="N1294" s="33"/>
      <c r="O1294" s="319"/>
      <c r="P1294" s="319"/>
      <c r="Q1294" s="34"/>
      <c r="R1294" s="31"/>
      <c r="S1294" s="39"/>
      <c r="T1294" s="21"/>
      <c r="U1294" s="10"/>
      <c r="V1294" s="9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12"/>
      <c r="AV1294" s="12"/>
      <c r="AW1294" s="12"/>
      <c r="AX1294" s="12"/>
      <c r="AY1294" s="12"/>
      <c r="AZ1294" s="12"/>
      <c r="BA1294" s="12"/>
      <c r="BB1294" s="12"/>
      <c r="BC1294" s="12"/>
      <c r="BD1294" s="12"/>
      <c r="BE1294" s="12"/>
      <c r="BF1294" s="12"/>
      <c r="BG1294" s="12"/>
      <c r="BH1294" s="12"/>
      <c r="BI1294" s="12"/>
      <c r="BJ1294" s="12"/>
      <c r="BK1294" s="12"/>
      <c r="BL1294" s="12"/>
      <c r="BM1294" s="12"/>
      <c r="BN1294" s="12"/>
      <c r="BO1294" s="12"/>
      <c r="BP1294" s="12"/>
      <c r="BQ1294" s="12"/>
      <c r="BR1294" s="12"/>
      <c r="BS1294" s="12"/>
      <c r="BT1294" s="12"/>
      <c r="BU1294" s="12"/>
      <c r="BV1294" s="12"/>
      <c r="BW1294" s="12"/>
      <c r="BX1294" s="12"/>
      <c r="BY1294" s="12"/>
      <c r="BZ1294" s="12"/>
      <c r="CA1294" s="12"/>
      <c r="CB1294" s="12"/>
      <c r="CC1294" s="12"/>
      <c r="CD1294" s="12"/>
      <c r="CE1294" s="12"/>
      <c r="CF1294" s="12"/>
      <c r="CG1294" s="12"/>
      <c r="CH1294" s="12"/>
      <c r="CI1294" s="12"/>
      <c r="CJ1294" s="12"/>
      <c r="CK1294" s="12"/>
      <c r="CL1294" s="12"/>
      <c r="CM1294" s="12"/>
      <c r="CN1294" s="12"/>
      <c r="CO1294" s="12"/>
      <c r="CP1294" s="12"/>
      <c r="CQ1294" s="12"/>
      <c r="CR1294" s="12"/>
      <c r="CS1294" s="12"/>
      <c r="CT1294" s="12"/>
      <c r="CU1294" s="12"/>
      <c r="CV1294" s="12"/>
      <c r="CW1294" s="12"/>
      <c r="CX1294" s="12"/>
      <c r="CY1294" s="12"/>
      <c r="CZ1294" s="12"/>
      <c r="DA1294" s="12"/>
      <c r="DB1294" s="12"/>
      <c r="DC1294" s="12"/>
      <c r="DD1294" s="12"/>
      <c r="DE1294" s="12"/>
      <c r="DF1294" s="12"/>
      <c r="DG1294" s="12"/>
      <c r="DH1294" s="12"/>
      <c r="DI1294" s="12"/>
      <c r="DJ1294" s="12"/>
      <c r="DK1294" s="12"/>
      <c r="DL1294" s="12"/>
      <c r="DM1294" s="12"/>
      <c r="DN1294" s="12"/>
      <c r="DO1294" s="12"/>
      <c r="DP1294" s="12"/>
      <c r="DQ1294" s="12"/>
      <c r="DR1294" s="12"/>
      <c r="DS1294" s="12"/>
      <c r="DT1294" s="12"/>
      <c r="DU1294" s="12"/>
      <c r="DV1294" s="12"/>
      <c r="DW1294" s="12"/>
      <c r="DX1294" s="12"/>
      <c r="DY1294" s="12"/>
      <c r="DZ1294" s="12"/>
      <c r="EA1294" s="12"/>
      <c r="EB1294" s="12"/>
      <c r="EC1294" s="12"/>
      <c r="ED1294" s="12"/>
      <c r="EE1294" s="12"/>
      <c r="EF1294" s="12"/>
      <c r="EG1294" s="12"/>
      <c r="EH1294" s="12"/>
      <c r="EI1294" s="12"/>
      <c r="EJ1294" s="12"/>
      <c r="EK1294" s="12"/>
      <c r="EL1294" s="12"/>
      <c r="EM1294" s="12"/>
      <c r="EN1294" s="12"/>
      <c r="EO1294" s="12"/>
      <c r="EP1294" s="12"/>
      <c r="EQ1294" s="12"/>
      <c r="ER1294" s="12"/>
      <c r="ES1294" s="12"/>
      <c r="ET1294" s="12"/>
      <c r="EU1294" s="12"/>
      <c r="EV1294" s="12"/>
      <c r="EW1294" s="12"/>
      <c r="EX1294" s="12"/>
      <c r="EY1294" s="12"/>
      <c r="EZ1294" s="12"/>
      <c r="FA1294" s="12"/>
      <c r="FB1294" s="12"/>
      <c r="FC1294" s="12"/>
      <c r="FD1294" s="12"/>
      <c r="FE1294" s="12"/>
      <c r="FF1294" s="12"/>
      <c r="FG1294" s="12"/>
      <c r="FH1294" s="12"/>
      <c r="FI1294" s="12"/>
      <c r="FJ1294" s="12"/>
      <c r="FK1294" s="12"/>
      <c r="FL1294" s="12"/>
      <c r="FM1294" s="12"/>
      <c r="FN1294" s="12"/>
      <c r="FO1294" s="12"/>
      <c r="FP1294" s="12"/>
      <c r="FQ1294" s="12"/>
      <c r="FR1294" s="12"/>
      <c r="FS1294" s="12"/>
      <c r="FT1294" s="12"/>
      <c r="FU1294" s="12"/>
      <c r="FV1294" s="12"/>
      <c r="FW1294" s="12"/>
      <c r="FX1294" s="12"/>
      <c r="FY1294" s="12"/>
      <c r="FZ1294" s="12"/>
      <c r="GA1294" s="12"/>
      <c r="GB1294" s="12"/>
      <c r="GC1294" s="12"/>
      <c r="GD1294" s="12"/>
      <c r="GE1294" s="12"/>
      <c r="GF1294" s="12"/>
      <c r="GG1294" s="12"/>
      <c r="GH1294" s="12"/>
      <c r="GI1294" s="12"/>
      <c r="GJ1294" s="12"/>
      <c r="GK1294" s="12"/>
      <c r="GL1294" s="12"/>
      <c r="GM1294" s="12"/>
      <c r="GN1294" s="12"/>
      <c r="GO1294" s="12"/>
      <c r="GP1294" s="12"/>
      <c r="GQ1294" s="12"/>
      <c r="GR1294" s="12"/>
      <c r="GS1294" s="12"/>
      <c r="GT1294" s="12"/>
      <c r="GU1294" s="12"/>
      <c r="GV1294" s="12"/>
      <c r="GW1294" s="12"/>
      <c r="GX1294" s="12"/>
      <c r="GY1294" s="12"/>
      <c r="GZ1294" s="12"/>
      <c r="HA1294" s="12"/>
      <c r="HB1294" s="12"/>
      <c r="HC1294" s="12"/>
      <c r="HD1294" s="12"/>
      <c r="HE1294" s="12"/>
      <c r="HF1294" s="12"/>
      <c r="HG1294" s="12"/>
      <c r="HH1294" s="12"/>
      <c r="HI1294" s="12"/>
      <c r="HJ1294" s="12"/>
      <c r="HK1294" s="12"/>
      <c r="HL1294" s="12"/>
      <c r="HM1294" s="12"/>
      <c r="HN1294" s="12"/>
      <c r="HO1294" s="12"/>
      <c r="HR1294" s="12"/>
      <c r="HS1294" s="12"/>
      <c r="HV1294" s="12"/>
      <c r="HY1294" s="12"/>
      <c r="HZ1294" s="12"/>
      <c r="IA1294" s="12"/>
      <c r="IB1294" s="12"/>
      <c r="IC1294" s="12"/>
      <c r="ID1294" s="12"/>
      <c r="IJ1294" s="12"/>
      <c r="IK1294" s="12"/>
      <c r="IR1294" s="12"/>
      <c r="JT1294" s="12"/>
      <c r="JU1294" s="12"/>
      <c r="JV1294" s="12"/>
      <c r="JW1294" s="12"/>
      <c r="JX1294" s="12"/>
      <c r="KG1294" s="12"/>
      <c r="KH1294" s="12"/>
      <c r="KI1294" s="12"/>
      <c r="KJ1294" s="12"/>
      <c r="KK1294" s="12"/>
      <c r="KL1294" s="12"/>
      <c r="MQ1294" s="12"/>
      <c r="MR1294" s="12"/>
      <c r="MS1294" s="12"/>
      <c r="MU1294" s="12"/>
    </row>
    <row r="1295" spans="1:359" s="8" customFormat="1" ht="22.5" customHeight="1">
      <c r="A1295" s="56"/>
      <c r="B1295" s="55"/>
      <c r="C1295" s="63"/>
      <c r="D1295" s="201"/>
      <c r="E1295" s="226"/>
      <c r="F1295" s="60"/>
      <c r="G1295" s="60"/>
      <c r="H1295" s="26"/>
      <c r="I1295" s="26"/>
      <c r="J1295" s="26"/>
      <c r="K1295" s="26"/>
      <c r="L1295" s="66"/>
      <c r="M1295" s="66"/>
      <c r="N1295" s="17"/>
      <c r="O1295" s="318"/>
      <c r="P1295" s="318"/>
      <c r="Q1295" s="13"/>
      <c r="R1295" s="31"/>
      <c r="S1295" s="31"/>
      <c r="T1295" s="21"/>
      <c r="U1295" s="10"/>
      <c r="V1295" s="9"/>
      <c r="KG1295" s="12"/>
      <c r="KH1295" s="12"/>
      <c r="KI1295" s="12"/>
      <c r="KJ1295" s="12"/>
      <c r="KK1295" s="12"/>
      <c r="KL1295" s="12"/>
      <c r="KS1295" s="12"/>
      <c r="KT1295" s="12"/>
      <c r="MR1295" s="12"/>
      <c r="MU1295" s="12"/>
    </row>
    <row r="1296" spans="1:359" s="8" customFormat="1" ht="22.5" customHeight="1">
      <c r="A1296" s="57">
        <v>1</v>
      </c>
      <c r="B1296" s="58">
        <v>15</v>
      </c>
      <c r="C1296" s="62"/>
      <c r="D1296" s="201">
        <f>SUM((S1296*A1296)+B1296+C1296)</f>
        <v>24.637999999999998</v>
      </c>
      <c r="E1296" s="225"/>
      <c r="F1296" s="59" t="s">
        <v>805</v>
      </c>
      <c r="G1296" s="59"/>
      <c r="H1296" s="26" t="s">
        <v>1031</v>
      </c>
      <c r="I1296" s="26" t="s">
        <v>73</v>
      </c>
      <c r="J1296" s="26" t="s">
        <v>953</v>
      </c>
      <c r="K1296" s="26" t="s">
        <v>2106</v>
      </c>
      <c r="L1296" s="66">
        <f>SUM(D1296)</f>
        <v>24.637999999999998</v>
      </c>
      <c r="M1296" s="66"/>
      <c r="N1296" s="1" t="s">
        <v>369</v>
      </c>
      <c r="O1296" s="316" t="s">
        <v>369</v>
      </c>
      <c r="P1296" s="317">
        <v>6</v>
      </c>
      <c r="Q1296" s="4" t="s">
        <v>369</v>
      </c>
      <c r="R1296" s="37">
        <v>7.9</v>
      </c>
      <c r="S1296" s="38">
        <f>SUM(R1296*1.22)</f>
        <v>9.6379999999999999</v>
      </c>
      <c r="T1296" s="20"/>
      <c r="U1296" s="10" t="s">
        <v>622</v>
      </c>
      <c r="V1296" s="9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  <c r="AT1296" s="12"/>
      <c r="AU1296" s="12"/>
      <c r="AV1296" s="12"/>
      <c r="AW1296" s="12"/>
      <c r="AX1296" s="12"/>
      <c r="AY1296" s="12"/>
      <c r="AZ1296" s="12"/>
      <c r="BA1296" s="12"/>
      <c r="BB1296" s="12"/>
      <c r="BC1296" s="12"/>
      <c r="BD1296" s="12"/>
      <c r="BE1296" s="12"/>
      <c r="BF1296" s="12"/>
      <c r="BG1296" s="12"/>
      <c r="BH1296" s="12"/>
      <c r="BI1296" s="12"/>
      <c r="BJ1296" s="12"/>
      <c r="BK1296" s="12"/>
      <c r="BL1296" s="12"/>
      <c r="BM1296" s="12"/>
      <c r="BN1296" s="12"/>
      <c r="BO1296" s="12"/>
      <c r="BP1296" s="12"/>
      <c r="BQ1296" s="12"/>
      <c r="BR1296" s="12"/>
      <c r="BS1296" s="12"/>
      <c r="BT1296" s="12"/>
      <c r="BU1296" s="12"/>
      <c r="BV1296" s="12"/>
      <c r="BW1296" s="12"/>
      <c r="BX1296" s="12"/>
      <c r="BY1296" s="12"/>
      <c r="BZ1296" s="12"/>
      <c r="CA1296" s="12"/>
      <c r="CB1296" s="12"/>
      <c r="CC1296" s="12"/>
      <c r="CD1296" s="12"/>
      <c r="CE1296" s="12"/>
      <c r="CF1296" s="12"/>
      <c r="CG1296" s="12"/>
      <c r="CH1296" s="12"/>
      <c r="CI1296" s="12"/>
      <c r="CJ1296" s="12"/>
      <c r="CK1296" s="12"/>
      <c r="CL1296" s="12"/>
      <c r="CM1296" s="12"/>
      <c r="CN1296" s="12"/>
      <c r="CO1296" s="12"/>
      <c r="CP1296" s="12"/>
      <c r="CQ1296" s="12"/>
      <c r="CR1296" s="12"/>
      <c r="CS1296" s="12"/>
      <c r="CT1296" s="12"/>
      <c r="CU1296" s="12"/>
      <c r="CV1296" s="12"/>
      <c r="CW1296" s="12"/>
      <c r="CX1296" s="12"/>
      <c r="CY1296" s="12"/>
      <c r="CZ1296" s="12"/>
      <c r="DA1296" s="12"/>
      <c r="DB1296" s="12"/>
      <c r="DC1296" s="12"/>
      <c r="DD1296" s="12"/>
      <c r="DE1296" s="12"/>
      <c r="DF1296" s="12"/>
      <c r="DG1296" s="12"/>
      <c r="DH1296" s="12"/>
      <c r="DI1296" s="12"/>
      <c r="DJ1296" s="12"/>
      <c r="DK1296" s="12"/>
      <c r="DL1296" s="12"/>
      <c r="DM1296" s="12"/>
      <c r="DN1296" s="12"/>
      <c r="DO1296" s="12"/>
      <c r="DP1296" s="12"/>
      <c r="DQ1296" s="12"/>
      <c r="DR1296" s="12"/>
      <c r="DS1296" s="12"/>
      <c r="DT1296" s="12"/>
      <c r="DU1296" s="12"/>
      <c r="DV1296" s="12"/>
      <c r="DW1296" s="12"/>
      <c r="DX1296" s="12"/>
      <c r="DY1296" s="12"/>
      <c r="DZ1296" s="12"/>
      <c r="EA1296" s="12"/>
      <c r="EB1296" s="12"/>
      <c r="EC1296" s="12"/>
      <c r="ED1296" s="12"/>
      <c r="EE1296" s="12"/>
      <c r="EF1296" s="12"/>
      <c r="EG1296" s="12"/>
      <c r="EH1296" s="12"/>
      <c r="EI1296" s="12"/>
      <c r="EJ1296" s="12"/>
      <c r="EK1296" s="12"/>
      <c r="EL1296" s="12"/>
      <c r="EM1296" s="12"/>
      <c r="EN1296" s="12"/>
      <c r="EO1296" s="12"/>
      <c r="EP1296" s="12"/>
      <c r="EQ1296" s="12"/>
      <c r="ER1296" s="12"/>
      <c r="ES1296" s="12"/>
      <c r="ET1296" s="12"/>
      <c r="EU1296" s="12"/>
      <c r="EV1296" s="12"/>
      <c r="EW1296" s="12"/>
      <c r="EX1296" s="12"/>
      <c r="EY1296" s="12"/>
      <c r="EZ1296" s="12"/>
      <c r="FA1296" s="12"/>
      <c r="FB1296" s="12"/>
      <c r="FC1296" s="12"/>
      <c r="FD1296" s="12"/>
      <c r="FE1296" s="12"/>
      <c r="FF1296" s="12"/>
      <c r="FG1296" s="12"/>
      <c r="FH1296" s="12"/>
      <c r="FI1296" s="12"/>
      <c r="FJ1296" s="12"/>
      <c r="FK1296" s="12"/>
      <c r="FL1296" s="12"/>
      <c r="FM1296" s="12"/>
      <c r="FN1296" s="12"/>
      <c r="FO1296" s="12"/>
      <c r="FP1296" s="12"/>
      <c r="FQ1296" s="12"/>
      <c r="FR1296" s="12"/>
      <c r="FS1296" s="12"/>
      <c r="FT1296" s="12"/>
      <c r="FU1296" s="12"/>
      <c r="FV1296" s="12"/>
      <c r="FW1296" s="12"/>
      <c r="FX1296" s="12"/>
      <c r="FY1296" s="12"/>
      <c r="FZ1296" s="12"/>
      <c r="GA1296" s="12"/>
      <c r="GB1296" s="12"/>
      <c r="GC1296" s="12"/>
      <c r="GD1296" s="12"/>
      <c r="GE1296" s="12"/>
      <c r="GF1296" s="12"/>
      <c r="GG1296" s="12"/>
      <c r="GH1296" s="12"/>
      <c r="GI1296" s="12"/>
      <c r="GJ1296" s="12"/>
      <c r="GK1296" s="12"/>
      <c r="GL1296" s="12"/>
      <c r="GM1296" s="12"/>
      <c r="GN1296" s="12"/>
      <c r="GO1296" s="12"/>
      <c r="GP1296" s="12"/>
      <c r="GQ1296" s="12"/>
      <c r="GR1296" s="12"/>
      <c r="GS1296" s="12"/>
      <c r="GT1296" s="12"/>
      <c r="GU1296" s="12"/>
      <c r="GV1296" s="12"/>
      <c r="GW1296" s="12"/>
      <c r="GX1296" s="12"/>
      <c r="GY1296" s="12"/>
      <c r="GZ1296" s="12"/>
      <c r="HA1296" s="12"/>
      <c r="HB1296" s="12"/>
      <c r="HC1296" s="12"/>
      <c r="HD1296" s="12"/>
      <c r="HE1296" s="12"/>
      <c r="HF1296" s="12"/>
      <c r="HG1296" s="12"/>
      <c r="HH1296" s="12"/>
      <c r="HI1296" s="12"/>
      <c r="HJ1296" s="12"/>
      <c r="HK1296" s="12"/>
      <c r="HL1296" s="12"/>
      <c r="HM1296" s="12"/>
      <c r="HN1296" s="12"/>
      <c r="HO1296" s="12"/>
      <c r="HP1296" s="12"/>
      <c r="HQ1296" s="12"/>
      <c r="HR1296" s="12"/>
      <c r="HS1296" s="12"/>
      <c r="HV1296" s="12"/>
      <c r="HY1296" s="12"/>
      <c r="HZ1296" s="12"/>
      <c r="IA1296" s="12"/>
      <c r="IG1296" s="12"/>
      <c r="II1296" s="12"/>
      <c r="IJ1296" s="12"/>
      <c r="IK1296" s="12"/>
      <c r="IL1296" s="12"/>
      <c r="IM1296" s="12"/>
      <c r="IN1296" s="12"/>
      <c r="IO1296" s="12"/>
      <c r="IP1296" s="12"/>
      <c r="IQ1296" s="12"/>
      <c r="IR1296" s="12"/>
      <c r="JL1296" s="12"/>
      <c r="JT1296" s="12"/>
      <c r="JU1296" s="12"/>
      <c r="JV1296" s="12"/>
      <c r="JW1296" s="12"/>
      <c r="JX1296" s="12"/>
      <c r="JZ1296" s="12"/>
      <c r="KA1296" s="12"/>
      <c r="KS1296" s="12"/>
      <c r="KT1296" s="12"/>
      <c r="KX1296" s="12"/>
      <c r="KZ1296" s="12"/>
      <c r="LA1296" s="12"/>
      <c r="LB1296" s="12"/>
      <c r="LC1296" s="12"/>
      <c r="LN1296" s="12"/>
      <c r="LO1296" s="12"/>
      <c r="LP1296" s="12"/>
      <c r="LQ1296" s="12"/>
      <c r="MG1296" s="12"/>
      <c r="MH1296" s="12"/>
      <c r="MI1296" s="12"/>
      <c r="MJ1296" s="12"/>
      <c r="MR1296"/>
    </row>
    <row r="1297" spans="1:359" s="8" customFormat="1" ht="22.5" customHeight="1">
      <c r="A1297" s="56"/>
      <c r="B1297" s="55"/>
      <c r="C1297" s="63"/>
      <c r="D1297" s="201"/>
      <c r="E1297" s="226"/>
      <c r="F1297" s="60"/>
      <c r="G1297" s="60"/>
      <c r="H1297" s="26"/>
      <c r="I1297" s="26"/>
      <c r="J1297" s="9"/>
      <c r="K1297" s="26"/>
      <c r="L1297" s="66"/>
      <c r="M1297" s="66"/>
      <c r="N1297" s="17"/>
      <c r="O1297" s="318"/>
      <c r="P1297" s="318"/>
      <c r="Q1297" s="13"/>
      <c r="R1297" s="31"/>
      <c r="S1297" s="31"/>
      <c r="T1297" s="21"/>
      <c r="U1297" s="10"/>
      <c r="V1297" s="9"/>
      <c r="JM1297" s="12"/>
      <c r="JN1297" s="12"/>
      <c r="JO1297" s="12"/>
      <c r="KB1297" s="12"/>
      <c r="KC1297" s="12"/>
      <c r="KD1297" s="12"/>
      <c r="KG1297" s="12"/>
      <c r="KH1297" s="12"/>
      <c r="KI1297" s="12"/>
      <c r="KJ1297" s="12"/>
      <c r="KK1297" s="12"/>
      <c r="KL1297" s="12"/>
      <c r="KS1297" s="12"/>
      <c r="KT1297" s="12"/>
      <c r="MR1297" s="12"/>
      <c r="MU1297" s="12"/>
    </row>
    <row r="1298" spans="1:359" s="8" customFormat="1" ht="22.5" customHeight="1">
      <c r="A1298" s="56"/>
      <c r="B1298" s="55"/>
      <c r="C1298" s="63"/>
      <c r="D1298" s="201"/>
      <c r="E1298" s="225"/>
      <c r="F1298" s="60"/>
      <c r="G1298" s="60"/>
      <c r="H1298" s="26"/>
      <c r="I1298" s="26"/>
      <c r="J1298" s="9"/>
      <c r="K1298" s="26"/>
      <c r="L1298" s="66"/>
      <c r="M1298" s="66"/>
      <c r="N1298" s="33"/>
      <c r="O1298" s="319"/>
      <c r="P1298" s="319"/>
      <c r="Q1298" s="34"/>
      <c r="R1298" s="40"/>
      <c r="S1298" s="39"/>
      <c r="T1298" s="21"/>
      <c r="U1298" s="10"/>
      <c r="V1298" s="9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  <c r="AW1298" s="12"/>
      <c r="AX1298" s="12"/>
      <c r="AY1298" s="12"/>
      <c r="AZ1298" s="12"/>
      <c r="BA1298" s="12"/>
      <c r="BB1298" s="12"/>
      <c r="BC1298" s="12"/>
      <c r="BD1298" s="12"/>
      <c r="BE1298" s="12"/>
      <c r="BF1298" s="12"/>
      <c r="BG1298" s="12"/>
      <c r="BH1298" s="12"/>
      <c r="BI1298" s="12"/>
      <c r="BJ1298" s="12"/>
      <c r="BK1298" s="12"/>
      <c r="BL1298" s="12"/>
      <c r="BM1298" s="12"/>
      <c r="BN1298" s="12"/>
      <c r="BO1298" s="12"/>
      <c r="BP1298" s="12"/>
      <c r="BQ1298" s="12"/>
      <c r="BR1298" s="12"/>
      <c r="BS1298" s="12"/>
      <c r="BT1298" s="12"/>
      <c r="BU1298" s="12"/>
      <c r="BV1298" s="12"/>
      <c r="BW1298" s="12"/>
      <c r="BX1298" s="12"/>
      <c r="BY1298" s="12"/>
      <c r="BZ1298" s="12"/>
      <c r="CA1298" s="12"/>
      <c r="CB1298" s="12"/>
      <c r="CC1298" s="12"/>
      <c r="CD1298" s="12"/>
      <c r="CE1298" s="12"/>
      <c r="CF1298" s="12"/>
      <c r="CG1298" s="12"/>
      <c r="CH1298" s="12"/>
      <c r="CI1298" s="12"/>
      <c r="CJ1298" s="12"/>
      <c r="CK1298" s="12"/>
      <c r="CL1298" s="12"/>
      <c r="CM1298" s="12"/>
      <c r="CN1298" s="12"/>
      <c r="CO1298" s="12"/>
      <c r="CP1298" s="12"/>
      <c r="CQ1298" s="12"/>
      <c r="CR1298" s="12"/>
      <c r="CS1298" s="12"/>
      <c r="CT1298" s="12"/>
      <c r="CU1298" s="12"/>
      <c r="CV1298" s="12"/>
      <c r="CW1298" s="12"/>
      <c r="CX1298" s="12"/>
      <c r="CY1298" s="12"/>
      <c r="CZ1298" s="12"/>
      <c r="DA1298" s="12"/>
      <c r="DB1298" s="12"/>
      <c r="DC1298" s="12"/>
      <c r="DD1298" s="12"/>
      <c r="DE1298" s="12"/>
      <c r="DF1298" s="12"/>
      <c r="DG1298" s="12"/>
      <c r="DH1298" s="12"/>
      <c r="DI1298" s="12"/>
      <c r="DJ1298" s="12"/>
      <c r="DK1298" s="12"/>
      <c r="DL1298" s="12"/>
      <c r="DM1298" s="12"/>
      <c r="DN1298" s="12"/>
      <c r="DO1298" s="12"/>
      <c r="DP1298" s="12"/>
      <c r="DQ1298" s="12"/>
      <c r="DR1298" s="12"/>
      <c r="DS1298" s="12"/>
      <c r="DT1298" s="12"/>
      <c r="DU1298" s="12"/>
      <c r="DV1298" s="12"/>
      <c r="DW1298" s="12"/>
      <c r="DX1298" s="12"/>
      <c r="DY1298" s="12"/>
      <c r="DZ1298" s="12"/>
      <c r="EA1298" s="12"/>
      <c r="EB1298" s="12"/>
      <c r="EC1298" s="12"/>
      <c r="ED1298" s="12"/>
      <c r="EE1298" s="12"/>
      <c r="EF1298" s="12"/>
      <c r="EG1298" s="12"/>
      <c r="EH1298" s="12"/>
      <c r="EI1298" s="12"/>
      <c r="EJ1298" s="12"/>
      <c r="EK1298" s="12"/>
      <c r="EL1298" s="12"/>
      <c r="EM1298" s="12"/>
      <c r="EN1298" s="12"/>
      <c r="EO1298" s="12"/>
      <c r="EP1298" s="12"/>
      <c r="EQ1298" s="12"/>
      <c r="ER1298" s="12"/>
      <c r="ES1298" s="12"/>
      <c r="ET1298" s="12"/>
      <c r="EU1298" s="12"/>
      <c r="EV1298" s="12"/>
      <c r="EW1298" s="12"/>
      <c r="EX1298" s="12"/>
      <c r="EY1298" s="12"/>
      <c r="EZ1298" s="12"/>
      <c r="FA1298" s="12"/>
      <c r="FB1298" s="12"/>
      <c r="FC1298" s="12"/>
      <c r="FD1298" s="12"/>
      <c r="FE1298" s="12"/>
      <c r="FF1298" s="12"/>
      <c r="FG1298" s="12"/>
      <c r="FH1298" s="12"/>
      <c r="FI1298" s="12"/>
      <c r="FJ1298" s="12"/>
      <c r="FK1298" s="12"/>
      <c r="FL1298" s="12"/>
      <c r="FM1298" s="12"/>
      <c r="FN1298" s="12"/>
      <c r="FO1298" s="12"/>
      <c r="FP1298" s="12"/>
      <c r="FQ1298" s="12"/>
      <c r="FR1298" s="12"/>
      <c r="FS1298" s="12"/>
      <c r="FT1298" s="12"/>
      <c r="FU1298" s="12"/>
      <c r="FV1298" s="12"/>
      <c r="FW1298" s="12"/>
      <c r="FX1298" s="12"/>
      <c r="FY1298" s="12"/>
      <c r="FZ1298" s="12"/>
      <c r="GA1298" s="12"/>
      <c r="GB1298" s="12"/>
      <c r="GC1298" s="12"/>
      <c r="GD1298" s="12"/>
      <c r="GE1298" s="12"/>
      <c r="GF1298" s="12"/>
      <c r="GG1298" s="12"/>
      <c r="GH1298" s="12"/>
      <c r="GI1298" s="12"/>
      <c r="GJ1298" s="12"/>
      <c r="GK1298" s="12"/>
      <c r="GL1298" s="12"/>
      <c r="GM1298" s="12"/>
      <c r="GN1298" s="12"/>
      <c r="GO1298" s="12"/>
      <c r="GP1298" s="12"/>
      <c r="GQ1298" s="12"/>
      <c r="GR1298" s="12"/>
      <c r="GS1298" s="12"/>
      <c r="GT1298" s="12"/>
      <c r="GU1298" s="12"/>
      <c r="GV1298" s="12"/>
      <c r="GW1298" s="12"/>
      <c r="GX1298" s="12"/>
      <c r="GY1298" s="12"/>
      <c r="GZ1298" s="12"/>
      <c r="HA1298" s="12"/>
      <c r="HB1298" s="12"/>
      <c r="HC1298" s="12"/>
      <c r="HD1298" s="12"/>
      <c r="HE1298" s="12"/>
      <c r="HF1298" s="12"/>
      <c r="HG1298" s="12"/>
      <c r="HH1298" s="12"/>
      <c r="HI1298" s="12"/>
      <c r="HJ1298" s="12"/>
      <c r="HK1298" s="12"/>
      <c r="HL1298" s="12"/>
      <c r="HM1298" s="12"/>
      <c r="HN1298" s="12"/>
      <c r="HO1298" s="12"/>
      <c r="HR1298" s="12"/>
      <c r="HS1298" s="12"/>
      <c r="HT1298" s="12"/>
      <c r="HU1298" s="12"/>
      <c r="HV1298" s="12"/>
      <c r="HW1298" s="12"/>
      <c r="HX1298" s="12"/>
      <c r="IE1298" s="12"/>
      <c r="IF1298" s="12"/>
      <c r="IH1298" s="12"/>
      <c r="II1298" s="12"/>
      <c r="IS1298" s="12"/>
      <c r="IT1298" s="12"/>
      <c r="IU1298" s="12"/>
      <c r="IV1298" s="12"/>
      <c r="IW1298" s="12"/>
      <c r="IX1298" s="12"/>
      <c r="IY1298" s="12"/>
      <c r="IZ1298" s="12"/>
      <c r="JA1298" s="12"/>
      <c r="JT1298" s="12"/>
      <c r="JU1298" s="12"/>
      <c r="JV1298" s="12"/>
      <c r="JW1298" s="12"/>
      <c r="JX1298" s="12"/>
      <c r="KS1298" s="12"/>
      <c r="KT1298" s="12"/>
      <c r="KX1298" s="12"/>
      <c r="LD1298" s="197"/>
      <c r="LE1298" s="197"/>
      <c r="LF1298" s="197"/>
      <c r="LG1298" s="197"/>
      <c r="LH1298" s="197"/>
      <c r="LI1298" s="197"/>
      <c r="LJ1298" s="197"/>
      <c r="LK1298" s="197"/>
      <c r="LL1298" s="197"/>
      <c r="LM1298" s="197"/>
      <c r="LR1298" s="197"/>
      <c r="LS1298" s="197"/>
      <c r="LT1298" s="197"/>
      <c r="LU1298" s="197"/>
      <c r="LV1298" s="197"/>
      <c r="LW1298" s="197"/>
      <c r="LX1298" s="197"/>
      <c r="LY1298" s="197"/>
      <c r="LZ1298" s="197"/>
      <c r="MA1298" s="197"/>
      <c r="MB1298" s="197"/>
      <c r="MC1298" s="197"/>
      <c r="MD1298" s="197"/>
      <c r="ME1298" s="197"/>
      <c r="MF1298" s="197"/>
      <c r="MR1298" s="12"/>
      <c r="MU1298" s="12"/>
    </row>
    <row r="1299" spans="1:359" s="8" customFormat="1" ht="22.5" customHeight="1">
      <c r="A1299" s="56"/>
      <c r="B1299" s="55"/>
      <c r="C1299" s="63"/>
      <c r="D1299" s="201"/>
      <c r="E1299" s="226"/>
      <c r="F1299" s="60"/>
      <c r="G1299" s="60"/>
      <c r="H1299" s="26"/>
      <c r="I1299" s="26"/>
      <c r="J1299" s="9"/>
      <c r="K1299" s="26"/>
      <c r="L1299" s="66"/>
      <c r="M1299" s="66"/>
      <c r="N1299" s="33"/>
      <c r="O1299" s="319"/>
      <c r="P1299" s="319"/>
      <c r="Q1299" s="34"/>
      <c r="R1299" s="40"/>
      <c r="S1299" s="39"/>
      <c r="T1299" s="21"/>
      <c r="U1299" s="10"/>
      <c r="V1299" s="9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2"/>
      <c r="AV1299" s="12"/>
      <c r="AW1299" s="12"/>
      <c r="AX1299" s="12"/>
      <c r="AY1299" s="12"/>
      <c r="AZ1299" s="12"/>
      <c r="BA1299" s="12"/>
      <c r="BB1299" s="12"/>
      <c r="BC1299" s="12"/>
      <c r="BD1299" s="12"/>
      <c r="BE1299" s="12"/>
      <c r="BF1299" s="12"/>
      <c r="BG1299" s="12"/>
      <c r="BH1299" s="12"/>
      <c r="BI1299" s="12"/>
      <c r="BJ1299" s="12"/>
      <c r="BK1299" s="12"/>
      <c r="BL1299" s="12"/>
      <c r="BM1299" s="12"/>
      <c r="BN1299" s="12"/>
      <c r="BO1299" s="12"/>
      <c r="BP1299" s="12"/>
      <c r="BQ1299" s="12"/>
      <c r="BR1299" s="12"/>
      <c r="BS1299" s="12"/>
      <c r="BT1299" s="12"/>
      <c r="BU1299" s="12"/>
      <c r="BV1299" s="12"/>
      <c r="BW1299" s="12"/>
      <c r="BX1299" s="12"/>
      <c r="BY1299" s="12"/>
      <c r="BZ1299" s="12"/>
      <c r="CA1299" s="12"/>
      <c r="CB1299" s="12"/>
      <c r="CC1299" s="12"/>
      <c r="CD1299" s="12"/>
      <c r="CE1299" s="12"/>
      <c r="CF1299" s="12"/>
      <c r="CG1299" s="12"/>
      <c r="CH1299" s="12"/>
      <c r="CI1299" s="12"/>
      <c r="CJ1299" s="12"/>
      <c r="CK1299" s="12"/>
      <c r="CL1299" s="12"/>
      <c r="CM1299" s="12"/>
      <c r="CN1299" s="12"/>
      <c r="CO1299" s="12"/>
      <c r="CP1299" s="12"/>
      <c r="CQ1299" s="12"/>
      <c r="CR1299" s="12"/>
      <c r="CS1299" s="12"/>
      <c r="CT1299" s="12"/>
      <c r="CU1299" s="12"/>
      <c r="CV1299" s="12"/>
      <c r="CW1299" s="12"/>
      <c r="CX1299" s="12"/>
      <c r="CY1299" s="12"/>
      <c r="CZ1299" s="12"/>
      <c r="DA1299" s="12"/>
      <c r="DB1299" s="12"/>
      <c r="DC1299" s="12"/>
      <c r="DD1299" s="12"/>
      <c r="DE1299" s="12"/>
      <c r="DF1299" s="12"/>
      <c r="DG1299" s="12"/>
      <c r="DH1299" s="12"/>
      <c r="DI1299" s="12"/>
      <c r="DJ1299" s="12"/>
      <c r="DK1299" s="12"/>
      <c r="DL1299" s="12"/>
      <c r="DM1299" s="12"/>
      <c r="DN1299" s="12"/>
      <c r="DO1299" s="12"/>
      <c r="DP1299" s="12"/>
      <c r="DQ1299" s="12"/>
      <c r="DR1299" s="12"/>
      <c r="DS1299" s="12"/>
      <c r="DT1299" s="12"/>
      <c r="DU1299" s="12"/>
      <c r="DV1299" s="12"/>
      <c r="DW1299" s="12"/>
      <c r="DX1299" s="12"/>
      <c r="DY1299" s="12"/>
      <c r="DZ1299" s="12"/>
      <c r="EA1299" s="12"/>
      <c r="EB1299" s="12"/>
      <c r="EC1299" s="12"/>
      <c r="ED1299" s="12"/>
      <c r="EE1299" s="12"/>
      <c r="EF1299" s="12"/>
      <c r="EG1299" s="12"/>
      <c r="EH1299" s="12"/>
      <c r="EI1299" s="12"/>
      <c r="EJ1299" s="12"/>
      <c r="EK1299" s="12"/>
      <c r="EL1299" s="12"/>
      <c r="EM1299" s="12"/>
      <c r="EN1299" s="12"/>
      <c r="EO1299" s="12"/>
      <c r="EP1299" s="12"/>
      <c r="EQ1299" s="12"/>
      <c r="ER1299" s="12"/>
      <c r="ES1299" s="12"/>
      <c r="ET1299" s="12"/>
      <c r="EU1299" s="12"/>
      <c r="EV1299" s="12"/>
      <c r="EW1299" s="12"/>
      <c r="EX1299" s="12"/>
      <c r="EY1299" s="12"/>
      <c r="EZ1299" s="12"/>
      <c r="FA1299" s="12"/>
      <c r="FB1299" s="12"/>
      <c r="FC1299" s="12"/>
      <c r="FD1299" s="12"/>
      <c r="FE1299" s="12"/>
      <c r="FF1299" s="12"/>
      <c r="FG1299" s="12"/>
      <c r="FH1299" s="12"/>
      <c r="FI1299" s="12"/>
      <c r="FJ1299" s="12"/>
      <c r="FK1299" s="12"/>
      <c r="FL1299" s="12"/>
      <c r="FM1299" s="12"/>
      <c r="FN1299" s="12"/>
      <c r="FO1299" s="12"/>
      <c r="FP1299" s="12"/>
      <c r="FQ1299" s="12"/>
      <c r="FR1299" s="12"/>
      <c r="FS1299" s="12"/>
      <c r="FT1299" s="12"/>
      <c r="FU1299" s="12"/>
      <c r="FV1299" s="12"/>
      <c r="FW1299" s="12"/>
      <c r="FX1299" s="12"/>
      <c r="FY1299" s="12"/>
      <c r="FZ1299" s="12"/>
      <c r="GA1299" s="12"/>
      <c r="GB1299" s="12"/>
      <c r="GC1299" s="12"/>
      <c r="GD1299" s="12"/>
      <c r="GE1299" s="12"/>
      <c r="GF1299" s="12"/>
      <c r="GG1299" s="12"/>
      <c r="GH1299" s="12"/>
      <c r="GI1299" s="12"/>
      <c r="GJ1299" s="12"/>
      <c r="GK1299" s="12"/>
      <c r="GL1299" s="12"/>
      <c r="GM1299" s="12"/>
      <c r="GN1299" s="12"/>
      <c r="GO1299" s="12"/>
      <c r="GP1299" s="12"/>
      <c r="GQ1299" s="12"/>
      <c r="GR1299" s="12"/>
      <c r="GS1299" s="12"/>
      <c r="GT1299" s="12"/>
      <c r="GU1299" s="12"/>
      <c r="GV1299" s="12"/>
      <c r="GW1299" s="12"/>
      <c r="GX1299" s="12"/>
      <c r="GY1299" s="12"/>
      <c r="GZ1299" s="12"/>
      <c r="HA1299" s="12"/>
      <c r="HB1299" s="12"/>
      <c r="HC1299" s="12"/>
      <c r="HD1299" s="12"/>
      <c r="HE1299" s="12"/>
      <c r="HF1299" s="12"/>
      <c r="HG1299" s="12"/>
      <c r="HH1299" s="12"/>
      <c r="HI1299" s="12"/>
      <c r="HJ1299" s="12"/>
      <c r="HK1299" s="12"/>
      <c r="HL1299" s="12"/>
      <c r="HM1299" s="12"/>
      <c r="HN1299" s="12"/>
      <c r="HO1299" s="12"/>
      <c r="HR1299" s="12"/>
      <c r="HS1299" s="12"/>
      <c r="HT1299" s="12"/>
      <c r="HU1299" s="12"/>
      <c r="HV1299" s="12"/>
      <c r="HW1299" s="12"/>
      <c r="HX1299" s="12"/>
      <c r="IE1299" s="12"/>
      <c r="IF1299" s="12"/>
      <c r="IH1299" s="12"/>
      <c r="II1299" s="12"/>
      <c r="IS1299" s="12"/>
      <c r="IT1299" s="12"/>
      <c r="IU1299" s="12"/>
      <c r="IV1299" s="12"/>
      <c r="IW1299" s="12"/>
      <c r="IX1299" s="12"/>
      <c r="IY1299" s="12"/>
      <c r="IZ1299" s="12"/>
      <c r="JA1299" s="12"/>
      <c r="JT1299" s="12"/>
      <c r="JU1299" s="12"/>
      <c r="JV1299" s="12"/>
      <c r="JW1299" s="12"/>
      <c r="JX1299" s="12"/>
      <c r="KS1299" s="12"/>
      <c r="KT1299" s="12"/>
      <c r="KX1299" s="12"/>
      <c r="LD1299" s="197"/>
      <c r="LE1299" s="197"/>
      <c r="LF1299" s="197"/>
      <c r="LG1299" s="197"/>
      <c r="LH1299" s="197"/>
      <c r="LI1299" s="197"/>
      <c r="LJ1299" s="197"/>
      <c r="LK1299" s="197"/>
      <c r="LL1299" s="197"/>
      <c r="LM1299" s="197"/>
      <c r="LR1299" s="197"/>
      <c r="LS1299" s="197"/>
      <c r="LT1299" s="197"/>
      <c r="LU1299" s="197"/>
      <c r="LV1299" s="197"/>
      <c r="LW1299" s="197"/>
      <c r="LX1299" s="197"/>
      <c r="LY1299" s="197"/>
      <c r="LZ1299" s="197"/>
      <c r="MA1299" s="197"/>
      <c r="MB1299" s="197"/>
      <c r="MC1299" s="197"/>
      <c r="MD1299" s="197"/>
      <c r="ME1299" s="197"/>
      <c r="MF1299" s="197"/>
      <c r="MR1299" s="12"/>
    </row>
    <row r="1300" spans="1:359" s="8" customFormat="1" ht="22.5" customHeight="1">
      <c r="A1300" s="56"/>
      <c r="B1300" s="55"/>
      <c r="C1300" s="63"/>
      <c r="D1300" s="201"/>
      <c r="E1300" s="226"/>
      <c r="F1300" s="60"/>
      <c r="G1300" s="60"/>
      <c r="H1300" s="26"/>
      <c r="I1300" s="26"/>
      <c r="J1300" s="9"/>
      <c r="K1300" s="26"/>
      <c r="L1300" s="66"/>
      <c r="M1300" s="66"/>
      <c r="N1300" s="33"/>
      <c r="O1300" s="319"/>
      <c r="P1300" s="319"/>
      <c r="Q1300" s="34"/>
      <c r="R1300" s="31"/>
      <c r="S1300" s="39"/>
      <c r="T1300" s="21"/>
      <c r="U1300" s="10"/>
      <c r="V1300" s="9"/>
      <c r="JM1300" s="12"/>
      <c r="JN1300" s="12"/>
      <c r="JO1300" s="12"/>
      <c r="JT1300" s="12"/>
      <c r="JU1300" s="12"/>
      <c r="JV1300" s="12"/>
      <c r="JW1300" s="12"/>
      <c r="JX1300" s="12"/>
      <c r="KG1300" s="12"/>
      <c r="KH1300" s="12"/>
      <c r="KI1300" s="12"/>
      <c r="KJ1300" s="12"/>
      <c r="KK1300" s="12"/>
      <c r="KL1300" s="12"/>
      <c r="KS1300" s="12"/>
      <c r="KT1300" s="12"/>
      <c r="LD1300"/>
      <c r="LE1300"/>
      <c r="LF1300"/>
      <c r="LG1300"/>
      <c r="LH1300"/>
      <c r="LI1300"/>
      <c r="LJ1300"/>
      <c r="LK1300"/>
      <c r="LL1300"/>
      <c r="LM1300"/>
      <c r="LR1300"/>
      <c r="LS1300"/>
      <c r="LT1300"/>
      <c r="LU1300"/>
      <c r="LV1300"/>
      <c r="LW1300"/>
      <c r="LX1300"/>
      <c r="LY1300"/>
      <c r="LZ1300"/>
      <c r="MA1300"/>
      <c r="MB1300"/>
      <c r="MC1300"/>
      <c r="MD1300"/>
      <c r="ME1300"/>
      <c r="MF1300"/>
      <c r="MU1300" s="12"/>
    </row>
    <row r="1301" spans="1:359" s="8" customFormat="1" ht="22.5" customHeight="1">
      <c r="A1301" s="57">
        <v>1</v>
      </c>
      <c r="B1301" s="58">
        <v>20</v>
      </c>
      <c r="C1301" s="62">
        <v>5</v>
      </c>
      <c r="D1301" s="201">
        <f>SUM((S1301*A1301)+B1301+C1301)</f>
        <v>44.995800000000003</v>
      </c>
      <c r="E1301" s="225"/>
      <c r="F1301" s="59" t="s">
        <v>831</v>
      </c>
      <c r="G1301" s="59"/>
      <c r="H1301" s="26" t="s">
        <v>698</v>
      </c>
      <c r="I1301" s="26" t="s">
        <v>111</v>
      </c>
      <c r="J1301" s="26" t="s">
        <v>951</v>
      </c>
      <c r="K1301" s="26" t="s">
        <v>1394</v>
      </c>
      <c r="L1301" s="66">
        <f>SUM(D1301)</f>
        <v>44.995800000000003</v>
      </c>
      <c r="M1301" s="66"/>
      <c r="N1301" s="1" t="s">
        <v>369</v>
      </c>
      <c r="O1301" s="316" t="s">
        <v>369</v>
      </c>
      <c r="P1301" s="317">
        <v>1</v>
      </c>
      <c r="Q1301" s="4" t="s">
        <v>369</v>
      </c>
      <c r="R1301" s="37">
        <v>16.39</v>
      </c>
      <c r="S1301" s="38">
        <f>SUM(R1301*1.22)</f>
        <v>19.995799999999999</v>
      </c>
      <c r="T1301" s="20"/>
      <c r="U1301" s="10" t="s">
        <v>484</v>
      </c>
      <c r="V1301" s="9"/>
      <c r="W1301" s="12"/>
      <c r="HR1301" s="12"/>
      <c r="HS1301" s="12"/>
      <c r="HV1301" s="12"/>
      <c r="IJ1301" s="12"/>
      <c r="IK1301" s="12"/>
      <c r="IL1301" s="12"/>
      <c r="IM1301" s="12"/>
      <c r="IN1301" s="12"/>
      <c r="JF1301" s="7"/>
      <c r="JG1301" s="7"/>
      <c r="JH1301" s="7"/>
      <c r="JI1301" s="7"/>
      <c r="JJ1301" s="7"/>
      <c r="JN1301" s="12"/>
      <c r="JT1301" s="12"/>
      <c r="JU1301" s="12"/>
      <c r="JV1301" s="12"/>
      <c r="JW1301" s="12"/>
      <c r="JX1301" s="12"/>
      <c r="JZ1301" s="12"/>
      <c r="KA1301" s="12"/>
      <c r="KG1301" s="12"/>
      <c r="KS1301" s="12"/>
      <c r="KT1301" s="12"/>
      <c r="KZ1301" s="12"/>
      <c r="LA1301" s="12"/>
      <c r="LB1301" s="12"/>
      <c r="LC1301" s="12"/>
      <c r="LD1301"/>
      <c r="LE1301"/>
      <c r="LF1301"/>
      <c r="LG1301"/>
      <c r="LH1301"/>
      <c r="LI1301"/>
      <c r="LJ1301"/>
      <c r="LK1301"/>
      <c r="LL1301"/>
      <c r="LM1301"/>
      <c r="LR1301"/>
      <c r="LS1301"/>
      <c r="LT1301"/>
      <c r="LU1301"/>
      <c r="LV1301"/>
      <c r="LW1301"/>
      <c r="LX1301"/>
      <c r="LY1301"/>
      <c r="LZ1301"/>
      <c r="MA1301"/>
      <c r="MB1301"/>
      <c r="MC1301"/>
      <c r="MD1301"/>
      <c r="ME1301"/>
      <c r="MF1301"/>
      <c r="MH1301" s="12"/>
      <c r="MI1301" s="12"/>
      <c r="MJ1301" s="12"/>
      <c r="MK1301" s="12"/>
      <c r="ML1301" s="12"/>
      <c r="MM1301" s="12"/>
      <c r="MN1301" s="12"/>
      <c r="MO1301" s="12"/>
      <c r="MP1301" s="12"/>
    </row>
    <row r="1302" spans="1:359" ht="22.5" customHeight="1">
      <c r="A1302" s="57">
        <v>2.2000000000000002</v>
      </c>
      <c r="B1302" s="58"/>
      <c r="C1302" s="62">
        <v>3</v>
      </c>
      <c r="D1302" s="201">
        <f t="shared" ref="D1302" si="414">SUM((S1302*A1302)+B1302+C1302)</f>
        <v>35.073799999999999</v>
      </c>
      <c r="F1302" s="59" t="s">
        <v>806</v>
      </c>
      <c r="G1302" s="59"/>
      <c r="H1302" s="26" t="s">
        <v>698</v>
      </c>
      <c r="I1302" s="26" t="s">
        <v>2826</v>
      </c>
      <c r="J1302" s="26" t="s">
        <v>951</v>
      </c>
      <c r="K1302" s="26" t="s">
        <v>2825</v>
      </c>
      <c r="L1302" s="66">
        <f t="shared" ref="L1302" si="415">SUM(D1302)</f>
        <v>35.073799999999999</v>
      </c>
      <c r="M1302" s="66"/>
      <c r="N1302" s="1" t="s">
        <v>369</v>
      </c>
      <c r="O1302" s="316" t="s">
        <v>369</v>
      </c>
      <c r="P1302" s="317">
        <v>6</v>
      </c>
      <c r="Q1302" s="317" t="s">
        <v>369</v>
      </c>
      <c r="R1302" s="37">
        <v>11.95</v>
      </c>
      <c r="S1302" s="38">
        <f t="shared" ref="S1302" si="416">SUM(R1302*1.22)</f>
        <v>14.578999999999999</v>
      </c>
      <c r="T1302" s="25">
        <v>0.08</v>
      </c>
      <c r="U1302" s="10" t="s">
        <v>1628</v>
      </c>
      <c r="V1302" s="9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IE1302" s="8"/>
      <c r="IF1302" s="8"/>
      <c r="IG1302" s="8"/>
      <c r="IH1302" s="8"/>
      <c r="II1302" s="8"/>
      <c r="IL1302" s="8"/>
      <c r="IM1302" s="8"/>
      <c r="IN1302" s="8"/>
      <c r="IO1302" s="8"/>
      <c r="IP1302" s="8"/>
      <c r="IQ1302" s="8"/>
      <c r="JB1302" s="7"/>
      <c r="JC1302" s="7"/>
      <c r="JD1302" s="7"/>
      <c r="JE1302" s="7"/>
      <c r="JF1302" s="8"/>
      <c r="JG1302" s="8"/>
      <c r="JH1302" s="8"/>
      <c r="JI1302" s="8"/>
      <c r="JJ1302" s="8"/>
      <c r="JK1302" s="7"/>
      <c r="JL1302" s="7"/>
      <c r="JM1302" s="8"/>
      <c r="JN1302" s="8"/>
      <c r="JO1302" s="8"/>
      <c r="JP1302" s="7"/>
      <c r="JQ1302" s="8"/>
      <c r="JR1302" s="7"/>
      <c r="JS1302" s="7"/>
      <c r="JY1302" s="7"/>
      <c r="JZ1302" s="8"/>
      <c r="KA1302" s="8"/>
      <c r="KB1302" s="8"/>
      <c r="KC1302" s="8"/>
      <c r="KD1302" s="8"/>
      <c r="KE1302" s="8"/>
      <c r="KF1302" s="8"/>
      <c r="KM1302" s="8"/>
      <c r="KN1302" s="8"/>
      <c r="KO1302" s="8"/>
      <c r="KP1302" s="8"/>
      <c r="KQ1302" s="8"/>
      <c r="KR1302" s="8"/>
      <c r="KU1302" s="8"/>
      <c r="KV1302" s="8"/>
      <c r="KW1302" s="8"/>
      <c r="MR1302" s="8"/>
      <c r="MU1302" s="8"/>
    </row>
    <row r="1303" spans="1:359" s="8" customFormat="1" ht="22.5" customHeight="1">
      <c r="A1303" s="56"/>
      <c r="B1303" s="55"/>
      <c r="C1303" s="63"/>
      <c r="D1303" s="201"/>
      <c r="E1303" s="226"/>
      <c r="F1303" s="60"/>
      <c r="G1303" s="60"/>
      <c r="H1303" s="26"/>
      <c r="I1303" s="26"/>
      <c r="J1303" s="26"/>
      <c r="K1303" s="26"/>
      <c r="L1303" s="66"/>
      <c r="M1303" s="66"/>
      <c r="N1303" s="33"/>
      <c r="O1303" s="319"/>
      <c r="P1303" s="319"/>
      <c r="Q1303" s="34"/>
      <c r="R1303" s="31"/>
      <c r="S1303" s="39"/>
      <c r="T1303" s="22"/>
      <c r="U1303" s="10"/>
      <c r="V1303" s="10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12"/>
      <c r="AV1303" s="12"/>
      <c r="AW1303" s="12"/>
      <c r="AX1303" s="12"/>
      <c r="AY1303" s="12"/>
      <c r="AZ1303" s="12"/>
      <c r="BA1303" s="12"/>
      <c r="BB1303" s="12"/>
      <c r="BC1303" s="12"/>
      <c r="BD1303" s="12"/>
      <c r="BE1303" s="12"/>
      <c r="BF1303" s="12"/>
      <c r="BG1303" s="12"/>
      <c r="BH1303" s="12"/>
      <c r="BI1303" s="12"/>
      <c r="BJ1303" s="12"/>
      <c r="BK1303" s="12"/>
      <c r="BL1303" s="12"/>
      <c r="BM1303" s="12"/>
      <c r="BN1303" s="12"/>
      <c r="BO1303" s="12"/>
      <c r="BP1303" s="12"/>
      <c r="BQ1303" s="12"/>
      <c r="BR1303" s="12"/>
      <c r="BS1303" s="12"/>
      <c r="BT1303" s="12"/>
      <c r="BU1303" s="12"/>
      <c r="BV1303" s="12"/>
      <c r="BW1303" s="12"/>
      <c r="BX1303" s="12"/>
      <c r="BY1303" s="12"/>
      <c r="BZ1303" s="12"/>
      <c r="CA1303" s="12"/>
      <c r="CB1303" s="12"/>
      <c r="CC1303" s="12"/>
      <c r="CD1303" s="12"/>
      <c r="CE1303" s="12"/>
      <c r="CF1303" s="12"/>
      <c r="CG1303" s="12"/>
      <c r="CH1303" s="12"/>
      <c r="CI1303" s="12"/>
      <c r="CJ1303" s="12"/>
      <c r="CK1303" s="12"/>
      <c r="CL1303" s="12"/>
      <c r="CM1303" s="12"/>
      <c r="CN1303" s="12"/>
      <c r="CO1303" s="12"/>
      <c r="CP1303" s="12"/>
      <c r="CQ1303" s="12"/>
      <c r="CR1303" s="12"/>
      <c r="CS1303" s="12"/>
      <c r="CT1303" s="12"/>
      <c r="CU1303" s="12"/>
      <c r="CV1303" s="12"/>
      <c r="CW1303" s="12"/>
      <c r="CX1303" s="12"/>
      <c r="CY1303" s="12"/>
      <c r="CZ1303" s="12"/>
      <c r="DA1303" s="12"/>
      <c r="DB1303" s="12"/>
      <c r="DC1303" s="12"/>
      <c r="DD1303" s="12"/>
      <c r="DE1303" s="12"/>
      <c r="DF1303" s="12"/>
      <c r="DG1303" s="12"/>
      <c r="DH1303" s="12"/>
      <c r="DI1303" s="12"/>
      <c r="DJ1303" s="12"/>
      <c r="DK1303" s="12"/>
      <c r="DL1303" s="12"/>
      <c r="DM1303" s="12"/>
      <c r="DN1303" s="12"/>
      <c r="DO1303" s="12"/>
      <c r="DP1303" s="12"/>
      <c r="DQ1303" s="12"/>
      <c r="DR1303" s="12"/>
      <c r="DS1303" s="12"/>
      <c r="DT1303" s="12"/>
      <c r="DU1303" s="12"/>
      <c r="DV1303" s="12"/>
      <c r="DW1303" s="12"/>
      <c r="DX1303" s="12"/>
      <c r="DY1303" s="12"/>
      <c r="DZ1303" s="12"/>
      <c r="EA1303" s="12"/>
      <c r="EB1303" s="12"/>
      <c r="EC1303" s="12"/>
      <c r="ED1303" s="12"/>
      <c r="EE1303" s="12"/>
      <c r="EF1303" s="12"/>
      <c r="EG1303" s="12"/>
      <c r="EH1303" s="12"/>
      <c r="EI1303" s="12"/>
      <c r="EJ1303" s="12"/>
      <c r="EK1303" s="12"/>
      <c r="EL1303" s="12"/>
      <c r="EM1303" s="12"/>
      <c r="EN1303" s="12"/>
      <c r="EO1303" s="12"/>
      <c r="EP1303" s="12"/>
      <c r="EQ1303" s="12"/>
      <c r="ER1303" s="12"/>
      <c r="ES1303" s="12"/>
      <c r="ET1303" s="12"/>
      <c r="EU1303" s="12"/>
      <c r="EV1303" s="12"/>
      <c r="EW1303" s="12"/>
      <c r="EX1303" s="12"/>
      <c r="EY1303" s="12"/>
      <c r="EZ1303" s="12"/>
      <c r="FA1303" s="12"/>
      <c r="FB1303" s="12"/>
      <c r="FC1303" s="12"/>
      <c r="FD1303" s="12"/>
      <c r="FE1303" s="12"/>
      <c r="FF1303" s="12"/>
      <c r="FG1303" s="12"/>
      <c r="FH1303" s="12"/>
      <c r="FI1303" s="12"/>
      <c r="FJ1303" s="12"/>
      <c r="FK1303" s="12"/>
      <c r="FL1303" s="12"/>
      <c r="FM1303" s="12"/>
      <c r="FN1303" s="12"/>
      <c r="FO1303" s="12"/>
      <c r="FP1303" s="12"/>
      <c r="FQ1303" s="12"/>
      <c r="FR1303" s="12"/>
      <c r="FS1303" s="12"/>
      <c r="FT1303" s="12"/>
      <c r="FU1303" s="12"/>
      <c r="FV1303" s="12"/>
      <c r="FW1303" s="12"/>
      <c r="FX1303" s="12"/>
      <c r="FY1303" s="12"/>
      <c r="FZ1303" s="12"/>
      <c r="GA1303" s="12"/>
      <c r="GB1303" s="12"/>
      <c r="GC1303" s="12"/>
      <c r="GD1303" s="12"/>
      <c r="GE1303" s="12"/>
      <c r="GF1303" s="12"/>
      <c r="GG1303" s="12"/>
      <c r="GH1303" s="12"/>
      <c r="GI1303" s="12"/>
      <c r="GJ1303" s="12"/>
      <c r="GK1303" s="12"/>
      <c r="GL1303" s="12"/>
      <c r="GM1303" s="12"/>
      <c r="GN1303" s="12"/>
      <c r="GO1303" s="12"/>
      <c r="GP1303" s="12"/>
      <c r="GQ1303" s="12"/>
      <c r="GR1303" s="12"/>
      <c r="GS1303" s="12"/>
      <c r="GT1303" s="12"/>
      <c r="GU1303" s="12"/>
      <c r="GV1303" s="12"/>
      <c r="GW1303" s="12"/>
      <c r="GX1303" s="12"/>
      <c r="GY1303" s="12"/>
      <c r="GZ1303" s="12"/>
      <c r="HA1303" s="12"/>
      <c r="HB1303" s="12"/>
      <c r="HC1303" s="12"/>
      <c r="HD1303" s="12"/>
      <c r="HE1303" s="12"/>
      <c r="HF1303" s="12"/>
      <c r="HG1303" s="12"/>
      <c r="HH1303" s="12"/>
      <c r="HI1303" s="12"/>
      <c r="HJ1303" s="12"/>
      <c r="HK1303" s="12"/>
      <c r="HL1303" s="12"/>
      <c r="HM1303" s="12"/>
      <c r="HN1303" s="12"/>
      <c r="HO1303" s="12"/>
      <c r="HT1303" s="12"/>
      <c r="HU1303" s="12"/>
      <c r="HW1303" s="12"/>
      <c r="HX1303" s="12"/>
      <c r="HZ1303" s="12"/>
      <c r="IA1303" s="12"/>
      <c r="IB1303" s="12"/>
      <c r="IC1303" s="12"/>
      <c r="ID1303" s="12"/>
      <c r="IG1303" s="12"/>
      <c r="II1303" s="12"/>
      <c r="IJ1303" s="12"/>
      <c r="IK1303" s="12"/>
      <c r="IO1303" s="12"/>
      <c r="IP1303" s="12"/>
      <c r="IQ1303" s="12"/>
      <c r="IR1303" s="12"/>
      <c r="JN1303" s="7"/>
      <c r="JO1303" s="12"/>
      <c r="JQ1303" s="12"/>
      <c r="JT1303" s="12"/>
      <c r="JU1303" s="12"/>
      <c r="JV1303" s="12"/>
      <c r="JW1303" s="12"/>
      <c r="JX1303" s="12"/>
      <c r="KS1303" s="12"/>
      <c r="KT1303" s="12"/>
      <c r="KZ1303" s="12"/>
      <c r="LA1303" s="12"/>
      <c r="LB1303" s="12"/>
      <c r="LC1303" s="12"/>
      <c r="LD1303" s="197"/>
      <c r="LE1303" s="197"/>
      <c r="LF1303" s="197"/>
      <c r="LG1303" s="197"/>
      <c r="LH1303" s="197"/>
      <c r="LI1303" s="197"/>
      <c r="LJ1303" s="197"/>
      <c r="LK1303" s="197"/>
      <c r="LL1303" s="197"/>
      <c r="LM1303" s="197"/>
      <c r="LN1303" s="12"/>
      <c r="LO1303" s="12"/>
      <c r="LP1303" s="12"/>
      <c r="LQ1303" s="12"/>
      <c r="LR1303" s="197"/>
      <c r="LS1303" s="197"/>
      <c r="LT1303" s="197"/>
      <c r="LU1303" s="197"/>
      <c r="LV1303" s="197"/>
      <c r="LW1303" s="197"/>
      <c r="LX1303" s="197"/>
      <c r="LY1303" s="197"/>
      <c r="LZ1303" s="197"/>
      <c r="MA1303" s="197"/>
      <c r="MB1303" s="197"/>
      <c r="MC1303" s="197"/>
      <c r="MD1303" s="197"/>
      <c r="ME1303" s="197"/>
      <c r="MF1303" s="197"/>
      <c r="MG1303" s="12"/>
      <c r="MH1303" s="12"/>
      <c r="MI1303" s="12"/>
      <c r="MJ1303" s="12"/>
      <c r="MK1303" s="12"/>
      <c r="ML1303" s="12"/>
      <c r="MM1303" s="12"/>
      <c r="MN1303" s="12"/>
      <c r="MO1303" s="12"/>
      <c r="MP1303" s="12"/>
      <c r="MU1303" s="12"/>
    </row>
    <row r="1304" spans="1:359" s="8" customFormat="1" ht="22.5" customHeight="1">
      <c r="A1304" s="56"/>
      <c r="B1304" s="55"/>
      <c r="C1304" s="63"/>
      <c r="D1304" s="201"/>
      <c r="E1304" s="226"/>
      <c r="F1304" s="60"/>
      <c r="G1304" s="60"/>
      <c r="H1304" s="26"/>
      <c r="I1304" s="26"/>
      <c r="J1304" s="26"/>
      <c r="K1304" s="26"/>
      <c r="L1304" s="66"/>
      <c r="M1304" s="66"/>
      <c r="N1304" s="33"/>
      <c r="O1304" s="319"/>
      <c r="P1304" s="319"/>
      <c r="Q1304" s="34"/>
      <c r="R1304" s="31"/>
      <c r="S1304" s="39"/>
      <c r="T1304" s="22"/>
      <c r="U1304" s="10"/>
      <c r="V1304" s="10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T1304" s="12"/>
      <c r="AU1304" s="12"/>
      <c r="AV1304" s="12"/>
      <c r="AW1304" s="12"/>
      <c r="AX1304" s="12"/>
      <c r="AY1304" s="12"/>
      <c r="AZ1304" s="12"/>
      <c r="BA1304" s="12"/>
      <c r="BB1304" s="12"/>
      <c r="BC1304" s="12"/>
      <c r="BD1304" s="12"/>
      <c r="BE1304" s="12"/>
      <c r="BF1304" s="12"/>
      <c r="BG1304" s="12"/>
      <c r="BH1304" s="12"/>
      <c r="BI1304" s="12"/>
      <c r="BJ1304" s="12"/>
      <c r="BK1304" s="12"/>
      <c r="BL1304" s="12"/>
      <c r="BM1304" s="12"/>
      <c r="BN1304" s="12"/>
      <c r="BO1304" s="12"/>
      <c r="BP1304" s="12"/>
      <c r="BQ1304" s="12"/>
      <c r="BR1304" s="12"/>
      <c r="BS1304" s="12"/>
      <c r="BT1304" s="12"/>
      <c r="BU1304" s="12"/>
      <c r="BV1304" s="12"/>
      <c r="BW1304" s="12"/>
      <c r="BX1304" s="12"/>
      <c r="BY1304" s="12"/>
      <c r="BZ1304" s="12"/>
      <c r="CA1304" s="12"/>
      <c r="CB1304" s="12"/>
      <c r="CC1304" s="12"/>
      <c r="CD1304" s="12"/>
      <c r="CE1304" s="12"/>
      <c r="CF1304" s="12"/>
      <c r="CG1304" s="12"/>
      <c r="CH1304" s="12"/>
      <c r="CI1304" s="12"/>
      <c r="CJ1304" s="12"/>
      <c r="CK1304" s="12"/>
      <c r="CL1304" s="12"/>
      <c r="CM1304" s="12"/>
      <c r="CN1304" s="12"/>
      <c r="CO1304" s="12"/>
      <c r="CP1304" s="12"/>
      <c r="CQ1304" s="12"/>
      <c r="CR1304" s="12"/>
      <c r="CS1304" s="12"/>
      <c r="CT1304" s="12"/>
      <c r="CU1304" s="12"/>
      <c r="CV1304" s="12"/>
      <c r="CW1304" s="12"/>
      <c r="CX1304" s="12"/>
      <c r="CY1304" s="12"/>
      <c r="CZ1304" s="12"/>
      <c r="DA1304" s="12"/>
      <c r="DB1304" s="12"/>
      <c r="DC1304" s="12"/>
      <c r="DD1304" s="12"/>
      <c r="DE1304" s="12"/>
      <c r="DF1304" s="12"/>
      <c r="DG1304" s="12"/>
      <c r="DH1304" s="12"/>
      <c r="DI1304" s="12"/>
      <c r="DJ1304" s="12"/>
      <c r="DK1304" s="12"/>
      <c r="DL1304" s="12"/>
      <c r="DM1304" s="12"/>
      <c r="DN1304" s="12"/>
      <c r="DO1304" s="12"/>
      <c r="DP1304" s="12"/>
      <c r="DQ1304" s="12"/>
      <c r="DR1304" s="12"/>
      <c r="DS1304" s="12"/>
      <c r="DT1304" s="12"/>
      <c r="DU1304" s="12"/>
      <c r="DV1304" s="12"/>
      <c r="DW1304" s="12"/>
      <c r="DX1304" s="12"/>
      <c r="DY1304" s="12"/>
      <c r="DZ1304" s="12"/>
      <c r="EA1304" s="12"/>
      <c r="EB1304" s="12"/>
      <c r="EC1304" s="12"/>
      <c r="ED1304" s="12"/>
      <c r="EE1304" s="12"/>
      <c r="EF1304" s="12"/>
      <c r="EG1304" s="12"/>
      <c r="EH1304" s="12"/>
      <c r="EI1304" s="12"/>
      <c r="EJ1304" s="12"/>
      <c r="EK1304" s="12"/>
      <c r="EL1304" s="12"/>
      <c r="EM1304" s="12"/>
      <c r="EN1304" s="12"/>
      <c r="EO1304" s="12"/>
      <c r="EP1304" s="12"/>
      <c r="EQ1304" s="12"/>
      <c r="ER1304" s="12"/>
      <c r="ES1304" s="12"/>
      <c r="ET1304" s="12"/>
      <c r="EU1304" s="12"/>
      <c r="EV1304" s="12"/>
      <c r="EW1304" s="12"/>
      <c r="EX1304" s="12"/>
      <c r="EY1304" s="12"/>
      <c r="EZ1304" s="12"/>
      <c r="FA1304" s="12"/>
      <c r="FB1304" s="12"/>
      <c r="FC1304" s="12"/>
      <c r="FD1304" s="12"/>
      <c r="FE1304" s="12"/>
      <c r="FF1304" s="12"/>
      <c r="FG1304" s="12"/>
      <c r="FH1304" s="12"/>
      <c r="FI1304" s="12"/>
      <c r="FJ1304" s="12"/>
      <c r="FK1304" s="12"/>
      <c r="FL1304" s="12"/>
      <c r="FM1304" s="12"/>
      <c r="FN1304" s="12"/>
      <c r="FO1304" s="12"/>
      <c r="FP1304" s="12"/>
      <c r="FQ1304" s="12"/>
      <c r="FR1304" s="12"/>
      <c r="FS1304" s="12"/>
      <c r="FT1304" s="12"/>
      <c r="FU1304" s="12"/>
      <c r="FV1304" s="12"/>
      <c r="FW1304" s="12"/>
      <c r="FX1304" s="12"/>
      <c r="FY1304" s="12"/>
      <c r="FZ1304" s="12"/>
      <c r="GA1304" s="12"/>
      <c r="GB1304" s="12"/>
      <c r="GC1304" s="12"/>
      <c r="GD1304" s="12"/>
      <c r="GE1304" s="12"/>
      <c r="GF1304" s="12"/>
      <c r="GG1304" s="12"/>
      <c r="GH1304" s="12"/>
      <c r="GI1304" s="12"/>
      <c r="GJ1304" s="12"/>
      <c r="GK1304" s="12"/>
      <c r="GL1304" s="12"/>
      <c r="GM1304" s="12"/>
      <c r="GN1304" s="12"/>
      <c r="GO1304" s="12"/>
      <c r="GP1304" s="12"/>
      <c r="GQ1304" s="12"/>
      <c r="GR1304" s="12"/>
      <c r="GS1304" s="12"/>
      <c r="GT1304" s="12"/>
      <c r="GU1304" s="12"/>
      <c r="GV1304" s="12"/>
      <c r="GW1304" s="12"/>
      <c r="GX1304" s="12"/>
      <c r="GY1304" s="12"/>
      <c r="GZ1304" s="12"/>
      <c r="HA1304" s="12"/>
      <c r="HB1304" s="12"/>
      <c r="HC1304" s="12"/>
      <c r="HD1304" s="12"/>
      <c r="HE1304" s="12"/>
      <c r="HF1304" s="12"/>
      <c r="HG1304" s="12"/>
      <c r="HH1304" s="12"/>
      <c r="HI1304" s="12"/>
      <c r="HJ1304" s="12"/>
      <c r="HK1304" s="12"/>
      <c r="HL1304" s="12"/>
      <c r="HM1304" s="12"/>
      <c r="HN1304" s="12"/>
      <c r="HO1304" s="12"/>
      <c r="HT1304" s="12"/>
      <c r="HU1304" s="12"/>
      <c r="HW1304" s="12"/>
      <c r="HX1304" s="12"/>
      <c r="HZ1304" s="12"/>
      <c r="IA1304" s="12"/>
      <c r="IB1304" s="12"/>
      <c r="IC1304" s="12"/>
      <c r="ID1304" s="12"/>
      <c r="IG1304" s="12"/>
      <c r="II1304" s="12"/>
      <c r="IJ1304" s="12"/>
      <c r="IK1304" s="12"/>
      <c r="IO1304" s="12"/>
      <c r="IP1304" s="12"/>
      <c r="IQ1304" s="12"/>
      <c r="IR1304" s="12"/>
      <c r="JN1304" s="7"/>
      <c r="JO1304" s="12"/>
      <c r="JQ1304" s="12"/>
      <c r="JT1304" s="12"/>
      <c r="JU1304" s="12"/>
      <c r="JV1304" s="12"/>
      <c r="JW1304" s="12"/>
      <c r="JX1304" s="12"/>
      <c r="KS1304" s="12"/>
      <c r="KT1304" s="12"/>
      <c r="KZ1304" s="12"/>
      <c r="LA1304" s="12"/>
      <c r="LB1304" s="12"/>
      <c r="LC1304" s="12"/>
      <c r="LD1304" s="197"/>
      <c r="LE1304" s="197"/>
      <c r="LF1304" s="197"/>
      <c r="LG1304" s="197"/>
      <c r="LH1304" s="197"/>
      <c r="LI1304" s="197"/>
      <c r="LJ1304" s="197"/>
      <c r="LK1304" s="197"/>
      <c r="LL1304" s="197"/>
      <c r="LM1304" s="197"/>
      <c r="LN1304" s="12"/>
      <c r="LO1304" s="12"/>
      <c r="LP1304" s="12"/>
      <c r="LQ1304" s="12"/>
      <c r="LR1304" s="197"/>
      <c r="LS1304" s="197"/>
      <c r="LT1304" s="197"/>
      <c r="LU1304" s="197"/>
      <c r="LV1304" s="197"/>
      <c r="LW1304" s="197"/>
      <c r="LX1304" s="197"/>
      <c r="LY1304" s="197"/>
      <c r="LZ1304" s="197"/>
      <c r="MA1304" s="197"/>
      <c r="MB1304" s="197"/>
      <c r="MC1304" s="197"/>
      <c r="MD1304" s="197"/>
      <c r="ME1304" s="197"/>
      <c r="MF1304" s="197"/>
      <c r="MG1304" s="12"/>
      <c r="MH1304" s="12"/>
      <c r="MI1304" s="12"/>
      <c r="MJ1304" s="12"/>
      <c r="MK1304" s="12"/>
      <c r="ML1304" s="12"/>
      <c r="MM1304" s="12"/>
      <c r="MN1304" s="12"/>
      <c r="MO1304" s="12"/>
      <c r="MP1304" s="12"/>
      <c r="MU1304" s="12"/>
    </row>
    <row r="1305" spans="1:359" s="8" customFormat="1" ht="22.5" customHeight="1">
      <c r="A1305" s="56"/>
      <c r="B1305" s="55"/>
      <c r="C1305" s="63"/>
      <c r="D1305" s="201"/>
      <c r="E1305" s="225"/>
      <c r="F1305" s="60"/>
      <c r="G1305" s="60"/>
      <c r="H1305" s="26"/>
      <c r="I1305" s="26"/>
      <c r="J1305" s="26"/>
      <c r="K1305" s="26"/>
      <c r="L1305" s="66"/>
      <c r="M1305" s="66"/>
      <c r="N1305" s="33"/>
      <c r="O1305" s="319"/>
      <c r="P1305" s="319"/>
      <c r="Q1305" s="34"/>
      <c r="R1305" s="31"/>
      <c r="S1305" s="39"/>
      <c r="T1305" s="22"/>
      <c r="U1305" s="10"/>
      <c r="V1305" s="10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T1305" s="12"/>
      <c r="AU1305" s="12"/>
      <c r="AV1305" s="12"/>
      <c r="AW1305" s="12"/>
      <c r="AX1305" s="12"/>
      <c r="AY1305" s="12"/>
      <c r="AZ1305" s="12"/>
      <c r="BA1305" s="12"/>
      <c r="BB1305" s="12"/>
      <c r="BC1305" s="12"/>
      <c r="BD1305" s="12"/>
      <c r="BE1305" s="12"/>
      <c r="BF1305" s="12"/>
      <c r="BG1305" s="12"/>
      <c r="BH1305" s="12"/>
      <c r="BI1305" s="12"/>
      <c r="BJ1305" s="12"/>
      <c r="BK1305" s="12"/>
      <c r="BL1305" s="12"/>
      <c r="BM1305" s="12"/>
      <c r="BN1305" s="12"/>
      <c r="BO1305" s="12"/>
      <c r="BP1305" s="12"/>
      <c r="BQ1305" s="12"/>
      <c r="BR1305" s="12"/>
      <c r="BS1305" s="12"/>
      <c r="BT1305" s="12"/>
      <c r="BU1305" s="12"/>
      <c r="BV1305" s="12"/>
      <c r="BW1305" s="12"/>
      <c r="BX1305" s="12"/>
      <c r="BY1305" s="12"/>
      <c r="BZ1305" s="12"/>
      <c r="CA1305" s="12"/>
      <c r="CB1305" s="12"/>
      <c r="CC1305" s="12"/>
      <c r="CD1305" s="12"/>
      <c r="CE1305" s="12"/>
      <c r="CF1305" s="12"/>
      <c r="CG1305" s="12"/>
      <c r="CH1305" s="12"/>
      <c r="CI1305" s="12"/>
      <c r="CJ1305" s="12"/>
      <c r="CK1305" s="12"/>
      <c r="CL1305" s="12"/>
      <c r="CM1305" s="12"/>
      <c r="CN1305" s="12"/>
      <c r="CO1305" s="12"/>
      <c r="CP1305" s="12"/>
      <c r="CQ1305" s="12"/>
      <c r="CR1305" s="12"/>
      <c r="CS1305" s="12"/>
      <c r="CT1305" s="12"/>
      <c r="CU1305" s="12"/>
      <c r="CV1305" s="12"/>
      <c r="CW1305" s="12"/>
      <c r="CX1305" s="12"/>
      <c r="CY1305" s="12"/>
      <c r="CZ1305" s="12"/>
      <c r="DA1305" s="12"/>
      <c r="DB1305" s="12"/>
      <c r="DC1305" s="12"/>
      <c r="DD1305" s="12"/>
      <c r="DE1305" s="12"/>
      <c r="DF1305" s="12"/>
      <c r="DG1305" s="12"/>
      <c r="DH1305" s="12"/>
      <c r="DI1305" s="12"/>
      <c r="DJ1305" s="12"/>
      <c r="DK1305" s="12"/>
      <c r="DL1305" s="12"/>
      <c r="DM1305" s="12"/>
      <c r="DN1305" s="12"/>
      <c r="DO1305" s="12"/>
      <c r="DP1305" s="12"/>
      <c r="DQ1305" s="12"/>
      <c r="DR1305" s="12"/>
      <c r="DS1305" s="12"/>
      <c r="DT1305" s="12"/>
      <c r="DU1305" s="12"/>
      <c r="DV1305" s="12"/>
      <c r="DW1305" s="12"/>
      <c r="DX1305" s="12"/>
      <c r="DY1305" s="12"/>
      <c r="DZ1305" s="12"/>
      <c r="EA1305" s="12"/>
      <c r="EB1305" s="12"/>
      <c r="EC1305" s="12"/>
      <c r="ED1305" s="12"/>
      <c r="EE1305" s="12"/>
      <c r="EF1305" s="12"/>
      <c r="EG1305" s="12"/>
      <c r="EH1305" s="12"/>
      <c r="EI1305" s="12"/>
      <c r="EJ1305" s="12"/>
      <c r="EK1305" s="12"/>
      <c r="EL1305" s="12"/>
      <c r="EM1305" s="12"/>
      <c r="EN1305" s="12"/>
      <c r="EO1305" s="12"/>
      <c r="EP1305" s="12"/>
      <c r="EQ1305" s="12"/>
      <c r="ER1305" s="12"/>
      <c r="ES1305" s="12"/>
      <c r="ET1305" s="12"/>
      <c r="EU1305" s="12"/>
      <c r="EV1305" s="12"/>
      <c r="EW1305" s="12"/>
      <c r="EX1305" s="12"/>
      <c r="EY1305" s="12"/>
      <c r="EZ1305" s="12"/>
      <c r="FA1305" s="12"/>
      <c r="FB1305" s="12"/>
      <c r="FC1305" s="12"/>
      <c r="FD1305" s="12"/>
      <c r="FE1305" s="12"/>
      <c r="FF1305" s="12"/>
      <c r="FG1305" s="12"/>
      <c r="FH1305" s="12"/>
      <c r="FI1305" s="12"/>
      <c r="FJ1305" s="12"/>
      <c r="FK1305" s="12"/>
      <c r="FL1305" s="12"/>
      <c r="FM1305" s="12"/>
      <c r="FN1305" s="12"/>
      <c r="FO1305" s="12"/>
      <c r="FP1305" s="12"/>
      <c r="FQ1305" s="12"/>
      <c r="FR1305" s="12"/>
      <c r="FS1305" s="12"/>
      <c r="FT1305" s="12"/>
      <c r="FU1305" s="12"/>
      <c r="FV1305" s="12"/>
      <c r="FW1305" s="12"/>
      <c r="FX1305" s="12"/>
      <c r="FY1305" s="12"/>
      <c r="FZ1305" s="12"/>
      <c r="GA1305" s="12"/>
      <c r="GB1305" s="12"/>
      <c r="GC1305" s="12"/>
      <c r="GD1305" s="12"/>
      <c r="GE1305" s="12"/>
      <c r="GF1305" s="12"/>
      <c r="GG1305" s="12"/>
      <c r="GH1305" s="12"/>
      <c r="GI1305" s="12"/>
      <c r="GJ1305" s="12"/>
      <c r="GK1305" s="12"/>
      <c r="GL1305" s="12"/>
      <c r="GM1305" s="12"/>
      <c r="GN1305" s="12"/>
      <c r="GO1305" s="12"/>
      <c r="GP1305" s="12"/>
      <c r="GQ1305" s="12"/>
      <c r="GR1305" s="12"/>
      <c r="GS1305" s="12"/>
      <c r="GT1305" s="12"/>
      <c r="GU1305" s="12"/>
      <c r="GV1305" s="12"/>
      <c r="GW1305" s="12"/>
      <c r="GX1305" s="12"/>
      <c r="GY1305" s="12"/>
      <c r="GZ1305" s="12"/>
      <c r="HA1305" s="12"/>
      <c r="HB1305" s="12"/>
      <c r="HC1305" s="12"/>
      <c r="HD1305" s="12"/>
      <c r="HE1305" s="12"/>
      <c r="HF1305" s="12"/>
      <c r="HG1305" s="12"/>
      <c r="HH1305" s="12"/>
      <c r="HI1305" s="12"/>
      <c r="HJ1305" s="12"/>
      <c r="HK1305" s="12"/>
      <c r="HL1305" s="12"/>
      <c r="HM1305" s="12"/>
      <c r="HN1305" s="12"/>
      <c r="HO1305" s="12"/>
      <c r="HT1305" s="12"/>
      <c r="HU1305" s="12"/>
      <c r="HW1305" s="12"/>
      <c r="HX1305" s="12"/>
      <c r="HZ1305" s="12"/>
      <c r="IA1305" s="12"/>
      <c r="IB1305" s="12"/>
      <c r="IC1305" s="12"/>
      <c r="ID1305" s="12"/>
      <c r="IG1305" s="12"/>
      <c r="II1305" s="12"/>
      <c r="IJ1305" s="12"/>
      <c r="IK1305" s="12"/>
      <c r="IO1305" s="12"/>
      <c r="IP1305" s="12"/>
      <c r="IQ1305" s="12"/>
      <c r="IR1305" s="12"/>
      <c r="JN1305" s="7"/>
      <c r="JO1305" s="12"/>
      <c r="JQ1305" s="12"/>
      <c r="JT1305" s="12"/>
      <c r="JU1305" s="12"/>
      <c r="JV1305" s="12"/>
      <c r="JW1305" s="12"/>
      <c r="JX1305" s="12"/>
      <c r="KS1305" s="12"/>
      <c r="KT1305" s="12"/>
      <c r="LD1305" s="197"/>
      <c r="LE1305" s="197"/>
      <c r="LF1305" s="197"/>
      <c r="LG1305" s="197"/>
      <c r="LH1305" s="197"/>
      <c r="LI1305" s="197"/>
      <c r="LJ1305" s="197"/>
      <c r="LK1305" s="197"/>
      <c r="LL1305" s="197"/>
      <c r="LM1305" s="197"/>
      <c r="LR1305" s="197"/>
      <c r="LS1305" s="197"/>
      <c r="LT1305" s="197"/>
      <c r="LU1305" s="197"/>
      <c r="LV1305" s="197"/>
      <c r="LW1305" s="197"/>
      <c r="LX1305" s="197"/>
      <c r="LY1305" s="197"/>
      <c r="LZ1305" s="197"/>
      <c r="MA1305" s="197"/>
      <c r="MB1305" s="197"/>
      <c r="MC1305" s="197"/>
      <c r="MD1305" s="197"/>
      <c r="ME1305" s="197"/>
      <c r="MF1305" s="197"/>
      <c r="MU1305" s="12"/>
    </row>
    <row r="1306" spans="1:359" s="8" customFormat="1" ht="22.5" customHeight="1">
      <c r="A1306" s="56"/>
      <c r="B1306" s="55"/>
      <c r="C1306" s="63"/>
      <c r="D1306" s="201"/>
      <c r="E1306" s="226"/>
      <c r="F1306" s="60"/>
      <c r="G1306" s="60"/>
      <c r="H1306" s="26"/>
      <c r="I1306" s="26"/>
      <c r="J1306" s="26"/>
      <c r="K1306" s="26"/>
      <c r="L1306" s="66"/>
      <c r="M1306" s="66"/>
      <c r="N1306" s="17"/>
      <c r="O1306" s="318"/>
      <c r="P1306" s="318"/>
      <c r="Q1306" s="13"/>
      <c r="R1306" s="31"/>
      <c r="S1306" s="31"/>
      <c r="T1306" s="21"/>
      <c r="U1306" s="10"/>
      <c r="V1306" s="9"/>
      <c r="KB1306" s="12"/>
      <c r="KC1306" s="12"/>
      <c r="KD1306" s="12"/>
      <c r="KG1306" s="12"/>
      <c r="KH1306" s="12"/>
      <c r="KI1306" s="12"/>
      <c r="KJ1306" s="12"/>
      <c r="KK1306" s="12"/>
      <c r="KL1306" s="12"/>
      <c r="LD1306"/>
      <c r="LE1306"/>
      <c r="LF1306"/>
      <c r="LG1306"/>
      <c r="LH1306"/>
      <c r="LI1306"/>
      <c r="LJ1306"/>
      <c r="LK1306"/>
      <c r="LL1306"/>
      <c r="LM1306"/>
      <c r="LR1306"/>
      <c r="LS1306"/>
      <c r="LT1306"/>
      <c r="LU1306"/>
      <c r="LV1306"/>
      <c r="LW1306"/>
      <c r="LX1306"/>
      <c r="LY1306"/>
      <c r="LZ1306"/>
      <c r="MA1306"/>
      <c r="MB1306"/>
      <c r="MC1306"/>
      <c r="MD1306"/>
      <c r="ME1306"/>
      <c r="MF1306"/>
      <c r="MU1306" s="12"/>
    </row>
    <row r="1307" spans="1:359" s="8" customFormat="1" ht="22.5" customHeight="1">
      <c r="A1307" s="57">
        <v>1</v>
      </c>
      <c r="B1307" s="58">
        <v>20</v>
      </c>
      <c r="C1307" s="62"/>
      <c r="D1307" s="201">
        <f>SUM((S1307*A1307)+B1307+C1307)</f>
        <v>28.625399999999999</v>
      </c>
      <c r="E1307" s="226"/>
      <c r="F1307" s="59" t="s">
        <v>829</v>
      </c>
      <c r="G1307" s="59"/>
      <c r="H1307" s="26" t="s">
        <v>535</v>
      </c>
      <c r="I1307" s="26" t="s">
        <v>70</v>
      </c>
      <c r="J1307" s="26" t="s">
        <v>1108</v>
      </c>
      <c r="K1307" s="26" t="s">
        <v>1117</v>
      </c>
      <c r="L1307" s="66">
        <f>SUM(D1307)</f>
        <v>28.625399999999999</v>
      </c>
      <c r="M1307" s="66"/>
      <c r="N1307" s="1" t="s">
        <v>369</v>
      </c>
      <c r="O1307" s="316" t="s">
        <v>369</v>
      </c>
      <c r="P1307" s="317" t="s">
        <v>369</v>
      </c>
      <c r="Q1307" s="4">
        <v>1</v>
      </c>
      <c r="R1307" s="37">
        <v>7.07</v>
      </c>
      <c r="S1307" s="38">
        <f>SUM(R1307*1.22)</f>
        <v>8.6254000000000008</v>
      </c>
      <c r="T1307" s="20"/>
      <c r="U1307" s="10" t="s">
        <v>1104</v>
      </c>
      <c r="V1307" s="9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12"/>
      <c r="AV1307" s="12"/>
      <c r="AW1307" s="12"/>
      <c r="AX1307" s="12"/>
      <c r="AY1307" s="12"/>
      <c r="AZ1307" s="12"/>
      <c r="BA1307" s="12"/>
      <c r="BB1307" s="12"/>
      <c r="BC1307" s="12"/>
      <c r="BD1307" s="12"/>
      <c r="BE1307" s="12"/>
      <c r="BF1307" s="12"/>
      <c r="BG1307" s="12"/>
      <c r="BH1307" s="12"/>
      <c r="BI1307" s="12"/>
      <c r="BJ1307" s="12"/>
      <c r="BK1307" s="12"/>
      <c r="BL1307" s="12"/>
      <c r="BM1307" s="12"/>
      <c r="BN1307" s="12"/>
      <c r="BO1307" s="12"/>
      <c r="BP1307" s="12"/>
      <c r="BQ1307" s="12"/>
      <c r="BR1307" s="12"/>
      <c r="BS1307" s="12"/>
      <c r="BT1307" s="12"/>
      <c r="BU1307" s="12"/>
      <c r="BV1307" s="12"/>
      <c r="BW1307" s="12"/>
      <c r="BX1307" s="12"/>
      <c r="BY1307" s="12"/>
      <c r="BZ1307" s="12"/>
      <c r="CA1307" s="12"/>
      <c r="CB1307" s="12"/>
      <c r="CC1307" s="12"/>
      <c r="CD1307" s="12"/>
      <c r="CE1307" s="12"/>
      <c r="CF1307" s="12"/>
      <c r="CG1307" s="12"/>
      <c r="CH1307" s="12"/>
      <c r="CI1307" s="12"/>
      <c r="CJ1307" s="12"/>
      <c r="CK1307" s="12"/>
      <c r="CL1307" s="12"/>
      <c r="CM1307" s="12"/>
      <c r="CN1307" s="12"/>
      <c r="CO1307" s="12"/>
      <c r="CP1307" s="12"/>
      <c r="CQ1307" s="12"/>
      <c r="CR1307" s="12"/>
      <c r="CS1307" s="12"/>
      <c r="CT1307" s="12"/>
      <c r="CU1307" s="12"/>
      <c r="CV1307" s="12"/>
      <c r="CW1307" s="12"/>
      <c r="CX1307" s="12"/>
      <c r="CY1307" s="12"/>
      <c r="CZ1307" s="12"/>
      <c r="DA1307" s="12"/>
      <c r="DB1307" s="12"/>
      <c r="DC1307" s="12"/>
      <c r="DD1307" s="12"/>
      <c r="DE1307" s="12"/>
      <c r="DF1307" s="12"/>
      <c r="DG1307" s="12"/>
      <c r="DH1307" s="12"/>
      <c r="DI1307" s="12"/>
      <c r="DJ1307" s="12"/>
      <c r="DK1307" s="12"/>
      <c r="DL1307" s="12"/>
      <c r="DM1307" s="12"/>
      <c r="DN1307" s="12"/>
      <c r="DO1307" s="12"/>
      <c r="DP1307" s="12"/>
      <c r="DQ1307" s="12"/>
      <c r="DR1307" s="12"/>
      <c r="DS1307" s="12"/>
      <c r="DT1307" s="12"/>
      <c r="DU1307" s="12"/>
      <c r="DV1307" s="12"/>
      <c r="DW1307" s="12"/>
      <c r="DX1307" s="12"/>
      <c r="DY1307" s="12"/>
      <c r="DZ1307" s="12"/>
      <c r="EA1307" s="12"/>
      <c r="EB1307" s="12"/>
      <c r="EC1307" s="12"/>
      <c r="ED1307" s="12"/>
      <c r="EE1307" s="12"/>
      <c r="EF1307" s="12"/>
      <c r="EG1307" s="12"/>
      <c r="EH1307" s="12"/>
      <c r="EI1307" s="12"/>
      <c r="EJ1307" s="12"/>
      <c r="EK1307" s="12"/>
      <c r="EL1307" s="12"/>
      <c r="EM1307" s="12"/>
      <c r="EN1307" s="12"/>
      <c r="EO1307" s="12"/>
      <c r="EP1307" s="12"/>
      <c r="EQ1307" s="12"/>
      <c r="ER1307" s="12"/>
      <c r="ES1307" s="12"/>
      <c r="ET1307" s="12"/>
      <c r="EU1307" s="12"/>
      <c r="EV1307" s="12"/>
      <c r="EW1307" s="12"/>
      <c r="EX1307" s="12"/>
      <c r="EY1307" s="12"/>
      <c r="EZ1307" s="12"/>
      <c r="FA1307" s="12"/>
      <c r="FB1307" s="12"/>
      <c r="FC1307" s="12"/>
      <c r="FD1307" s="12"/>
      <c r="FE1307" s="12"/>
      <c r="FF1307" s="12"/>
      <c r="FG1307" s="12"/>
      <c r="FH1307" s="12"/>
      <c r="FI1307" s="12"/>
      <c r="FJ1307" s="12"/>
      <c r="FK1307" s="12"/>
      <c r="FL1307" s="12"/>
      <c r="FM1307" s="12"/>
      <c r="FN1307" s="12"/>
      <c r="FO1307" s="12"/>
      <c r="FP1307" s="12"/>
      <c r="FQ1307" s="12"/>
      <c r="FR1307" s="12"/>
      <c r="FS1307" s="12"/>
      <c r="FT1307" s="12"/>
      <c r="FU1307" s="12"/>
      <c r="FV1307" s="12"/>
      <c r="FW1307" s="12"/>
      <c r="FX1307" s="12"/>
      <c r="FY1307" s="12"/>
      <c r="FZ1307" s="12"/>
      <c r="GA1307" s="12"/>
      <c r="GB1307" s="12"/>
      <c r="GC1307" s="12"/>
      <c r="GD1307" s="12"/>
      <c r="GE1307" s="12"/>
      <c r="GF1307" s="12"/>
      <c r="GG1307" s="12"/>
      <c r="GH1307" s="12"/>
      <c r="GI1307" s="12"/>
      <c r="GJ1307" s="12"/>
      <c r="GK1307" s="12"/>
      <c r="GL1307" s="12"/>
      <c r="GM1307" s="12"/>
      <c r="GN1307" s="12"/>
      <c r="GO1307" s="12"/>
      <c r="GP1307" s="12"/>
      <c r="GQ1307" s="12"/>
      <c r="GR1307" s="12"/>
      <c r="GS1307" s="12"/>
      <c r="GT1307" s="12"/>
      <c r="GU1307" s="12"/>
      <c r="GV1307" s="12"/>
      <c r="GW1307" s="12"/>
      <c r="GX1307" s="12"/>
      <c r="GY1307" s="12"/>
      <c r="GZ1307" s="12"/>
      <c r="HA1307" s="12"/>
      <c r="HB1307" s="12"/>
      <c r="HC1307" s="12"/>
      <c r="HD1307" s="12"/>
      <c r="HE1307" s="12"/>
      <c r="HF1307" s="12"/>
      <c r="HG1307" s="12"/>
      <c r="HH1307" s="12"/>
      <c r="HI1307" s="12"/>
      <c r="HJ1307" s="12"/>
      <c r="HK1307" s="12"/>
      <c r="HL1307" s="12"/>
      <c r="HM1307" s="12"/>
      <c r="HN1307" s="12"/>
      <c r="HO1307" s="12"/>
      <c r="HT1307" s="12"/>
      <c r="HU1307" s="12"/>
      <c r="HW1307" s="12"/>
      <c r="HX1307" s="12"/>
      <c r="IE1307" s="12"/>
      <c r="IF1307" s="12"/>
      <c r="IG1307" s="12"/>
      <c r="IH1307" s="12"/>
      <c r="IO1307" s="12"/>
      <c r="IP1307" s="12"/>
      <c r="IQ1307" s="12"/>
      <c r="IS1307" s="12"/>
      <c r="IT1307" s="12"/>
      <c r="IU1307" s="12"/>
      <c r="IV1307" s="12"/>
      <c r="IW1307" s="12"/>
      <c r="IX1307" s="12"/>
      <c r="IY1307" s="12"/>
      <c r="IZ1307" s="12"/>
      <c r="JA1307" s="12"/>
      <c r="JB1307" s="12"/>
      <c r="JC1307" s="12"/>
      <c r="JD1307" s="12"/>
      <c r="JE1307" s="12"/>
      <c r="JK1307" s="12"/>
      <c r="JL1307" s="12"/>
      <c r="JM1307" s="12"/>
      <c r="JN1307" s="12"/>
      <c r="JO1307" s="12"/>
      <c r="JP1307" s="12"/>
      <c r="JR1307" s="12"/>
      <c r="JS1307" s="12"/>
      <c r="JT1307" s="12"/>
      <c r="JU1307" s="12"/>
      <c r="JV1307" s="12"/>
      <c r="JW1307" s="12"/>
      <c r="JX1307" s="12"/>
      <c r="KG1307" s="12"/>
      <c r="KH1307" s="12"/>
      <c r="KI1307" s="12"/>
      <c r="KJ1307" s="12"/>
      <c r="KK1307" s="12"/>
      <c r="KL1307" s="12"/>
      <c r="KS1307" s="12"/>
      <c r="KT1307" s="12"/>
      <c r="KX1307" s="12"/>
      <c r="KZ1307" s="12"/>
      <c r="LA1307" s="12"/>
      <c r="LB1307" s="12"/>
      <c r="LC1307" s="12"/>
      <c r="LN1307" s="12"/>
      <c r="LO1307" s="12"/>
      <c r="LP1307" s="12"/>
      <c r="LQ1307" s="12"/>
      <c r="MG1307" s="12"/>
      <c r="MH1307" s="12"/>
      <c r="MI1307" s="12"/>
      <c r="MJ1307" s="12"/>
      <c r="MK1307" s="12"/>
      <c r="ML1307" s="12"/>
      <c r="MM1307" s="12"/>
      <c r="MN1307" s="12"/>
      <c r="MO1307" s="12"/>
      <c r="MP1307" s="12"/>
    </row>
    <row r="1308" spans="1:359" s="8" customFormat="1" ht="22.5" customHeight="1">
      <c r="A1308" s="57">
        <v>1</v>
      </c>
      <c r="B1308" s="58">
        <v>10</v>
      </c>
      <c r="C1308" s="62">
        <v>2</v>
      </c>
      <c r="D1308" s="201">
        <f>SUM((S1308*A1308)+B1308+C1308)</f>
        <v>19.9178</v>
      </c>
      <c r="E1308" s="226"/>
      <c r="F1308" s="59" t="s">
        <v>818</v>
      </c>
      <c r="G1308" s="59"/>
      <c r="H1308" s="26" t="s">
        <v>535</v>
      </c>
      <c r="I1308" s="26" t="s">
        <v>70</v>
      </c>
      <c r="J1308" s="26" t="s">
        <v>512</v>
      </c>
      <c r="K1308" s="28" t="s">
        <v>678</v>
      </c>
      <c r="L1308" s="66">
        <f>SUM(D1308)</f>
        <v>19.9178</v>
      </c>
      <c r="M1308" s="66"/>
      <c r="N1308" s="1" t="s">
        <v>369</v>
      </c>
      <c r="O1308" s="316" t="s">
        <v>369</v>
      </c>
      <c r="P1308" s="317">
        <v>1</v>
      </c>
      <c r="Q1308" s="4" t="s">
        <v>369</v>
      </c>
      <c r="R1308" s="37">
        <v>6.49</v>
      </c>
      <c r="S1308" s="38">
        <f>SUM(R1308*1.22)</f>
        <v>7.9177999999999997</v>
      </c>
      <c r="T1308" s="20"/>
      <c r="U1308" s="10" t="s">
        <v>485</v>
      </c>
      <c r="V1308" s="10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T1308" s="12"/>
      <c r="AU1308" s="12"/>
      <c r="AV1308" s="12"/>
      <c r="AW1308" s="12"/>
      <c r="AX1308" s="12"/>
      <c r="AY1308" s="12"/>
      <c r="AZ1308" s="12"/>
      <c r="BA1308" s="12"/>
      <c r="BB1308" s="12"/>
      <c r="BC1308" s="12"/>
      <c r="BD1308" s="12"/>
      <c r="BE1308" s="12"/>
      <c r="BF1308" s="12"/>
      <c r="BG1308" s="12"/>
      <c r="BH1308" s="12"/>
      <c r="BI1308" s="12"/>
      <c r="BJ1308" s="12"/>
      <c r="BK1308" s="12"/>
      <c r="BL1308" s="12"/>
      <c r="BM1308" s="12"/>
      <c r="BN1308" s="12"/>
      <c r="BO1308" s="12"/>
      <c r="BP1308" s="12"/>
      <c r="BQ1308" s="12"/>
      <c r="BR1308" s="12"/>
      <c r="BS1308" s="12"/>
      <c r="BT1308" s="12"/>
      <c r="BU1308" s="12"/>
      <c r="BV1308" s="12"/>
      <c r="BW1308" s="12"/>
      <c r="BX1308" s="12"/>
      <c r="BY1308" s="12"/>
      <c r="BZ1308" s="12"/>
      <c r="CA1308" s="12"/>
      <c r="CB1308" s="12"/>
      <c r="CC1308" s="12"/>
      <c r="CD1308" s="12"/>
      <c r="CE1308" s="12"/>
      <c r="CF1308" s="12"/>
      <c r="CG1308" s="12"/>
      <c r="CH1308" s="12"/>
      <c r="CI1308" s="12"/>
      <c r="CJ1308" s="12"/>
      <c r="CK1308" s="12"/>
      <c r="CL1308" s="12"/>
      <c r="CM1308" s="12"/>
      <c r="CN1308" s="12"/>
      <c r="CO1308" s="12"/>
      <c r="CP1308" s="12"/>
      <c r="CQ1308" s="12"/>
      <c r="CR1308" s="12"/>
      <c r="CS1308" s="12"/>
      <c r="CT1308" s="12"/>
      <c r="CU1308" s="12"/>
      <c r="CV1308" s="12"/>
      <c r="CW1308" s="12"/>
      <c r="CX1308" s="12"/>
      <c r="CY1308" s="12"/>
      <c r="CZ1308" s="12"/>
      <c r="DA1308" s="12"/>
      <c r="DB1308" s="12"/>
      <c r="DC1308" s="12"/>
      <c r="DD1308" s="12"/>
      <c r="DE1308" s="12"/>
      <c r="DF1308" s="12"/>
      <c r="DG1308" s="12"/>
      <c r="DH1308" s="12"/>
      <c r="DI1308" s="12"/>
      <c r="DJ1308" s="12"/>
      <c r="DK1308" s="12"/>
      <c r="DL1308" s="12"/>
      <c r="DM1308" s="12"/>
      <c r="DN1308" s="12"/>
      <c r="DO1308" s="12"/>
      <c r="DP1308" s="12"/>
      <c r="DQ1308" s="12"/>
      <c r="DR1308" s="12"/>
      <c r="DS1308" s="12"/>
      <c r="DT1308" s="12"/>
      <c r="DU1308" s="12"/>
      <c r="DV1308" s="12"/>
      <c r="DW1308" s="12"/>
      <c r="DX1308" s="12"/>
      <c r="DY1308" s="12"/>
      <c r="DZ1308" s="12"/>
      <c r="EA1308" s="12"/>
      <c r="EB1308" s="12"/>
      <c r="EC1308" s="12"/>
      <c r="ED1308" s="12"/>
      <c r="EE1308" s="12"/>
      <c r="EF1308" s="12"/>
      <c r="EG1308" s="12"/>
      <c r="EH1308" s="12"/>
      <c r="EI1308" s="12"/>
      <c r="EJ1308" s="12"/>
      <c r="EK1308" s="12"/>
      <c r="EL1308" s="12"/>
      <c r="EM1308" s="12"/>
      <c r="EN1308" s="12"/>
      <c r="EO1308" s="12"/>
      <c r="EP1308" s="12"/>
      <c r="EQ1308" s="12"/>
      <c r="ER1308" s="12"/>
      <c r="ES1308" s="12"/>
      <c r="ET1308" s="12"/>
      <c r="EU1308" s="12"/>
      <c r="EV1308" s="12"/>
      <c r="EW1308" s="12"/>
      <c r="EX1308" s="12"/>
      <c r="EY1308" s="12"/>
      <c r="EZ1308" s="12"/>
      <c r="FA1308" s="12"/>
      <c r="FB1308" s="12"/>
      <c r="FC1308" s="12"/>
      <c r="FD1308" s="12"/>
      <c r="FE1308" s="12"/>
      <c r="FF1308" s="12"/>
      <c r="FG1308" s="12"/>
      <c r="FH1308" s="12"/>
      <c r="FI1308" s="12"/>
      <c r="FJ1308" s="12"/>
      <c r="FK1308" s="12"/>
      <c r="FL1308" s="12"/>
      <c r="FM1308" s="12"/>
      <c r="FN1308" s="12"/>
      <c r="FO1308" s="12"/>
      <c r="FP1308" s="12"/>
      <c r="FQ1308" s="12"/>
      <c r="FR1308" s="12"/>
      <c r="FS1308" s="12"/>
      <c r="FT1308" s="12"/>
      <c r="FU1308" s="12"/>
      <c r="FV1308" s="12"/>
      <c r="FW1308" s="12"/>
      <c r="FX1308" s="12"/>
      <c r="FY1308" s="12"/>
      <c r="FZ1308" s="12"/>
      <c r="GA1308" s="12"/>
      <c r="GB1308" s="12"/>
      <c r="GC1308" s="12"/>
      <c r="GD1308" s="12"/>
      <c r="GE1308" s="12"/>
      <c r="GF1308" s="12"/>
      <c r="GG1308" s="12"/>
      <c r="GH1308" s="12"/>
      <c r="GI1308" s="12"/>
      <c r="GJ1308" s="12"/>
      <c r="GK1308" s="12"/>
      <c r="GL1308" s="12"/>
      <c r="GM1308" s="12"/>
      <c r="GN1308" s="12"/>
      <c r="GO1308" s="12"/>
      <c r="GP1308" s="12"/>
      <c r="GQ1308" s="12"/>
      <c r="GR1308" s="12"/>
      <c r="GS1308" s="12"/>
      <c r="GT1308" s="12"/>
      <c r="GU1308" s="12"/>
      <c r="GV1308" s="12"/>
      <c r="GW1308" s="12"/>
      <c r="GX1308" s="12"/>
      <c r="GY1308" s="12"/>
      <c r="GZ1308" s="12"/>
      <c r="HA1308" s="12"/>
      <c r="HB1308" s="12"/>
      <c r="HC1308" s="12"/>
      <c r="HD1308" s="12"/>
      <c r="HE1308" s="12"/>
      <c r="HF1308" s="12"/>
      <c r="HG1308" s="12"/>
      <c r="HH1308" s="12"/>
      <c r="HI1308" s="12"/>
      <c r="HJ1308" s="12"/>
      <c r="HK1308" s="12"/>
      <c r="HL1308" s="12"/>
      <c r="HM1308" s="12"/>
      <c r="HN1308" s="12"/>
      <c r="HO1308" s="12"/>
      <c r="HP1308" s="12"/>
      <c r="HQ1308" s="12"/>
      <c r="HR1308" s="12"/>
      <c r="HS1308" s="12"/>
      <c r="HV1308" s="12"/>
      <c r="IG1308" s="12"/>
      <c r="IJ1308" s="12"/>
      <c r="IK1308" s="12"/>
      <c r="IL1308" s="12"/>
      <c r="IM1308" s="12"/>
      <c r="IN1308" s="12"/>
      <c r="IO1308" s="12"/>
      <c r="IP1308" s="12"/>
      <c r="IQ1308" s="12"/>
      <c r="IR1308" s="12"/>
      <c r="IS1308" s="12"/>
      <c r="IT1308" s="12"/>
      <c r="IU1308" s="12"/>
      <c r="IV1308" s="12"/>
      <c r="IW1308" s="12"/>
      <c r="IX1308" s="12"/>
      <c r="IY1308" s="12"/>
      <c r="IZ1308" s="12"/>
      <c r="JA1308" s="12"/>
      <c r="JT1308" s="12"/>
      <c r="JU1308" s="12"/>
      <c r="JV1308" s="12"/>
      <c r="JW1308" s="12"/>
      <c r="JX1308" s="12"/>
      <c r="KS1308" s="12"/>
      <c r="KT1308" s="12"/>
      <c r="KX1308" s="12"/>
      <c r="KZ1308" s="12"/>
      <c r="LA1308" s="12"/>
      <c r="LB1308" s="12"/>
      <c r="LC1308" s="12"/>
      <c r="LN1308" s="12"/>
      <c r="LO1308" s="12"/>
      <c r="LP1308" s="12"/>
      <c r="LQ1308" s="12"/>
      <c r="MG1308" s="12"/>
      <c r="MH1308" s="12"/>
      <c r="MI1308" s="12"/>
      <c r="MJ1308" s="12"/>
      <c r="MK1308" s="12"/>
      <c r="ML1308" s="12"/>
      <c r="MM1308" s="12"/>
      <c r="MN1308" s="12"/>
      <c r="MO1308" s="12"/>
      <c r="MP1308" s="12"/>
    </row>
    <row r="1309" spans="1:359" s="8" customFormat="1" ht="22.5" customHeight="1">
      <c r="A1309" s="57">
        <v>1</v>
      </c>
      <c r="B1309" s="58">
        <v>10</v>
      </c>
      <c r="C1309" s="62">
        <v>17</v>
      </c>
      <c r="D1309" s="201">
        <f>SUM((S1309*A1309)+B1309+C1309)</f>
        <v>38.943799999999996</v>
      </c>
      <c r="E1309" s="225"/>
      <c r="F1309" s="59" t="s">
        <v>818</v>
      </c>
      <c r="G1309" s="59"/>
      <c r="H1309" s="26" t="s">
        <v>535</v>
      </c>
      <c r="I1309" s="26" t="s">
        <v>69</v>
      </c>
      <c r="J1309" s="26" t="s">
        <v>513</v>
      </c>
      <c r="K1309" s="26" t="s">
        <v>1794</v>
      </c>
      <c r="L1309" s="66">
        <f>SUM(D1309)</f>
        <v>38.943799999999996</v>
      </c>
      <c r="M1309" s="66"/>
      <c r="N1309" s="1" t="s">
        <v>369</v>
      </c>
      <c r="O1309" s="316" t="s">
        <v>369</v>
      </c>
      <c r="P1309" s="317">
        <v>1</v>
      </c>
      <c r="Q1309" s="4" t="s">
        <v>369</v>
      </c>
      <c r="R1309" s="37">
        <v>9.7899999999999991</v>
      </c>
      <c r="S1309" s="38">
        <f>SUM(R1309*1.22)</f>
        <v>11.9438</v>
      </c>
      <c r="T1309" s="20"/>
      <c r="U1309" s="10" t="s">
        <v>485</v>
      </c>
      <c r="V1309" s="10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T1309" s="12"/>
      <c r="AU1309" s="12"/>
      <c r="AV1309" s="12"/>
      <c r="AW1309" s="12"/>
      <c r="AX1309" s="12"/>
      <c r="AY1309" s="12"/>
      <c r="AZ1309" s="12"/>
      <c r="BA1309" s="12"/>
      <c r="BB1309" s="12"/>
      <c r="BC1309" s="12"/>
      <c r="BD1309" s="12"/>
      <c r="BE1309" s="12"/>
      <c r="BF1309" s="12"/>
      <c r="BG1309" s="12"/>
      <c r="BH1309" s="12"/>
      <c r="BI1309" s="12"/>
      <c r="BJ1309" s="12"/>
      <c r="BK1309" s="12"/>
      <c r="BL1309" s="12"/>
      <c r="BM1309" s="12"/>
      <c r="BN1309" s="12"/>
      <c r="BO1309" s="12"/>
      <c r="BP1309" s="12"/>
      <c r="BQ1309" s="12"/>
      <c r="BR1309" s="12"/>
      <c r="BS1309" s="12"/>
      <c r="BT1309" s="12"/>
      <c r="BU1309" s="12"/>
      <c r="BV1309" s="12"/>
      <c r="BW1309" s="12"/>
      <c r="BX1309" s="12"/>
      <c r="BY1309" s="12"/>
      <c r="BZ1309" s="12"/>
      <c r="CA1309" s="12"/>
      <c r="CB1309" s="12"/>
      <c r="CC1309" s="12"/>
      <c r="CD1309" s="12"/>
      <c r="CE1309" s="12"/>
      <c r="CF1309" s="12"/>
      <c r="CG1309" s="12"/>
      <c r="CH1309" s="12"/>
      <c r="CI1309" s="12"/>
      <c r="CJ1309" s="12"/>
      <c r="CK1309" s="12"/>
      <c r="CL1309" s="12"/>
      <c r="CM1309" s="12"/>
      <c r="CN1309" s="12"/>
      <c r="CO1309" s="12"/>
      <c r="CP1309" s="12"/>
      <c r="CQ1309" s="12"/>
      <c r="CR1309" s="12"/>
      <c r="CS1309" s="12"/>
      <c r="CT1309" s="12"/>
      <c r="CU1309" s="12"/>
      <c r="CV1309" s="12"/>
      <c r="CW1309" s="12"/>
      <c r="CX1309" s="12"/>
      <c r="CY1309" s="12"/>
      <c r="CZ1309" s="12"/>
      <c r="DA1309" s="12"/>
      <c r="DB1309" s="12"/>
      <c r="DC1309" s="12"/>
      <c r="DD1309" s="12"/>
      <c r="DE1309" s="12"/>
      <c r="DF1309" s="12"/>
      <c r="DG1309" s="12"/>
      <c r="DH1309" s="12"/>
      <c r="DI1309" s="12"/>
      <c r="DJ1309" s="12"/>
      <c r="DK1309" s="12"/>
      <c r="DL1309" s="12"/>
      <c r="DM1309" s="12"/>
      <c r="DN1309" s="12"/>
      <c r="DO1309" s="12"/>
      <c r="DP1309" s="12"/>
      <c r="DQ1309" s="12"/>
      <c r="DR1309" s="12"/>
      <c r="DS1309" s="12"/>
      <c r="DT1309" s="12"/>
      <c r="DU1309" s="12"/>
      <c r="DV1309" s="12"/>
      <c r="DW1309" s="12"/>
      <c r="DX1309" s="12"/>
      <c r="DY1309" s="12"/>
      <c r="DZ1309" s="12"/>
      <c r="EA1309" s="12"/>
      <c r="EB1309" s="12"/>
      <c r="EC1309" s="12"/>
      <c r="ED1309" s="12"/>
      <c r="EE1309" s="12"/>
      <c r="EF1309" s="12"/>
      <c r="EG1309" s="12"/>
      <c r="EH1309" s="12"/>
      <c r="EI1309" s="12"/>
      <c r="EJ1309" s="12"/>
      <c r="EK1309" s="12"/>
      <c r="EL1309" s="12"/>
      <c r="EM1309" s="12"/>
      <c r="EN1309" s="12"/>
      <c r="EO1309" s="12"/>
      <c r="EP1309" s="12"/>
      <c r="EQ1309" s="12"/>
      <c r="ER1309" s="12"/>
      <c r="ES1309" s="12"/>
      <c r="ET1309" s="12"/>
      <c r="EU1309" s="12"/>
      <c r="EV1309" s="12"/>
      <c r="EW1309" s="12"/>
      <c r="EX1309" s="12"/>
      <c r="EY1309" s="12"/>
      <c r="EZ1309" s="12"/>
      <c r="FA1309" s="12"/>
      <c r="FB1309" s="12"/>
      <c r="FC1309" s="12"/>
      <c r="FD1309" s="12"/>
      <c r="FE1309" s="12"/>
      <c r="FF1309" s="12"/>
      <c r="FG1309" s="12"/>
      <c r="FH1309" s="12"/>
      <c r="FI1309" s="12"/>
      <c r="FJ1309" s="12"/>
      <c r="FK1309" s="12"/>
      <c r="FL1309" s="12"/>
      <c r="FM1309" s="12"/>
      <c r="FN1309" s="12"/>
      <c r="FO1309" s="12"/>
      <c r="FP1309" s="12"/>
      <c r="FQ1309" s="12"/>
      <c r="FR1309" s="12"/>
      <c r="FS1309" s="12"/>
      <c r="FT1309" s="12"/>
      <c r="FU1309" s="12"/>
      <c r="FV1309" s="12"/>
      <c r="FW1309" s="12"/>
      <c r="FX1309" s="12"/>
      <c r="FY1309" s="12"/>
      <c r="FZ1309" s="12"/>
      <c r="GA1309" s="12"/>
      <c r="GB1309" s="12"/>
      <c r="GC1309" s="12"/>
      <c r="GD1309" s="12"/>
      <c r="GE1309" s="12"/>
      <c r="GF1309" s="12"/>
      <c r="GG1309" s="12"/>
      <c r="GH1309" s="12"/>
      <c r="GI1309" s="12"/>
      <c r="GJ1309" s="12"/>
      <c r="GK1309" s="12"/>
      <c r="GL1309" s="12"/>
      <c r="GM1309" s="12"/>
      <c r="GN1309" s="12"/>
      <c r="GO1309" s="12"/>
      <c r="GP1309" s="12"/>
      <c r="GQ1309" s="12"/>
      <c r="GR1309" s="12"/>
      <c r="GS1309" s="12"/>
      <c r="GT1309" s="12"/>
      <c r="GU1309" s="12"/>
      <c r="GV1309" s="12"/>
      <c r="GW1309" s="12"/>
      <c r="GX1309" s="12"/>
      <c r="GY1309" s="12"/>
      <c r="GZ1309" s="12"/>
      <c r="HA1309" s="12"/>
      <c r="HB1309" s="12"/>
      <c r="HC1309" s="12"/>
      <c r="HD1309" s="12"/>
      <c r="HE1309" s="12"/>
      <c r="HF1309" s="12"/>
      <c r="HG1309" s="12"/>
      <c r="HH1309" s="12"/>
      <c r="HI1309" s="12"/>
      <c r="HJ1309" s="12"/>
      <c r="HK1309" s="12"/>
      <c r="HL1309" s="12"/>
      <c r="HM1309" s="12"/>
      <c r="HN1309" s="12"/>
      <c r="HO1309" s="12"/>
      <c r="HP1309" s="12"/>
      <c r="HQ1309" s="12"/>
      <c r="HR1309" s="12"/>
      <c r="HS1309" s="12"/>
      <c r="HV1309" s="12"/>
      <c r="IG1309" s="12"/>
      <c r="IJ1309" s="12"/>
      <c r="IK1309" s="12"/>
      <c r="IL1309" s="12"/>
      <c r="IM1309" s="12"/>
      <c r="IN1309" s="12"/>
      <c r="IO1309" s="12"/>
      <c r="IP1309" s="12"/>
      <c r="IQ1309" s="12"/>
      <c r="IR1309" s="12"/>
      <c r="IS1309" s="12"/>
      <c r="IT1309" s="12"/>
      <c r="IU1309" s="12"/>
      <c r="IV1309" s="12"/>
      <c r="IW1309" s="12"/>
      <c r="IX1309" s="12"/>
      <c r="IY1309" s="12"/>
      <c r="IZ1309" s="12"/>
      <c r="JA1309" s="12"/>
      <c r="JT1309" s="12"/>
      <c r="JU1309" s="12"/>
      <c r="JV1309" s="12"/>
      <c r="JW1309" s="12"/>
      <c r="JX1309" s="12"/>
      <c r="KS1309" s="12"/>
      <c r="KT1309" s="12"/>
      <c r="KX1309" s="12"/>
      <c r="KZ1309" s="12"/>
      <c r="LA1309" s="12"/>
      <c r="LB1309" s="12"/>
      <c r="LC1309" s="12"/>
      <c r="LN1309" s="12"/>
      <c r="LO1309" s="12"/>
      <c r="LP1309" s="12"/>
      <c r="LQ1309" s="12"/>
      <c r="MG1309" s="12"/>
      <c r="MH1309" s="12"/>
      <c r="MI1309" s="12"/>
      <c r="MJ1309" s="12"/>
    </row>
    <row r="1310" spans="1:359" ht="22.5" customHeight="1">
      <c r="A1310" s="57">
        <v>2.2000000000000002</v>
      </c>
      <c r="B1310" s="58"/>
      <c r="C1310" s="62"/>
      <c r="D1310" s="201">
        <f t="shared" ref="D1310" si="417">SUM((S1310*A1310)+B1310+C1310)</f>
        <v>32.744799999999998</v>
      </c>
      <c r="F1310" s="59" t="s">
        <v>806</v>
      </c>
      <c r="G1310" s="59"/>
      <c r="H1310" s="26" t="s">
        <v>535</v>
      </c>
      <c r="I1310" s="26" t="s">
        <v>2817</v>
      </c>
      <c r="J1310" s="28" t="s">
        <v>2823</v>
      </c>
      <c r="K1310" s="26" t="s">
        <v>2824</v>
      </c>
      <c r="L1310" s="66">
        <f t="shared" ref="L1310" si="418">SUM(D1310)</f>
        <v>32.744799999999998</v>
      </c>
      <c r="M1310" s="66"/>
      <c r="N1310" s="1" t="s">
        <v>369</v>
      </c>
      <c r="O1310" s="316" t="s">
        <v>369</v>
      </c>
      <c r="P1310" s="317">
        <v>6</v>
      </c>
      <c r="Q1310" s="317" t="s">
        <v>369</v>
      </c>
      <c r="R1310" s="37">
        <v>12.2</v>
      </c>
      <c r="S1310" s="38">
        <f t="shared" ref="S1310" si="419">SUM(R1310*1.22)</f>
        <v>14.883999999999999</v>
      </c>
      <c r="T1310" s="25">
        <v>0.08</v>
      </c>
      <c r="U1310" s="10" t="s">
        <v>1628</v>
      </c>
      <c r="V1310" s="9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IE1310" s="8"/>
      <c r="IF1310" s="8"/>
      <c r="IG1310" s="8"/>
      <c r="IH1310" s="8"/>
      <c r="II1310" s="8"/>
      <c r="IL1310" s="8"/>
      <c r="IM1310" s="8"/>
      <c r="IN1310" s="8"/>
      <c r="IO1310" s="8"/>
      <c r="IP1310" s="8"/>
      <c r="IQ1310" s="8"/>
      <c r="JB1310" s="7"/>
      <c r="JC1310" s="7"/>
      <c r="JD1310" s="7"/>
      <c r="JE1310" s="7"/>
      <c r="JF1310" s="8"/>
      <c r="JG1310" s="8"/>
      <c r="JH1310" s="8"/>
      <c r="JI1310" s="8"/>
      <c r="JJ1310" s="8"/>
      <c r="JK1310" s="7"/>
      <c r="JL1310" s="7"/>
      <c r="JM1310" s="8"/>
      <c r="JN1310" s="8"/>
      <c r="JO1310" s="8"/>
      <c r="JP1310" s="7"/>
      <c r="JQ1310" s="8"/>
      <c r="JR1310" s="7"/>
      <c r="JS1310" s="7"/>
      <c r="JY1310" s="7"/>
      <c r="JZ1310" s="8"/>
      <c r="KA1310" s="8"/>
      <c r="KB1310" s="8"/>
      <c r="KC1310" s="8"/>
      <c r="KD1310" s="8"/>
      <c r="KE1310" s="8"/>
      <c r="KF1310" s="8"/>
      <c r="KM1310" s="8"/>
      <c r="KN1310" s="8"/>
      <c r="KO1310" s="8"/>
      <c r="KP1310" s="8"/>
      <c r="KQ1310" s="8"/>
      <c r="KR1310" s="8"/>
      <c r="KU1310" s="8"/>
      <c r="KV1310" s="8"/>
      <c r="KW1310" s="8"/>
      <c r="MR1310" s="8"/>
      <c r="MU1310" s="8"/>
    </row>
    <row r="1311" spans="1:359" s="8" customFormat="1" ht="22.5" customHeight="1">
      <c r="A1311" s="57">
        <v>1</v>
      </c>
      <c r="B1311" s="58">
        <v>17</v>
      </c>
      <c r="C1311" s="62"/>
      <c r="D1311" s="201">
        <f>SUM((S1311*A1311)+B1311+C1311)</f>
        <v>31.03</v>
      </c>
      <c r="E1311" s="226"/>
      <c r="F1311" s="59" t="s">
        <v>830</v>
      </c>
      <c r="G1311" s="59"/>
      <c r="H1311" s="26" t="s">
        <v>535</v>
      </c>
      <c r="I1311" s="26" t="s">
        <v>71</v>
      </c>
      <c r="J1311" s="9"/>
      <c r="K1311" s="26" t="s">
        <v>562</v>
      </c>
      <c r="L1311" s="66">
        <f>SUM(D1311)</f>
        <v>31.03</v>
      </c>
      <c r="M1311" s="66"/>
      <c r="N1311" s="1" t="s">
        <v>369</v>
      </c>
      <c r="O1311" s="316" t="s">
        <v>369</v>
      </c>
      <c r="P1311" s="317" t="s">
        <v>369</v>
      </c>
      <c r="Q1311" s="4">
        <v>1</v>
      </c>
      <c r="R1311" s="37">
        <v>11.5</v>
      </c>
      <c r="S1311" s="38">
        <f>SUM(R1311*1.22)</f>
        <v>14.03</v>
      </c>
      <c r="T1311" s="20"/>
      <c r="U1311" s="10" t="s">
        <v>624</v>
      </c>
      <c r="V1311" s="9"/>
      <c r="W1311" s="12"/>
      <c r="HR1311" s="12"/>
      <c r="HS1311" s="12"/>
      <c r="HV1311" s="12"/>
      <c r="IE1311" s="12"/>
      <c r="IF1311" s="12"/>
      <c r="IH1311" s="12"/>
      <c r="JB1311" s="12"/>
      <c r="JC1311" s="12"/>
      <c r="JD1311" s="12"/>
      <c r="JE1311" s="12"/>
      <c r="JK1311" s="12"/>
      <c r="JL1311" s="12"/>
      <c r="JM1311" s="12"/>
      <c r="JP1311" s="12"/>
      <c r="JR1311" s="12"/>
      <c r="JS1311" s="12"/>
      <c r="KG1311" s="12"/>
      <c r="KH1311" s="12"/>
      <c r="KI1311" s="12"/>
      <c r="KJ1311" s="12"/>
      <c r="KK1311" s="12"/>
      <c r="KL1311" s="12"/>
      <c r="KX1311" s="12"/>
      <c r="KZ1311" s="12"/>
      <c r="LA1311" s="12"/>
      <c r="LB1311" s="12"/>
      <c r="LC1311" s="12"/>
      <c r="LD1311"/>
      <c r="LE1311"/>
      <c r="LF1311"/>
      <c r="LG1311"/>
      <c r="LH1311"/>
      <c r="LI1311"/>
      <c r="LJ1311"/>
      <c r="LK1311"/>
      <c r="LL1311"/>
      <c r="LM1311"/>
      <c r="LN1311" s="12"/>
      <c r="LO1311" s="12"/>
      <c r="LP1311" s="12"/>
      <c r="LQ1311" s="12"/>
      <c r="LR1311"/>
      <c r="LS1311"/>
      <c r="LT1311"/>
      <c r="LU1311"/>
      <c r="LV1311"/>
      <c r="LW1311"/>
      <c r="LX1311"/>
      <c r="LY1311"/>
      <c r="LZ1311"/>
      <c r="MA1311"/>
      <c r="MB1311"/>
      <c r="MC1311"/>
      <c r="MD1311"/>
      <c r="ME1311"/>
      <c r="MF1311"/>
      <c r="MG1311" s="12"/>
      <c r="MH1311" s="12"/>
      <c r="MI1311" s="12"/>
      <c r="MJ1311" s="12"/>
      <c r="MK1311" s="12"/>
      <c r="ML1311" s="12"/>
      <c r="MM1311" s="12"/>
      <c r="MN1311" s="12"/>
      <c r="MO1311" s="12"/>
      <c r="MP1311" s="12"/>
      <c r="MU1311" s="12"/>
    </row>
    <row r="1312" spans="1:359" s="8" customFormat="1" ht="22.5" customHeight="1">
      <c r="A1312" s="56"/>
      <c r="B1312" s="55"/>
      <c r="C1312" s="63"/>
      <c r="D1312" s="201"/>
      <c r="E1312" s="226"/>
      <c r="F1312" s="60"/>
      <c r="G1312" s="60"/>
      <c r="H1312" s="26"/>
      <c r="I1312" s="26"/>
      <c r="J1312" s="9"/>
      <c r="K1312" s="26"/>
      <c r="L1312" s="66"/>
      <c r="M1312" s="66"/>
      <c r="N1312" s="17"/>
      <c r="O1312" s="318"/>
      <c r="P1312" s="318"/>
      <c r="Q1312" s="13"/>
      <c r="R1312" s="31"/>
      <c r="S1312" s="31"/>
      <c r="T1312" s="21"/>
      <c r="U1312" s="10"/>
      <c r="V1312" s="9"/>
      <c r="JT1312" s="12"/>
      <c r="JU1312" s="12"/>
      <c r="JV1312" s="12"/>
      <c r="JW1312" s="12"/>
      <c r="JX1312" s="12"/>
      <c r="JZ1312" s="12"/>
      <c r="KA1312" s="12"/>
      <c r="KG1312" s="12"/>
      <c r="KH1312" s="12"/>
      <c r="KI1312" s="12"/>
      <c r="KJ1312" s="12"/>
      <c r="KK1312" s="12"/>
      <c r="KL1312" s="12"/>
      <c r="MU1312" s="12"/>
    </row>
    <row r="1313" spans="1:359" s="8" customFormat="1" ht="22.5" customHeight="1">
      <c r="A1313" s="56"/>
      <c r="B1313" s="55"/>
      <c r="C1313" s="63"/>
      <c r="D1313" s="201"/>
      <c r="E1313" s="225"/>
      <c r="F1313" s="60"/>
      <c r="G1313" s="60"/>
      <c r="H1313" s="26"/>
      <c r="I1313" s="26"/>
      <c r="J1313" s="9"/>
      <c r="K1313" s="26"/>
      <c r="L1313" s="66"/>
      <c r="M1313" s="66"/>
      <c r="N1313" s="17"/>
      <c r="O1313" s="318"/>
      <c r="P1313" s="318"/>
      <c r="Q1313" s="13"/>
      <c r="R1313" s="31"/>
      <c r="S1313" s="31"/>
      <c r="T1313" s="21"/>
      <c r="U1313" s="10"/>
      <c r="V1313" s="9"/>
      <c r="JT1313" s="12"/>
      <c r="JU1313" s="12"/>
      <c r="JV1313" s="12"/>
      <c r="JW1313" s="12"/>
      <c r="JX1313" s="12"/>
      <c r="JZ1313" s="12"/>
      <c r="KA1313" s="12"/>
      <c r="KG1313" s="12"/>
      <c r="KH1313" s="12"/>
      <c r="KI1313" s="12"/>
      <c r="KJ1313" s="12"/>
      <c r="KK1313" s="12"/>
      <c r="KL1313" s="12"/>
      <c r="KZ1313" s="12"/>
      <c r="LA1313" s="12"/>
      <c r="LB1313" s="12"/>
      <c r="LC1313" s="12"/>
      <c r="LN1313" s="12"/>
      <c r="LO1313" s="12"/>
      <c r="LP1313" s="12"/>
      <c r="LQ1313" s="12"/>
      <c r="MG1313" s="12"/>
      <c r="MH1313" s="12"/>
      <c r="MI1313" s="12"/>
      <c r="MJ1313" s="12"/>
      <c r="MK1313" s="12"/>
      <c r="ML1313" s="12"/>
      <c r="MM1313" s="12"/>
      <c r="MN1313" s="12"/>
      <c r="MO1313" s="12"/>
      <c r="MP1313" s="12"/>
      <c r="MU1313" s="12"/>
    </row>
    <row r="1314" spans="1:359" s="8" customFormat="1" ht="22.5" customHeight="1">
      <c r="A1314" s="56"/>
      <c r="B1314" s="55"/>
      <c r="C1314" s="63"/>
      <c r="D1314" s="201"/>
      <c r="E1314" s="226"/>
      <c r="F1314" s="60"/>
      <c r="G1314" s="60"/>
      <c r="H1314" s="26"/>
      <c r="I1314" s="26"/>
      <c r="J1314" s="9"/>
      <c r="K1314" s="26"/>
      <c r="L1314" s="66"/>
      <c r="M1314" s="66"/>
      <c r="N1314" s="17"/>
      <c r="O1314" s="318"/>
      <c r="P1314" s="318"/>
      <c r="Q1314" s="13"/>
      <c r="R1314" s="31"/>
      <c r="S1314" s="31"/>
      <c r="T1314" s="21"/>
      <c r="U1314" s="10"/>
      <c r="V1314" s="9"/>
      <c r="JT1314" s="12"/>
      <c r="JU1314" s="12"/>
      <c r="JV1314" s="12"/>
      <c r="JW1314" s="12"/>
      <c r="JX1314" s="12"/>
      <c r="KG1314" s="12"/>
      <c r="KH1314" s="12"/>
      <c r="KI1314" s="12"/>
      <c r="KJ1314" s="12"/>
      <c r="KK1314" s="12"/>
      <c r="KL1314" s="12"/>
      <c r="MU1314" s="12"/>
    </row>
    <row r="1315" spans="1:359" s="8" customFormat="1" ht="22.5" customHeight="1">
      <c r="A1315" s="56"/>
      <c r="B1315" s="55"/>
      <c r="C1315" s="63"/>
      <c r="D1315" s="201"/>
      <c r="E1315" s="226"/>
      <c r="F1315" s="60"/>
      <c r="G1315" s="60"/>
      <c r="H1315" s="26"/>
      <c r="I1315" s="26"/>
      <c r="J1315" s="9"/>
      <c r="K1315" s="26"/>
      <c r="L1315" s="66"/>
      <c r="M1315" s="66"/>
      <c r="N1315" s="17"/>
      <c r="O1315" s="318"/>
      <c r="P1315" s="318"/>
      <c r="Q1315" s="13"/>
      <c r="R1315" s="31"/>
      <c r="S1315" s="31"/>
      <c r="T1315" s="21"/>
      <c r="U1315" s="10"/>
      <c r="V1315" s="9"/>
      <c r="JT1315" s="12"/>
      <c r="JU1315" s="12"/>
      <c r="JV1315" s="12"/>
      <c r="JW1315" s="12"/>
      <c r="JX1315" s="12"/>
      <c r="KB1315" s="12"/>
      <c r="KC1315" s="12"/>
      <c r="KD1315" s="12"/>
      <c r="KG1315" s="12"/>
      <c r="KH1315" s="12"/>
      <c r="KI1315" s="12"/>
      <c r="KJ1315" s="12"/>
      <c r="KK1315" s="12"/>
      <c r="KL1315" s="12"/>
      <c r="MU1315" s="12"/>
    </row>
    <row r="1316" spans="1:359" s="8" customFormat="1" ht="22.5" customHeight="1">
      <c r="A1316" s="57">
        <v>2</v>
      </c>
      <c r="B1316" s="58"/>
      <c r="C1316" s="62"/>
      <c r="D1316" s="201">
        <f>SUM((S1316*A1316)+B1316+C1316)</f>
        <v>61.975999999999992</v>
      </c>
      <c r="E1316" s="225"/>
      <c r="F1316" s="59" t="s">
        <v>808</v>
      </c>
      <c r="G1316" s="59"/>
      <c r="H1316" s="26" t="s">
        <v>454</v>
      </c>
      <c r="I1316" s="26" t="s">
        <v>1777</v>
      </c>
      <c r="J1316" s="28" t="s">
        <v>1778</v>
      </c>
      <c r="K1316" s="26" t="s">
        <v>1786</v>
      </c>
      <c r="L1316" s="66">
        <f t="shared" ref="L1316:L1322" si="420">SUM(D1316)</f>
        <v>61.975999999999992</v>
      </c>
      <c r="M1316" s="66"/>
      <c r="N1316" s="1" t="s">
        <v>369</v>
      </c>
      <c r="O1316" s="316" t="s">
        <v>369</v>
      </c>
      <c r="P1316" s="317">
        <v>1</v>
      </c>
      <c r="Q1316" s="4" t="s">
        <v>369</v>
      </c>
      <c r="R1316" s="37">
        <v>25.4</v>
      </c>
      <c r="S1316" s="38">
        <f t="shared" ref="S1316:S1322" si="421">SUM(R1316*1.22)</f>
        <v>30.987999999999996</v>
      </c>
      <c r="T1316" s="25">
        <v>0.05</v>
      </c>
      <c r="U1316" s="10" t="s">
        <v>1768</v>
      </c>
      <c r="V1316" s="10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  <c r="AT1316" s="12"/>
      <c r="AU1316" s="12"/>
      <c r="AV1316" s="12"/>
      <c r="AW1316" s="12"/>
      <c r="AX1316" s="12"/>
      <c r="AY1316" s="12"/>
      <c r="AZ1316" s="12"/>
      <c r="BA1316" s="12"/>
      <c r="BB1316" s="12"/>
      <c r="BC1316" s="12"/>
      <c r="BD1316" s="12"/>
      <c r="BE1316" s="12"/>
      <c r="BF1316" s="12"/>
      <c r="BG1316" s="12"/>
      <c r="BH1316" s="12"/>
      <c r="BI1316" s="12"/>
      <c r="BJ1316" s="12"/>
      <c r="BK1316" s="12"/>
      <c r="BL1316" s="12"/>
      <c r="BM1316" s="12"/>
      <c r="BN1316" s="12"/>
      <c r="BO1316" s="12"/>
      <c r="BP1316" s="12"/>
      <c r="BQ1316" s="12"/>
      <c r="BR1316" s="12"/>
      <c r="BS1316" s="12"/>
      <c r="BT1316" s="12"/>
      <c r="BU1316" s="12"/>
      <c r="BV1316" s="12"/>
      <c r="BW1316" s="12"/>
      <c r="BX1316" s="12"/>
      <c r="BY1316" s="12"/>
      <c r="BZ1316" s="12"/>
      <c r="CA1316" s="12"/>
      <c r="CB1316" s="12"/>
      <c r="CC1316" s="12"/>
      <c r="CD1316" s="12"/>
      <c r="CE1316" s="12"/>
      <c r="CF1316" s="12"/>
      <c r="CG1316" s="12"/>
      <c r="CH1316" s="12"/>
      <c r="CI1316" s="12"/>
      <c r="CJ1316" s="12"/>
      <c r="CK1316" s="12"/>
      <c r="CL1316" s="12"/>
      <c r="CM1316" s="12"/>
      <c r="CN1316" s="12"/>
      <c r="CO1316" s="12"/>
      <c r="CP1316" s="12"/>
      <c r="CQ1316" s="12"/>
      <c r="CR1316" s="12"/>
      <c r="CS1316" s="12"/>
      <c r="CT1316" s="12"/>
      <c r="CU1316" s="12"/>
      <c r="CV1316" s="12"/>
      <c r="CW1316" s="12"/>
      <c r="CX1316" s="12"/>
      <c r="CY1316" s="12"/>
      <c r="CZ1316" s="12"/>
      <c r="DA1316" s="12"/>
      <c r="DB1316" s="12"/>
      <c r="DC1316" s="12"/>
      <c r="DD1316" s="12"/>
      <c r="DE1316" s="12"/>
      <c r="DF1316" s="12"/>
      <c r="DG1316" s="12"/>
      <c r="DH1316" s="12"/>
      <c r="DI1316" s="12"/>
      <c r="DJ1316" s="12"/>
      <c r="DK1316" s="12"/>
      <c r="DL1316" s="12"/>
      <c r="DM1316" s="12"/>
      <c r="DN1316" s="12"/>
      <c r="DO1316" s="12"/>
      <c r="DP1316" s="12"/>
      <c r="DQ1316" s="12"/>
      <c r="DR1316" s="12"/>
      <c r="DS1316" s="12"/>
      <c r="DT1316" s="12"/>
      <c r="DU1316" s="12"/>
      <c r="DV1316" s="12"/>
      <c r="DW1316" s="12"/>
      <c r="DX1316" s="12"/>
      <c r="DY1316" s="12"/>
      <c r="DZ1316" s="12"/>
      <c r="EA1316" s="12"/>
      <c r="EB1316" s="12"/>
      <c r="EC1316" s="12"/>
      <c r="ED1316" s="12"/>
      <c r="EE1316" s="12"/>
      <c r="EF1316" s="12"/>
      <c r="EG1316" s="12"/>
      <c r="EH1316" s="12"/>
      <c r="EI1316" s="12"/>
      <c r="EJ1316" s="12"/>
      <c r="EK1316" s="12"/>
      <c r="EL1316" s="12"/>
      <c r="EM1316" s="12"/>
      <c r="EN1316" s="12"/>
      <c r="EO1316" s="12"/>
      <c r="EP1316" s="12"/>
      <c r="EQ1316" s="12"/>
      <c r="ER1316" s="12"/>
      <c r="ES1316" s="12"/>
      <c r="ET1316" s="12"/>
      <c r="EU1316" s="12"/>
      <c r="EV1316" s="12"/>
      <c r="EW1316" s="12"/>
      <c r="EX1316" s="12"/>
      <c r="EY1316" s="12"/>
      <c r="EZ1316" s="12"/>
      <c r="FA1316" s="12"/>
      <c r="FB1316" s="12"/>
      <c r="FC1316" s="12"/>
      <c r="FD1316" s="12"/>
      <c r="FE1316" s="12"/>
      <c r="FF1316" s="12"/>
      <c r="FG1316" s="12"/>
      <c r="FH1316" s="12"/>
      <c r="FI1316" s="12"/>
      <c r="FJ1316" s="12"/>
      <c r="FK1316" s="12"/>
      <c r="FL1316" s="12"/>
      <c r="FM1316" s="12"/>
      <c r="FN1316" s="12"/>
      <c r="FO1316" s="12"/>
      <c r="FP1316" s="12"/>
      <c r="FQ1316" s="12"/>
      <c r="FR1316" s="12"/>
      <c r="FS1316" s="12"/>
      <c r="FT1316" s="12"/>
      <c r="FU1316" s="12"/>
      <c r="FV1316" s="12"/>
      <c r="FW1316" s="12"/>
      <c r="FX1316" s="12"/>
      <c r="FY1316" s="12"/>
      <c r="FZ1316" s="12"/>
      <c r="GA1316" s="12"/>
      <c r="GB1316" s="12"/>
      <c r="GC1316" s="12"/>
      <c r="GD1316" s="12"/>
      <c r="GE1316" s="12"/>
      <c r="GF1316" s="12"/>
      <c r="GG1316" s="12"/>
      <c r="GH1316" s="12"/>
      <c r="GI1316" s="12"/>
      <c r="GJ1316" s="12"/>
      <c r="GK1316" s="12"/>
      <c r="GL1316" s="12"/>
      <c r="GM1316" s="12"/>
      <c r="GN1316" s="12"/>
      <c r="GO1316" s="12"/>
      <c r="GP1316" s="12"/>
      <c r="GQ1316" s="12"/>
      <c r="GR1316" s="12"/>
      <c r="GS1316" s="12"/>
      <c r="GT1316" s="12"/>
      <c r="GU1316" s="12"/>
      <c r="GV1316" s="12"/>
      <c r="GW1316" s="12"/>
      <c r="GX1316" s="12"/>
      <c r="GY1316" s="12"/>
      <c r="GZ1316" s="12"/>
      <c r="HA1316" s="12"/>
      <c r="HB1316" s="12"/>
      <c r="HC1316" s="12"/>
      <c r="HD1316" s="12"/>
      <c r="HE1316" s="12"/>
      <c r="HF1316" s="12"/>
      <c r="HG1316" s="12"/>
      <c r="HH1316" s="12"/>
      <c r="HI1316" s="12"/>
      <c r="HJ1316" s="12"/>
      <c r="HK1316" s="12"/>
      <c r="HL1316" s="12"/>
      <c r="HM1316" s="12"/>
      <c r="HN1316" s="12"/>
      <c r="HO1316" s="12"/>
      <c r="HT1316" s="12"/>
      <c r="HU1316" s="12"/>
      <c r="HW1316" s="12"/>
      <c r="HX1316" s="12"/>
      <c r="IE1316" s="12"/>
      <c r="IF1316" s="12"/>
      <c r="IG1316" s="12"/>
      <c r="IH1316" s="12"/>
      <c r="IL1316" s="12"/>
      <c r="IM1316" s="12"/>
      <c r="IN1316" s="12"/>
      <c r="IO1316" s="12"/>
      <c r="IP1316" s="12"/>
      <c r="IQ1316" s="12"/>
      <c r="IR1316" s="12"/>
      <c r="JF1316" s="12"/>
      <c r="JG1316" s="12"/>
      <c r="JH1316" s="12"/>
      <c r="JI1316" s="12"/>
      <c r="JJ1316" s="12"/>
      <c r="JN1316" s="12"/>
      <c r="JT1316" s="12"/>
      <c r="JU1316" s="12"/>
      <c r="JV1316" s="12"/>
      <c r="JW1316" s="12"/>
      <c r="JX1316" s="12"/>
      <c r="KG1316" s="12"/>
      <c r="KH1316" s="12"/>
      <c r="KI1316" s="12"/>
      <c r="KJ1316" s="12"/>
      <c r="KK1316" s="12"/>
      <c r="KL1316" s="12"/>
      <c r="KS1316" s="12"/>
      <c r="KT1316" s="12"/>
      <c r="KU1316" s="12"/>
      <c r="KV1316" s="12"/>
      <c r="KW1316" s="12"/>
      <c r="KX1316"/>
      <c r="KY1316" s="12"/>
      <c r="KZ1316" s="12"/>
      <c r="LA1316" s="12"/>
      <c r="LB1316" s="12"/>
      <c r="LC1316" s="12"/>
      <c r="LD1316" s="12"/>
      <c r="LE1316" s="12"/>
      <c r="LF1316" s="12"/>
      <c r="LG1316" s="12"/>
      <c r="LH1316" s="12"/>
      <c r="LI1316" s="12"/>
      <c r="LJ1316" s="12"/>
      <c r="LK1316" s="12"/>
      <c r="LL1316" s="12"/>
      <c r="LM1316" s="12"/>
      <c r="LN1316" s="12"/>
      <c r="LO1316" s="12"/>
      <c r="LP1316" s="12"/>
      <c r="LQ1316" s="12"/>
      <c r="LR1316" s="12"/>
      <c r="LS1316" s="12"/>
      <c r="LT1316" s="12"/>
      <c r="LU1316" s="12"/>
      <c r="LV1316" s="12"/>
      <c r="LW1316" s="12"/>
      <c r="LX1316" s="12"/>
      <c r="LY1316" s="12"/>
      <c r="LZ1316" s="12"/>
      <c r="MA1316" s="12"/>
      <c r="MB1316" s="12"/>
      <c r="MC1316" s="12"/>
      <c r="MD1316" s="12"/>
      <c r="ME1316" s="12"/>
      <c r="MF1316" s="12"/>
      <c r="MG1316" s="12"/>
      <c r="MK1316" s="12"/>
      <c r="ML1316" s="12"/>
      <c r="MM1316" s="12"/>
      <c r="MN1316" s="12"/>
      <c r="MO1316" s="12"/>
      <c r="MP1316" s="12"/>
    </row>
    <row r="1317" spans="1:359" s="8" customFormat="1" ht="22.5" customHeight="1">
      <c r="A1317" s="57">
        <v>1</v>
      </c>
      <c r="B1317" s="58">
        <v>15</v>
      </c>
      <c r="C1317" s="62"/>
      <c r="D1317" s="201">
        <f>SUM((S1317*A1317)+B1317+C1317)</f>
        <v>26.956000000000003</v>
      </c>
      <c r="E1317" s="226"/>
      <c r="F1317" s="59" t="s">
        <v>805</v>
      </c>
      <c r="G1317" s="59"/>
      <c r="H1317" s="26" t="s">
        <v>454</v>
      </c>
      <c r="I1317" s="26" t="s">
        <v>74</v>
      </c>
      <c r="J1317" s="9" t="s">
        <v>952</v>
      </c>
      <c r="K1317" s="26" t="s">
        <v>559</v>
      </c>
      <c r="L1317" s="66">
        <f>SUM(D1317)</f>
        <v>26.956000000000003</v>
      </c>
      <c r="M1317" s="66"/>
      <c r="N1317" s="1" t="s">
        <v>369</v>
      </c>
      <c r="O1317" s="316" t="s">
        <v>369</v>
      </c>
      <c r="P1317" s="317">
        <v>1</v>
      </c>
      <c r="Q1317" s="4" t="s">
        <v>369</v>
      </c>
      <c r="R1317" s="37">
        <v>9.8000000000000007</v>
      </c>
      <c r="S1317" s="38">
        <f>SUM(R1317*1.22)</f>
        <v>11.956000000000001</v>
      </c>
      <c r="T1317" s="20"/>
      <c r="U1317" s="10" t="s">
        <v>522</v>
      </c>
      <c r="V1317" s="9"/>
      <c r="HP1317" s="12"/>
      <c r="HQ1317" s="12"/>
      <c r="HR1317" s="12"/>
      <c r="HS1317" s="12"/>
      <c r="HV1317" s="12"/>
      <c r="IB1317" s="12"/>
      <c r="IC1317" s="12"/>
      <c r="ID1317" s="12"/>
      <c r="IE1317" s="12"/>
      <c r="IF1317" s="12"/>
      <c r="IH1317" s="12"/>
      <c r="II1317" s="12"/>
      <c r="IL1317" s="12"/>
      <c r="IM1317" s="12"/>
      <c r="IN1317" s="12"/>
      <c r="IR1317" s="12"/>
      <c r="IS1317" s="12"/>
      <c r="IT1317" s="12"/>
      <c r="IU1317" s="12"/>
      <c r="IV1317" s="12"/>
      <c r="IW1317" s="12"/>
      <c r="IX1317" s="12"/>
      <c r="IY1317" s="12"/>
      <c r="IZ1317" s="12"/>
      <c r="JA1317" s="12"/>
      <c r="JF1317" s="12"/>
      <c r="JG1317" s="12"/>
      <c r="JH1317" s="12"/>
      <c r="JI1317" s="12"/>
      <c r="JJ1317" s="12"/>
      <c r="JL1317" s="12"/>
      <c r="JN1317" s="12"/>
      <c r="JT1317" s="12"/>
      <c r="JU1317" s="12"/>
      <c r="JV1317" s="12"/>
      <c r="JW1317" s="12"/>
      <c r="JX1317" s="12"/>
      <c r="JZ1317" s="12"/>
      <c r="KA1317" s="12"/>
      <c r="KS1317" s="12"/>
      <c r="KT1317" s="12"/>
      <c r="KZ1317" s="12"/>
      <c r="LA1317" s="12"/>
      <c r="LB1317" s="12"/>
      <c r="LC1317" s="12"/>
      <c r="LN1317" s="12"/>
      <c r="LO1317" s="12"/>
      <c r="LP1317" s="12"/>
      <c r="LQ1317" s="12"/>
      <c r="MG1317" s="12"/>
      <c r="MK1317" s="12"/>
      <c r="ML1317" s="12"/>
      <c r="MM1317" s="12"/>
      <c r="MN1317" s="12"/>
      <c r="MO1317" s="12"/>
      <c r="MP1317" s="12"/>
    </row>
    <row r="1318" spans="1:359" ht="22.5" customHeight="1">
      <c r="A1318" s="57">
        <v>1</v>
      </c>
      <c r="B1318" s="58">
        <v>15</v>
      </c>
      <c r="C1318" s="62">
        <v>3</v>
      </c>
      <c r="D1318" s="201">
        <f t="shared" ref="D1318" si="422">SUM((S1318*A1318)+B1318+C1318)</f>
        <v>29.101999999999997</v>
      </c>
      <c r="E1318" s="226"/>
      <c r="F1318" s="59" t="s">
        <v>805</v>
      </c>
      <c r="G1318" s="59"/>
      <c r="H1318" s="26" t="s">
        <v>454</v>
      </c>
      <c r="I1318" s="43" t="s">
        <v>2832</v>
      </c>
      <c r="J1318" s="43" t="s">
        <v>953</v>
      </c>
      <c r="K1318" s="26" t="s">
        <v>2837</v>
      </c>
      <c r="L1318" s="66">
        <f>SUM(D1318)</f>
        <v>29.101999999999997</v>
      </c>
      <c r="M1318" s="66"/>
      <c r="N1318" s="1" t="s">
        <v>369</v>
      </c>
      <c r="O1318" s="316" t="s">
        <v>369</v>
      </c>
      <c r="P1318" s="317">
        <v>6</v>
      </c>
      <c r="Q1318" s="317" t="s">
        <v>369</v>
      </c>
      <c r="R1318" s="37">
        <v>9.1</v>
      </c>
      <c r="S1318" s="38">
        <f t="shared" ref="S1318" si="423">SUM(R1318*1.22)</f>
        <v>11.101999999999999</v>
      </c>
      <c r="T1318" s="25">
        <v>0.08</v>
      </c>
      <c r="U1318" s="10" t="s">
        <v>1628</v>
      </c>
      <c r="V1318" s="9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IE1318" s="8"/>
      <c r="IF1318" s="8"/>
      <c r="IG1318" s="8"/>
      <c r="IH1318" s="8"/>
      <c r="II1318" s="8"/>
      <c r="IL1318" s="8"/>
      <c r="IM1318" s="8"/>
      <c r="IN1318" s="8"/>
      <c r="IO1318" s="8"/>
      <c r="IP1318" s="8"/>
      <c r="IQ1318" s="8"/>
      <c r="JB1318" s="7"/>
      <c r="JC1318" s="7"/>
      <c r="JD1318" s="7"/>
      <c r="JE1318" s="7"/>
      <c r="JF1318" s="8"/>
      <c r="JG1318" s="8"/>
      <c r="JH1318" s="8"/>
      <c r="JI1318" s="8"/>
      <c r="JJ1318" s="8"/>
      <c r="JK1318" s="7"/>
      <c r="JL1318" s="7"/>
      <c r="JM1318" s="8"/>
      <c r="JN1318" s="8"/>
      <c r="JO1318" s="8"/>
      <c r="JP1318" s="7"/>
      <c r="JQ1318" s="8"/>
      <c r="JR1318" s="7"/>
      <c r="JS1318" s="7"/>
      <c r="JY1318" s="7"/>
      <c r="JZ1318" s="8"/>
      <c r="KA1318" s="8"/>
      <c r="KB1318" s="8"/>
      <c r="KC1318" s="8"/>
      <c r="KD1318" s="8"/>
      <c r="KE1318" s="8"/>
      <c r="KF1318" s="8"/>
      <c r="KM1318" s="8"/>
      <c r="KN1318" s="8"/>
      <c r="KO1318" s="8"/>
      <c r="KP1318" s="8"/>
      <c r="KQ1318" s="8"/>
      <c r="KR1318" s="8"/>
      <c r="KU1318" s="8"/>
      <c r="KV1318" s="8"/>
      <c r="KW1318" s="8"/>
      <c r="MR1318" s="8"/>
      <c r="MU1318" s="8"/>
    </row>
    <row r="1319" spans="1:359" s="8" customFormat="1" ht="22.5" customHeight="1">
      <c r="A1319" s="57">
        <v>1.9</v>
      </c>
      <c r="B1319" s="58"/>
      <c r="C1319" s="62">
        <v>5</v>
      </c>
      <c r="D1319" s="201">
        <f>SUM((R1319*A1319)+B1319+C1319)+((2020-2006)*3)</f>
        <v>104</v>
      </c>
      <c r="E1319" s="226"/>
      <c r="F1319" s="198" t="s">
        <v>809</v>
      </c>
      <c r="G1319" s="90" t="s">
        <v>2375</v>
      </c>
      <c r="H1319" s="83" t="s">
        <v>454</v>
      </c>
      <c r="I1319" s="83" t="s">
        <v>75</v>
      </c>
      <c r="J1319" s="86" t="s">
        <v>953</v>
      </c>
      <c r="K1319" s="83" t="s">
        <v>371</v>
      </c>
      <c r="L1319" s="66">
        <f t="shared" si="420"/>
        <v>104</v>
      </c>
      <c r="M1319" s="66"/>
      <c r="N1319" s="1" t="s">
        <v>369</v>
      </c>
      <c r="O1319" s="316" t="s">
        <v>369</v>
      </c>
      <c r="P1319" s="317">
        <v>1</v>
      </c>
      <c r="Q1319" s="4" t="s">
        <v>369</v>
      </c>
      <c r="R1319" s="37">
        <v>30</v>
      </c>
      <c r="S1319" s="38">
        <f t="shared" si="421"/>
        <v>36.6</v>
      </c>
      <c r="T1319" s="19"/>
      <c r="U1319" s="10" t="s">
        <v>487</v>
      </c>
      <c r="V1319" s="9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12"/>
      <c r="AV1319" s="12"/>
      <c r="AW1319" s="12"/>
      <c r="AX1319" s="12"/>
      <c r="AY1319" s="12"/>
      <c r="AZ1319" s="12"/>
      <c r="BA1319" s="12"/>
      <c r="BB1319" s="12"/>
      <c r="BC1319" s="12"/>
      <c r="BD1319" s="12"/>
      <c r="BE1319" s="12"/>
      <c r="BF1319" s="12"/>
      <c r="BG1319" s="12"/>
      <c r="BH1319" s="12"/>
      <c r="BI1319" s="12"/>
      <c r="BJ1319" s="12"/>
      <c r="BK1319" s="12"/>
      <c r="BL1319" s="12"/>
      <c r="BM1319" s="12"/>
      <c r="BN1319" s="12"/>
      <c r="BO1319" s="12"/>
      <c r="BP1319" s="12"/>
      <c r="BQ1319" s="12"/>
      <c r="BR1319" s="12"/>
      <c r="BS1319" s="12"/>
      <c r="BT1319" s="12"/>
      <c r="BU1319" s="12"/>
      <c r="BV1319" s="12"/>
      <c r="BW1319" s="12"/>
      <c r="BX1319" s="12"/>
      <c r="BY1319" s="12"/>
      <c r="BZ1319" s="12"/>
      <c r="CA1319" s="12"/>
      <c r="CB1319" s="12"/>
      <c r="CC1319" s="12"/>
      <c r="CD1319" s="12"/>
      <c r="CE1319" s="12"/>
      <c r="CF1319" s="12"/>
      <c r="CG1319" s="12"/>
      <c r="CH1319" s="12"/>
      <c r="CI1319" s="12"/>
      <c r="CJ1319" s="12"/>
      <c r="CK1319" s="12"/>
      <c r="CL1319" s="12"/>
      <c r="CM1319" s="12"/>
      <c r="CN1319" s="12"/>
      <c r="CO1319" s="12"/>
      <c r="CP1319" s="12"/>
      <c r="CQ1319" s="12"/>
      <c r="CR1319" s="12"/>
      <c r="CS1319" s="12"/>
      <c r="CT1319" s="12"/>
      <c r="CU1319" s="12"/>
      <c r="CV1319" s="12"/>
      <c r="CW1319" s="12"/>
      <c r="CX1319" s="12"/>
      <c r="CY1319" s="12"/>
      <c r="CZ1319" s="12"/>
      <c r="DA1319" s="12"/>
      <c r="DB1319" s="12"/>
      <c r="DC1319" s="12"/>
      <c r="DD1319" s="12"/>
      <c r="DE1319" s="12"/>
      <c r="DF1319" s="12"/>
      <c r="DG1319" s="12"/>
      <c r="DH1319" s="12"/>
      <c r="DI1319" s="12"/>
      <c r="DJ1319" s="12"/>
      <c r="DK1319" s="12"/>
      <c r="DL1319" s="12"/>
      <c r="DM1319" s="12"/>
      <c r="DN1319" s="12"/>
      <c r="DO1319" s="12"/>
      <c r="DP1319" s="12"/>
      <c r="DQ1319" s="12"/>
      <c r="DR1319" s="12"/>
      <c r="DS1319" s="12"/>
      <c r="DT1319" s="12"/>
      <c r="DU1319" s="12"/>
      <c r="DV1319" s="12"/>
      <c r="DW1319" s="12"/>
      <c r="DX1319" s="12"/>
      <c r="DY1319" s="12"/>
      <c r="DZ1319" s="12"/>
      <c r="EA1319" s="12"/>
      <c r="EB1319" s="12"/>
      <c r="EC1319" s="12"/>
      <c r="ED1319" s="12"/>
      <c r="EE1319" s="12"/>
      <c r="EF1319" s="12"/>
      <c r="EG1319" s="12"/>
      <c r="EH1319" s="12"/>
      <c r="EI1319" s="12"/>
      <c r="EJ1319" s="12"/>
      <c r="EK1319" s="12"/>
      <c r="EL1319" s="12"/>
      <c r="EM1319" s="12"/>
      <c r="EN1319" s="12"/>
      <c r="EO1319" s="12"/>
      <c r="EP1319" s="12"/>
      <c r="EQ1319" s="12"/>
      <c r="ER1319" s="12"/>
      <c r="ES1319" s="12"/>
      <c r="ET1319" s="12"/>
      <c r="EU1319" s="12"/>
      <c r="EV1319" s="12"/>
      <c r="EW1319" s="12"/>
      <c r="EX1319" s="12"/>
      <c r="EY1319" s="12"/>
      <c r="EZ1319" s="12"/>
      <c r="FA1319" s="12"/>
      <c r="FB1319" s="12"/>
      <c r="FC1319" s="12"/>
      <c r="FD1319" s="12"/>
      <c r="FE1319" s="12"/>
      <c r="FF1319" s="12"/>
      <c r="FG1319" s="12"/>
      <c r="FH1319" s="12"/>
      <c r="FI1319" s="12"/>
      <c r="FJ1319" s="12"/>
      <c r="FK1319" s="12"/>
      <c r="FL1319" s="12"/>
      <c r="FM1319" s="12"/>
      <c r="FN1319" s="12"/>
      <c r="FO1319" s="12"/>
      <c r="FP1319" s="12"/>
      <c r="FQ1319" s="12"/>
      <c r="FR1319" s="12"/>
      <c r="FS1319" s="12"/>
      <c r="FT1319" s="12"/>
      <c r="FU1319" s="12"/>
      <c r="FV1319" s="12"/>
      <c r="FW1319" s="12"/>
      <c r="FX1319" s="12"/>
      <c r="FY1319" s="12"/>
      <c r="FZ1319" s="12"/>
      <c r="GA1319" s="12"/>
      <c r="GB1319" s="12"/>
      <c r="GC1319" s="12"/>
      <c r="GD1319" s="12"/>
      <c r="GE1319" s="12"/>
      <c r="GF1319" s="12"/>
      <c r="GG1319" s="12"/>
      <c r="GH1319" s="12"/>
      <c r="GI1319" s="12"/>
      <c r="GJ1319" s="12"/>
      <c r="GK1319" s="12"/>
      <c r="GL1319" s="12"/>
      <c r="GM1319" s="12"/>
      <c r="GN1319" s="12"/>
      <c r="GO1319" s="12"/>
      <c r="GP1319" s="12"/>
      <c r="GQ1319" s="12"/>
      <c r="GR1319" s="12"/>
      <c r="GS1319" s="12"/>
      <c r="GT1319" s="12"/>
      <c r="GU1319" s="12"/>
      <c r="GV1319" s="12"/>
      <c r="GW1319" s="12"/>
      <c r="GX1319" s="12"/>
      <c r="GY1319" s="12"/>
      <c r="GZ1319" s="12"/>
      <c r="HA1319" s="12"/>
      <c r="HB1319" s="12"/>
      <c r="HC1319" s="12"/>
      <c r="HD1319" s="12"/>
      <c r="HE1319" s="12"/>
      <c r="HF1319" s="12"/>
      <c r="HG1319" s="12"/>
      <c r="HH1319" s="12"/>
      <c r="HI1319" s="12"/>
      <c r="HJ1319" s="12"/>
      <c r="HK1319" s="12"/>
      <c r="HL1319" s="12"/>
      <c r="HM1319" s="12"/>
      <c r="HN1319" s="12"/>
      <c r="HO1319" s="12"/>
      <c r="HP1319" s="7"/>
      <c r="HQ1319" s="7"/>
      <c r="HT1319" s="12"/>
      <c r="HU1319" s="12"/>
      <c r="HW1319" s="12"/>
      <c r="HX1319" s="12"/>
      <c r="HZ1319" s="12"/>
      <c r="IA1319" s="12"/>
      <c r="IE1319" s="12"/>
      <c r="IF1319" s="12"/>
      <c r="IH1319" s="12"/>
      <c r="IJ1319" s="12"/>
      <c r="IK1319" s="12"/>
      <c r="IO1319" s="12"/>
      <c r="IP1319" s="12"/>
      <c r="IQ1319" s="12"/>
      <c r="IR1319" s="12"/>
      <c r="JB1319" s="12"/>
      <c r="JC1319" s="12"/>
      <c r="JD1319" s="12"/>
      <c r="JE1319" s="12"/>
      <c r="JF1319" s="12"/>
      <c r="JG1319" s="12"/>
      <c r="JH1319" s="12"/>
      <c r="JI1319" s="12"/>
      <c r="JJ1319" s="12"/>
      <c r="JK1319" s="12"/>
      <c r="JL1319" s="12"/>
      <c r="JN1319" s="12"/>
      <c r="JP1319" s="12"/>
      <c r="JR1319" s="12"/>
      <c r="JS1319" s="12"/>
      <c r="JT1319" s="12"/>
      <c r="JU1319" s="12"/>
      <c r="JV1319" s="12"/>
      <c r="JW1319" s="12"/>
      <c r="JX1319" s="12"/>
      <c r="JY1319" s="12"/>
      <c r="KX1319" s="12"/>
      <c r="KZ1319" s="12"/>
      <c r="LA1319" s="12"/>
      <c r="LB1319" s="12"/>
      <c r="LC1319" s="12"/>
      <c r="LN1319" s="12"/>
      <c r="LO1319" s="12"/>
      <c r="LP1319" s="12"/>
      <c r="LQ1319" s="12"/>
      <c r="MG1319" s="12"/>
      <c r="MK1319" s="12"/>
      <c r="ML1319" s="12"/>
      <c r="MM1319" s="12"/>
      <c r="MN1319" s="12"/>
      <c r="MO1319" s="12"/>
      <c r="MP1319" s="12"/>
    </row>
    <row r="1320" spans="1:359" ht="22.5" customHeight="1">
      <c r="A1320" s="57">
        <v>1.9</v>
      </c>
      <c r="B1320" s="58"/>
      <c r="C1320" s="62"/>
      <c r="D1320" s="201">
        <f>SUM((R1320*A1320)+B1320+C1320)+((2020-2002)*3)</f>
        <v>111</v>
      </c>
      <c r="E1320" s="226"/>
      <c r="F1320" s="198" t="s">
        <v>809</v>
      </c>
      <c r="G1320" s="90" t="s">
        <v>1505</v>
      </c>
      <c r="H1320" s="83" t="s">
        <v>454</v>
      </c>
      <c r="I1320" s="83" t="s">
        <v>75</v>
      </c>
      <c r="J1320" s="86" t="s">
        <v>953</v>
      </c>
      <c r="K1320" s="83" t="s">
        <v>372</v>
      </c>
      <c r="L1320" s="66">
        <f t="shared" si="420"/>
        <v>111</v>
      </c>
      <c r="M1320" s="66"/>
      <c r="N1320" s="1" t="s">
        <v>369</v>
      </c>
      <c r="O1320" s="316" t="s">
        <v>369</v>
      </c>
      <c r="P1320" s="317">
        <v>1</v>
      </c>
      <c r="Q1320" s="4" t="s">
        <v>369</v>
      </c>
      <c r="R1320" s="37">
        <v>30</v>
      </c>
      <c r="S1320" s="38">
        <f t="shared" si="421"/>
        <v>36.6</v>
      </c>
      <c r="T1320" s="19"/>
      <c r="U1320" s="10" t="s">
        <v>487</v>
      </c>
      <c r="V1320" s="9"/>
      <c r="W1320" s="8"/>
      <c r="HP1320" s="7"/>
      <c r="HQ1320" s="7"/>
      <c r="HR1320" s="8"/>
      <c r="HS1320" s="8"/>
      <c r="HV1320" s="8"/>
      <c r="HY1320" s="8"/>
      <c r="IB1320" s="8"/>
      <c r="IC1320" s="8"/>
      <c r="ID1320" s="8"/>
      <c r="IG1320" s="8"/>
      <c r="II1320" s="8"/>
      <c r="IL1320" s="8"/>
      <c r="IM1320" s="8"/>
      <c r="IN1320" s="8"/>
      <c r="IS1320" s="8"/>
      <c r="IT1320" s="8"/>
      <c r="IU1320" s="8"/>
      <c r="IV1320" s="8"/>
      <c r="IW1320" s="8"/>
      <c r="IX1320" s="8"/>
      <c r="IY1320" s="8"/>
      <c r="IZ1320" s="8"/>
      <c r="JA1320" s="8"/>
      <c r="JM1320" s="8"/>
      <c r="JO1320" s="8"/>
      <c r="JQ1320" s="8"/>
      <c r="JZ1320" s="8"/>
      <c r="KA1320" s="8"/>
      <c r="KB1320" s="8"/>
      <c r="KC1320" s="8"/>
      <c r="KD1320" s="8"/>
      <c r="KE1320" s="8"/>
      <c r="KF1320" s="8"/>
      <c r="KG1320" s="8"/>
      <c r="KH1320" s="8"/>
      <c r="KI1320" s="8"/>
      <c r="KJ1320" s="8"/>
      <c r="KK1320" s="8"/>
      <c r="KL1320" s="8"/>
      <c r="KM1320" s="8"/>
      <c r="KN1320" s="8"/>
      <c r="KO1320" s="8"/>
      <c r="KP1320" s="8"/>
      <c r="KQ1320" s="8"/>
      <c r="KR1320" s="8"/>
      <c r="KU1320"/>
      <c r="KV1320"/>
      <c r="KW1320"/>
      <c r="KZ1320" s="8"/>
      <c r="LA1320" s="8"/>
      <c r="LB1320" s="8"/>
      <c r="LC1320" s="8"/>
      <c r="LD1320" s="8"/>
      <c r="LE1320" s="8"/>
      <c r="LF1320" s="8"/>
      <c r="LG1320" s="8"/>
      <c r="LH1320" s="8"/>
      <c r="LI1320" s="8"/>
      <c r="LJ1320" s="8"/>
      <c r="LK1320" s="8"/>
      <c r="LL1320" s="8"/>
      <c r="LM1320" s="8"/>
      <c r="LR1320" s="8"/>
      <c r="LS1320" s="8"/>
      <c r="LT1320" s="8"/>
      <c r="LU1320" s="8"/>
      <c r="LV1320" s="8"/>
      <c r="LW1320" s="8"/>
      <c r="LX1320" s="8"/>
      <c r="LY1320" s="8"/>
      <c r="LZ1320" s="8"/>
      <c r="MA1320" s="8"/>
      <c r="MB1320" s="8"/>
      <c r="MC1320" s="8"/>
      <c r="MD1320" s="8"/>
      <c r="ME1320" s="8"/>
      <c r="MF1320" s="8"/>
      <c r="MK1320" s="8"/>
      <c r="ML1320" s="8"/>
      <c r="MM1320" s="8"/>
      <c r="MN1320" s="8"/>
      <c r="MO1320" s="8"/>
      <c r="MP1320" s="8"/>
      <c r="MQ1320" s="8"/>
      <c r="MR1320" s="8"/>
      <c r="MS1320" s="8"/>
      <c r="MU1320" s="8"/>
    </row>
    <row r="1321" spans="1:359" s="8" customFormat="1" ht="22.5" customHeight="1">
      <c r="A1321" s="57">
        <v>1.7</v>
      </c>
      <c r="B1321" s="58"/>
      <c r="C1321" s="62">
        <v>5</v>
      </c>
      <c r="D1321" s="201">
        <f>SUM((R1321*A1321)+B1321+C1321)+((2020-2006)*3)</f>
        <v>134.72</v>
      </c>
      <c r="E1321" s="225"/>
      <c r="F1321" s="198" t="s">
        <v>811</v>
      </c>
      <c r="G1321" s="90" t="s">
        <v>1506</v>
      </c>
      <c r="H1321" s="83" t="s">
        <v>454</v>
      </c>
      <c r="I1321" s="83" t="s">
        <v>75</v>
      </c>
      <c r="J1321" s="86" t="s">
        <v>513</v>
      </c>
      <c r="K1321" s="83" t="s">
        <v>373</v>
      </c>
      <c r="L1321" s="66">
        <f t="shared" si="420"/>
        <v>134.72</v>
      </c>
      <c r="M1321" s="66"/>
      <c r="N1321" s="1" t="s">
        <v>369</v>
      </c>
      <c r="O1321" s="316" t="s">
        <v>369</v>
      </c>
      <c r="P1321" s="317">
        <v>1</v>
      </c>
      <c r="Q1321" s="4" t="s">
        <v>369</v>
      </c>
      <c r="R1321" s="37">
        <v>51.6</v>
      </c>
      <c r="S1321" s="38">
        <f t="shared" si="421"/>
        <v>62.951999999999998</v>
      </c>
      <c r="T1321" s="19"/>
      <c r="U1321" s="10" t="s">
        <v>487</v>
      </c>
      <c r="V1321" s="9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  <c r="BZ1321" s="7"/>
      <c r="CA1321" s="7"/>
      <c r="CB1321" s="7"/>
      <c r="CC1321" s="7"/>
      <c r="CD1321" s="7"/>
      <c r="CE1321" s="7"/>
      <c r="CF1321" s="7"/>
      <c r="CG1321" s="7"/>
      <c r="CH1321" s="7"/>
      <c r="CI1321" s="7"/>
      <c r="CJ1321" s="7"/>
      <c r="CK1321" s="7"/>
      <c r="CL1321" s="7"/>
      <c r="CM1321" s="7"/>
      <c r="CN1321" s="7"/>
      <c r="CO1321" s="7"/>
      <c r="CP1321" s="7"/>
      <c r="CQ1321" s="7"/>
      <c r="CR1321" s="7"/>
      <c r="CS1321" s="7"/>
      <c r="CT1321" s="7"/>
      <c r="CU1321" s="7"/>
      <c r="CV1321" s="7"/>
      <c r="CW1321" s="7"/>
      <c r="CX1321" s="7"/>
      <c r="CY1321" s="7"/>
      <c r="CZ1321" s="7"/>
      <c r="DA1321" s="7"/>
      <c r="DB1321" s="7"/>
      <c r="DC1321" s="7"/>
      <c r="DD1321" s="7"/>
      <c r="DE1321" s="7"/>
      <c r="DF1321" s="7"/>
      <c r="DG1321" s="7"/>
      <c r="DH1321" s="7"/>
      <c r="DI1321" s="7"/>
      <c r="DJ1321" s="7"/>
      <c r="DK1321" s="7"/>
      <c r="DL1321" s="7"/>
      <c r="DM1321" s="7"/>
      <c r="DN1321" s="7"/>
      <c r="DO1321" s="7"/>
      <c r="DP1321" s="7"/>
      <c r="DQ1321" s="7"/>
      <c r="DR1321" s="7"/>
      <c r="DS1321" s="7"/>
      <c r="DT1321" s="7"/>
      <c r="DU1321" s="7"/>
      <c r="DV1321" s="7"/>
      <c r="DW1321" s="7"/>
      <c r="DX1321" s="7"/>
      <c r="DY1321" s="7"/>
      <c r="DZ1321" s="7"/>
      <c r="EA1321" s="7"/>
      <c r="EB1321" s="7"/>
      <c r="EC1321" s="7"/>
      <c r="ED1321" s="7"/>
      <c r="EE1321" s="7"/>
      <c r="EF1321" s="7"/>
      <c r="EG1321" s="7"/>
      <c r="EH1321" s="7"/>
      <c r="EI1321" s="7"/>
      <c r="EJ1321" s="7"/>
      <c r="EK1321" s="7"/>
      <c r="EL1321" s="7"/>
      <c r="EM1321" s="7"/>
      <c r="EN1321" s="7"/>
      <c r="EO1321" s="7"/>
      <c r="EP1321" s="7"/>
      <c r="EQ1321" s="7"/>
      <c r="ER1321" s="7"/>
      <c r="ES1321" s="7"/>
      <c r="ET1321" s="7"/>
      <c r="EU1321" s="7"/>
      <c r="EV1321" s="7"/>
      <c r="EW1321" s="7"/>
      <c r="EX1321" s="7"/>
      <c r="EY1321" s="7"/>
      <c r="EZ1321" s="7"/>
      <c r="FA1321" s="7"/>
      <c r="FB1321" s="7"/>
      <c r="FC1321" s="7"/>
      <c r="FD1321" s="7"/>
      <c r="FE1321" s="7"/>
      <c r="FF1321" s="7"/>
      <c r="FG1321" s="7"/>
      <c r="FH1321" s="7"/>
      <c r="FI1321" s="7"/>
      <c r="FJ1321" s="7"/>
      <c r="FK1321" s="7"/>
      <c r="FL1321" s="7"/>
      <c r="FM1321" s="7"/>
      <c r="FN1321" s="7"/>
      <c r="FO1321" s="7"/>
      <c r="FP1321" s="7"/>
      <c r="FQ1321" s="7"/>
      <c r="FR1321" s="7"/>
      <c r="FS1321" s="7"/>
      <c r="FT1321" s="7"/>
      <c r="FU1321" s="7"/>
      <c r="FV1321" s="7"/>
      <c r="FW1321" s="7"/>
      <c r="FX1321" s="7"/>
      <c r="FY1321" s="7"/>
      <c r="FZ1321" s="7"/>
      <c r="GA1321" s="7"/>
      <c r="GB1321" s="7"/>
      <c r="GC1321" s="7"/>
      <c r="GD1321" s="7"/>
      <c r="GE1321" s="7"/>
      <c r="GF1321" s="7"/>
      <c r="GG1321" s="7"/>
      <c r="GH1321" s="7"/>
      <c r="GI1321" s="7"/>
      <c r="GJ1321" s="7"/>
      <c r="GK1321" s="7"/>
      <c r="GL1321" s="7"/>
      <c r="GM1321" s="7"/>
      <c r="GN1321" s="7"/>
      <c r="GO1321" s="7"/>
      <c r="GP1321" s="7"/>
      <c r="GQ1321" s="7"/>
      <c r="GR1321" s="7"/>
      <c r="GS1321" s="7"/>
      <c r="GT1321" s="7"/>
      <c r="GU1321" s="7"/>
      <c r="GV1321" s="7"/>
      <c r="GW1321" s="7"/>
      <c r="GX1321" s="7"/>
      <c r="GY1321" s="7"/>
      <c r="GZ1321" s="7"/>
      <c r="HA1321" s="7"/>
      <c r="HB1321" s="7"/>
      <c r="HC1321" s="7"/>
      <c r="HD1321" s="7"/>
      <c r="HE1321" s="7"/>
      <c r="HF1321" s="7"/>
      <c r="HG1321" s="7"/>
      <c r="HH1321" s="7"/>
      <c r="HI1321" s="7"/>
      <c r="HJ1321" s="7"/>
      <c r="HK1321" s="7"/>
      <c r="HL1321" s="7"/>
      <c r="HM1321" s="7"/>
      <c r="HN1321" s="7"/>
      <c r="HZ1321" s="12"/>
      <c r="IA1321" s="12"/>
      <c r="IB1321" s="12"/>
      <c r="IC1321" s="12"/>
      <c r="ID1321" s="12"/>
      <c r="II1321" s="12"/>
      <c r="IJ1321" s="12"/>
      <c r="IK1321" s="12"/>
      <c r="IR1321" s="12"/>
      <c r="IS1321" s="12"/>
      <c r="IT1321" s="12"/>
      <c r="IU1321" s="12"/>
      <c r="IV1321" s="12"/>
      <c r="IW1321" s="12"/>
      <c r="IX1321" s="12"/>
      <c r="IY1321" s="12"/>
      <c r="IZ1321" s="12"/>
      <c r="JA1321" s="12"/>
      <c r="JB1321" s="12"/>
      <c r="JC1321" s="12"/>
      <c r="JD1321" s="12"/>
      <c r="JE1321" s="12"/>
      <c r="JK1321" s="12"/>
      <c r="JN1321" s="12"/>
      <c r="JP1321" s="12"/>
      <c r="JR1321" s="12"/>
      <c r="JS1321" s="12"/>
      <c r="JT1321" s="12"/>
      <c r="JU1321" s="12"/>
      <c r="JV1321" s="12"/>
      <c r="JW1321" s="12"/>
      <c r="JX1321" s="12"/>
      <c r="JY1321" s="12"/>
      <c r="KS1321" s="12"/>
      <c r="KT1321" s="12"/>
      <c r="KU1321"/>
      <c r="KV1321"/>
      <c r="KW1321"/>
      <c r="KX1321" s="12"/>
      <c r="LN1321" s="12"/>
      <c r="LO1321" s="12"/>
      <c r="LP1321" s="12"/>
      <c r="LQ1321" s="12"/>
      <c r="MG1321" s="12"/>
      <c r="MH1321" s="12"/>
      <c r="MI1321" s="12"/>
      <c r="MJ1321" s="12"/>
    </row>
    <row r="1322" spans="1:359" s="8" customFormat="1" ht="22.5" customHeight="1">
      <c r="A1322" s="57">
        <v>1.9</v>
      </c>
      <c r="B1322" s="58"/>
      <c r="C1322" s="62"/>
      <c r="D1322" s="201">
        <f>SUM((R1322*A1322)+B1322+C1322)+((2020-2003)*3)</f>
        <v>110.28</v>
      </c>
      <c r="E1322" s="226"/>
      <c r="F1322" s="198" t="s">
        <v>809</v>
      </c>
      <c r="G1322" s="90" t="s">
        <v>1507</v>
      </c>
      <c r="H1322" s="83" t="s">
        <v>454</v>
      </c>
      <c r="I1322" s="83" t="s">
        <v>374</v>
      </c>
      <c r="J1322" s="86" t="s">
        <v>954</v>
      </c>
      <c r="K1322" s="83" t="s">
        <v>560</v>
      </c>
      <c r="L1322" s="66">
        <f t="shared" si="420"/>
        <v>110.28</v>
      </c>
      <c r="M1322" s="66"/>
      <c r="N1322" s="1" t="s">
        <v>369</v>
      </c>
      <c r="O1322" s="316" t="s">
        <v>369</v>
      </c>
      <c r="P1322" s="317">
        <v>1</v>
      </c>
      <c r="Q1322" s="4" t="s">
        <v>369</v>
      </c>
      <c r="R1322" s="37">
        <v>31.2</v>
      </c>
      <c r="S1322" s="38">
        <f t="shared" si="421"/>
        <v>38.064</v>
      </c>
      <c r="T1322" s="19"/>
      <c r="U1322" s="10" t="s">
        <v>487</v>
      </c>
      <c r="V1322" s="9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  <c r="AR1322" s="12"/>
      <c r="AS1322" s="12"/>
      <c r="AT1322" s="12"/>
      <c r="AU1322" s="12"/>
      <c r="AV1322" s="12"/>
      <c r="AW1322" s="12"/>
      <c r="AX1322" s="12"/>
      <c r="AY1322" s="12"/>
      <c r="AZ1322" s="12"/>
      <c r="BA1322" s="12"/>
      <c r="BB1322" s="12"/>
      <c r="BC1322" s="12"/>
      <c r="BD1322" s="12"/>
      <c r="BE1322" s="12"/>
      <c r="BF1322" s="12"/>
      <c r="BG1322" s="12"/>
      <c r="BH1322" s="12"/>
      <c r="BI1322" s="12"/>
      <c r="BJ1322" s="12"/>
      <c r="BK1322" s="12"/>
      <c r="BL1322" s="12"/>
      <c r="BM1322" s="12"/>
      <c r="BN1322" s="12"/>
      <c r="BO1322" s="12"/>
      <c r="BP1322" s="12"/>
      <c r="BQ1322" s="12"/>
      <c r="BR1322" s="12"/>
      <c r="BS1322" s="12"/>
      <c r="BT1322" s="12"/>
      <c r="BU1322" s="12"/>
      <c r="BV1322" s="12"/>
      <c r="BW1322" s="12"/>
      <c r="BX1322" s="12"/>
      <c r="BY1322" s="12"/>
      <c r="BZ1322" s="12"/>
      <c r="CA1322" s="12"/>
      <c r="CB1322" s="12"/>
      <c r="CC1322" s="12"/>
      <c r="CD1322" s="12"/>
      <c r="CE1322" s="12"/>
      <c r="CF1322" s="12"/>
      <c r="CG1322" s="12"/>
      <c r="CH1322" s="12"/>
      <c r="CI1322" s="12"/>
      <c r="CJ1322" s="12"/>
      <c r="CK1322" s="12"/>
      <c r="CL1322" s="12"/>
      <c r="CM1322" s="12"/>
      <c r="CN1322" s="12"/>
      <c r="CO1322" s="12"/>
      <c r="CP1322" s="12"/>
      <c r="CQ1322" s="12"/>
      <c r="CR1322" s="12"/>
      <c r="CS1322" s="12"/>
      <c r="CT1322" s="12"/>
      <c r="CU1322" s="12"/>
      <c r="CV1322" s="12"/>
      <c r="CW1322" s="12"/>
      <c r="CX1322" s="12"/>
      <c r="CY1322" s="12"/>
      <c r="CZ1322" s="12"/>
      <c r="DA1322" s="12"/>
      <c r="DB1322" s="12"/>
      <c r="DC1322" s="12"/>
      <c r="DD1322" s="12"/>
      <c r="DE1322" s="12"/>
      <c r="DF1322" s="12"/>
      <c r="DG1322" s="12"/>
      <c r="DH1322" s="12"/>
      <c r="DI1322" s="12"/>
      <c r="DJ1322" s="12"/>
      <c r="DK1322" s="12"/>
      <c r="DL1322" s="12"/>
      <c r="DM1322" s="12"/>
      <c r="DN1322" s="12"/>
      <c r="DO1322" s="12"/>
      <c r="DP1322" s="12"/>
      <c r="DQ1322" s="12"/>
      <c r="DR1322" s="12"/>
      <c r="DS1322" s="12"/>
      <c r="DT1322" s="12"/>
      <c r="DU1322" s="12"/>
      <c r="DV1322" s="12"/>
      <c r="DW1322" s="12"/>
      <c r="DX1322" s="12"/>
      <c r="DY1322" s="12"/>
      <c r="DZ1322" s="12"/>
      <c r="EA1322" s="12"/>
      <c r="EB1322" s="12"/>
      <c r="EC1322" s="12"/>
      <c r="ED1322" s="12"/>
      <c r="EE1322" s="12"/>
      <c r="EF1322" s="12"/>
      <c r="EG1322" s="12"/>
      <c r="EH1322" s="12"/>
      <c r="EI1322" s="12"/>
      <c r="EJ1322" s="12"/>
      <c r="EK1322" s="12"/>
      <c r="EL1322" s="12"/>
      <c r="EM1322" s="12"/>
      <c r="EN1322" s="12"/>
      <c r="EO1322" s="12"/>
      <c r="EP1322" s="12"/>
      <c r="EQ1322" s="12"/>
      <c r="ER1322" s="12"/>
      <c r="ES1322" s="12"/>
      <c r="ET1322" s="12"/>
      <c r="EU1322" s="12"/>
      <c r="EV1322" s="12"/>
      <c r="EW1322" s="12"/>
      <c r="EX1322" s="12"/>
      <c r="EY1322" s="12"/>
      <c r="EZ1322" s="12"/>
      <c r="FA1322" s="12"/>
      <c r="FB1322" s="12"/>
      <c r="FC1322" s="12"/>
      <c r="FD1322" s="12"/>
      <c r="FE1322" s="12"/>
      <c r="FF1322" s="12"/>
      <c r="FG1322" s="12"/>
      <c r="FH1322" s="12"/>
      <c r="FI1322" s="12"/>
      <c r="FJ1322" s="12"/>
      <c r="FK1322" s="12"/>
      <c r="FL1322" s="12"/>
      <c r="FM1322" s="12"/>
      <c r="FN1322" s="12"/>
      <c r="FO1322" s="12"/>
      <c r="FP1322" s="12"/>
      <c r="FQ1322" s="12"/>
      <c r="FR1322" s="12"/>
      <c r="FS1322" s="12"/>
      <c r="FT1322" s="12"/>
      <c r="FU1322" s="12"/>
      <c r="FV1322" s="12"/>
      <c r="FW1322" s="12"/>
      <c r="FX1322" s="12"/>
      <c r="FY1322" s="12"/>
      <c r="FZ1322" s="12"/>
      <c r="GA1322" s="12"/>
      <c r="GB1322" s="12"/>
      <c r="GC1322" s="12"/>
      <c r="GD1322" s="12"/>
      <c r="GE1322" s="12"/>
      <c r="GF1322" s="12"/>
      <c r="GG1322" s="12"/>
      <c r="GH1322" s="12"/>
      <c r="GI1322" s="12"/>
      <c r="GJ1322" s="12"/>
      <c r="GK1322" s="12"/>
      <c r="GL1322" s="12"/>
      <c r="GM1322" s="12"/>
      <c r="GN1322" s="12"/>
      <c r="GO1322" s="12"/>
      <c r="GP1322" s="12"/>
      <c r="GQ1322" s="12"/>
      <c r="GR1322" s="12"/>
      <c r="GS1322" s="12"/>
      <c r="GT1322" s="12"/>
      <c r="GU1322" s="12"/>
      <c r="GV1322" s="12"/>
      <c r="GW1322" s="12"/>
      <c r="GX1322" s="12"/>
      <c r="GY1322" s="12"/>
      <c r="GZ1322" s="12"/>
      <c r="HA1322" s="12"/>
      <c r="HB1322" s="12"/>
      <c r="HC1322" s="12"/>
      <c r="HD1322" s="12"/>
      <c r="HE1322" s="12"/>
      <c r="HF1322" s="12"/>
      <c r="HG1322" s="12"/>
      <c r="HH1322" s="12"/>
      <c r="HI1322" s="12"/>
      <c r="HJ1322" s="12"/>
      <c r="HK1322" s="12"/>
      <c r="HL1322" s="12"/>
      <c r="HM1322" s="12"/>
      <c r="HN1322" s="12"/>
      <c r="HO1322" s="12"/>
      <c r="HR1322" s="12"/>
      <c r="HS1322" s="12"/>
      <c r="HT1322" s="12"/>
      <c r="HU1322" s="12"/>
      <c r="HV1322" s="12"/>
      <c r="HW1322" s="12"/>
      <c r="HX1322" s="12"/>
      <c r="HY1322" s="12"/>
      <c r="HZ1322" s="12"/>
      <c r="IA1322" s="12"/>
      <c r="IG1322" s="12"/>
      <c r="IJ1322" s="12"/>
      <c r="IK1322" s="12"/>
      <c r="IL1322" s="12"/>
      <c r="IM1322" s="12"/>
      <c r="IN1322" s="12"/>
      <c r="IO1322" s="12"/>
      <c r="IP1322" s="12"/>
      <c r="IQ1322" s="12"/>
      <c r="IR1322" s="12"/>
      <c r="IS1322" s="12"/>
      <c r="IT1322" s="12"/>
      <c r="IU1322" s="12"/>
      <c r="IV1322" s="12"/>
      <c r="IW1322" s="12"/>
      <c r="IX1322" s="12"/>
      <c r="IY1322" s="12"/>
      <c r="IZ1322" s="12"/>
      <c r="JA1322" s="12"/>
      <c r="JB1322" s="12"/>
      <c r="JC1322" s="12"/>
      <c r="JD1322" s="12"/>
      <c r="JE1322" s="12"/>
      <c r="JK1322" s="12"/>
      <c r="JP1322" s="12"/>
      <c r="JR1322" s="12"/>
      <c r="JS1322" s="12"/>
      <c r="JT1322" s="12"/>
      <c r="JU1322" s="12"/>
      <c r="JV1322" s="12"/>
      <c r="JW1322" s="12"/>
      <c r="JX1322" s="12"/>
      <c r="JY1322" s="12"/>
      <c r="KS1322" s="12"/>
      <c r="KT1322" s="12"/>
      <c r="KU1322"/>
      <c r="KV1322"/>
      <c r="KW1322"/>
      <c r="KX1322" s="12"/>
      <c r="LN1322" s="12"/>
      <c r="LO1322" s="12"/>
      <c r="LP1322" s="12"/>
      <c r="LQ1322" s="12"/>
      <c r="MG1322" s="12"/>
      <c r="MH1322" s="12"/>
      <c r="MI1322" s="12"/>
      <c r="MJ1322" s="12"/>
      <c r="MK1322" s="12"/>
      <c r="ML1322" s="12"/>
      <c r="MM1322" s="12"/>
      <c r="MN1322" s="12"/>
      <c r="MO1322" s="12"/>
      <c r="MP1322" s="12"/>
      <c r="MU1322" s="12"/>
    </row>
    <row r="1323" spans="1:359" s="8" customFormat="1" ht="22.5" customHeight="1">
      <c r="A1323" s="56"/>
      <c r="B1323" s="55"/>
      <c r="C1323" s="63"/>
      <c r="D1323" s="201"/>
      <c r="E1323" s="226"/>
      <c r="F1323" s="199"/>
      <c r="G1323" s="196"/>
      <c r="H1323" s="26"/>
      <c r="I1323" s="26"/>
      <c r="J1323" s="11"/>
      <c r="K1323" s="26"/>
      <c r="L1323" s="66"/>
      <c r="M1323" s="66"/>
      <c r="N1323" s="33"/>
      <c r="O1323" s="319"/>
      <c r="P1323" s="319"/>
      <c r="Q1323" s="34"/>
      <c r="R1323" s="31"/>
      <c r="S1323" s="39"/>
      <c r="T1323" s="22"/>
      <c r="U1323" s="10"/>
      <c r="V1323" s="9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12"/>
      <c r="AV1323" s="12"/>
      <c r="AW1323" s="12"/>
      <c r="AX1323" s="12"/>
      <c r="AY1323" s="12"/>
      <c r="AZ1323" s="12"/>
      <c r="BA1323" s="12"/>
      <c r="BB1323" s="12"/>
      <c r="BC1323" s="12"/>
      <c r="BD1323" s="12"/>
      <c r="BE1323" s="12"/>
      <c r="BF1323" s="12"/>
      <c r="BG1323" s="12"/>
      <c r="BH1323" s="12"/>
      <c r="BI1323" s="12"/>
      <c r="BJ1323" s="12"/>
      <c r="BK1323" s="12"/>
      <c r="BL1323" s="12"/>
      <c r="BM1323" s="12"/>
      <c r="BN1323" s="12"/>
      <c r="BO1323" s="12"/>
      <c r="BP1323" s="12"/>
      <c r="BQ1323" s="12"/>
      <c r="BR1323" s="12"/>
      <c r="BS1323" s="12"/>
      <c r="BT1323" s="12"/>
      <c r="BU1323" s="12"/>
      <c r="BV1323" s="12"/>
      <c r="BW1323" s="12"/>
      <c r="BX1323" s="12"/>
      <c r="BY1323" s="12"/>
      <c r="BZ1323" s="12"/>
      <c r="CA1323" s="12"/>
      <c r="CB1323" s="12"/>
      <c r="CC1323" s="12"/>
      <c r="CD1323" s="12"/>
      <c r="CE1323" s="12"/>
      <c r="CF1323" s="12"/>
      <c r="CG1323" s="12"/>
      <c r="CH1323" s="12"/>
      <c r="CI1323" s="12"/>
      <c r="CJ1323" s="12"/>
      <c r="CK1323" s="12"/>
      <c r="CL1323" s="12"/>
      <c r="CM1323" s="12"/>
      <c r="CN1323" s="12"/>
      <c r="CO1323" s="12"/>
      <c r="CP1323" s="12"/>
      <c r="CQ1323" s="12"/>
      <c r="CR1323" s="12"/>
      <c r="CS1323" s="12"/>
      <c r="CT1323" s="12"/>
      <c r="CU1323" s="12"/>
      <c r="CV1323" s="12"/>
      <c r="CW1323" s="12"/>
      <c r="CX1323" s="12"/>
      <c r="CY1323" s="12"/>
      <c r="CZ1323" s="12"/>
      <c r="DA1323" s="12"/>
      <c r="DB1323" s="12"/>
      <c r="DC1323" s="12"/>
      <c r="DD1323" s="12"/>
      <c r="DE1323" s="12"/>
      <c r="DF1323" s="12"/>
      <c r="DG1323" s="12"/>
      <c r="DH1323" s="12"/>
      <c r="DI1323" s="12"/>
      <c r="DJ1323" s="12"/>
      <c r="DK1323" s="12"/>
      <c r="DL1323" s="12"/>
      <c r="DM1323" s="12"/>
      <c r="DN1323" s="12"/>
      <c r="DO1323" s="12"/>
      <c r="DP1323" s="12"/>
      <c r="DQ1323" s="12"/>
      <c r="DR1323" s="12"/>
      <c r="DS1323" s="12"/>
      <c r="DT1323" s="12"/>
      <c r="DU1323" s="12"/>
      <c r="DV1323" s="12"/>
      <c r="DW1323" s="12"/>
      <c r="DX1323" s="12"/>
      <c r="DY1323" s="12"/>
      <c r="DZ1323" s="12"/>
      <c r="EA1323" s="12"/>
      <c r="EB1323" s="12"/>
      <c r="EC1323" s="12"/>
      <c r="ED1323" s="12"/>
      <c r="EE1323" s="12"/>
      <c r="EF1323" s="12"/>
      <c r="EG1323" s="12"/>
      <c r="EH1323" s="12"/>
      <c r="EI1323" s="12"/>
      <c r="EJ1323" s="12"/>
      <c r="EK1323" s="12"/>
      <c r="EL1323" s="12"/>
      <c r="EM1323" s="12"/>
      <c r="EN1323" s="12"/>
      <c r="EO1323" s="12"/>
      <c r="EP1323" s="12"/>
      <c r="EQ1323" s="12"/>
      <c r="ER1323" s="12"/>
      <c r="ES1323" s="12"/>
      <c r="ET1323" s="12"/>
      <c r="EU1323" s="12"/>
      <c r="EV1323" s="12"/>
      <c r="EW1323" s="12"/>
      <c r="EX1323" s="12"/>
      <c r="EY1323" s="12"/>
      <c r="EZ1323" s="12"/>
      <c r="FA1323" s="12"/>
      <c r="FB1323" s="12"/>
      <c r="FC1323" s="12"/>
      <c r="FD1323" s="12"/>
      <c r="FE1323" s="12"/>
      <c r="FF1323" s="12"/>
      <c r="FG1323" s="12"/>
      <c r="FH1323" s="12"/>
      <c r="FI1323" s="12"/>
      <c r="FJ1323" s="12"/>
      <c r="FK1323" s="12"/>
      <c r="FL1323" s="12"/>
      <c r="FM1323" s="12"/>
      <c r="FN1323" s="12"/>
      <c r="FO1323" s="12"/>
      <c r="FP1323" s="12"/>
      <c r="FQ1323" s="12"/>
      <c r="FR1323" s="12"/>
      <c r="FS1323" s="12"/>
      <c r="FT1323" s="12"/>
      <c r="FU1323" s="12"/>
      <c r="FV1323" s="12"/>
      <c r="FW1323" s="12"/>
      <c r="FX1323" s="12"/>
      <c r="FY1323" s="12"/>
      <c r="FZ1323" s="12"/>
      <c r="GA1323" s="12"/>
      <c r="GB1323" s="12"/>
      <c r="GC1323" s="12"/>
      <c r="GD1323" s="12"/>
      <c r="GE1323" s="12"/>
      <c r="GF1323" s="12"/>
      <c r="GG1323" s="12"/>
      <c r="GH1323" s="12"/>
      <c r="GI1323" s="12"/>
      <c r="GJ1323" s="12"/>
      <c r="GK1323" s="12"/>
      <c r="GL1323" s="12"/>
      <c r="GM1323" s="12"/>
      <c r="GN1323" s="12"/>
      <c r="GO1323" s="12"/>
      <c r="GP1323" s="12"/>
      <c r="GQ1323" s="12"/>
      <c r="GR1323" s="12"/>
      <c r="GS1323" s="12"/>
      <c r="GT1323" s="12"/>
      <c r="GU1323" s="12"/>
      <c r="GV1323" s="12"/>
      <c r="GW1323" s="12"/>
      <c r="GX1323" s="12"/>
      <c r="GY1323" s="12"/>
      <c r="GZ1323" s="12"/>
      <c r="HA1323" s="12"/>
      <c r="HB1323" s="12"/>
      <c r="HC1323" s="12"/>
      <c r="HD1323" s="12"/>
      <c r="HE1323" s="12"/>
      <c r="HF1323" s="12"/>
      <c r="HG1323" s="12"/>
      <c r="HH1323" s="12"/>
      <c r="HI1323" s="12"/>
      <c r="HJ1323" s="12"/>
      <c r="HK1323" s="12"/>
      <c r="HL1323" s="12"/>
      <c r="HM1323" s="12"/>
      <c r="HN1323" s="12"/>
      <c r="HO1323" s="12"/>
      <c r="HR1323" s="12"/>
      <c r="HS1323" s="12"/>
      <c r="HT1323" s="12"/>
      <c r="HU1323" s="12"/>
      <c r="HV1323" s="12"/>
      <c r="HW1323" s="12"/>
      <c r="HX1323" s="12"/>
      <c r="HY1323" s="12"/>
      <c r="HZ1323" s="12"/>
      <c r="IA1323" s="12"/>
      <c r="IG1323" s="12"/>
      <c r="IJ1323" s="12"/>
      <c r="IK1323" s="12"/>
      <c r="IL1323" s="12"/>
      <c r="IM1323" s="12"/>
      <c r="IN1323" s="12"/>
      <c r="IO1323" s="12"/>
      <c r="IP1323" s="12"/>
      <c r="IQ1323" s="12"/>
      <c r="IR1323" s="12"/>
      <c r="IS1323" s="12"/>
      <c r="IT1323" s="12"/>
      <c r="IU1323" s="12"/>
      <c r="IV1323" s="12"/>
      <c r="IW1323" s="12"/>
      <c r="IX1323" s="12"/>
      <c r="IY1323" s="12"/>
      <c r="IZ1323" s="12"/>
      <c r="JA1323" s="12"/>
      <c r="JB1323" s="12"/>
      <c r="JC1323" s="12"/>
      <c r="JD1323" s="12"/>
      <c r="JE1323" s="12"/>
      <c r="JK1323" s="12"/>
      <c r="JP1323" s="12"/>
      <c r="JR1323" s="12"/>
      <c r="JS1323" s="12"/>
      <c r="JT1323" s="12"/>
      <c r="JU1323" s="12"/>
      <c r="JV1323" s="12"/>
      <c r="JW1323" s="12"/>
      <c r="JX1323" s="12"/>
      <c r="JY1323" s="12"/>
      <c r="KS1323" s="12"/>
      <c r="KT1323" s="12"/>
      <c r="KU1323" s="197"/>
      <c r="KV1323" s="197"/>
      <c r="KW1323" s="197"/>
      <c r="KX1323" s="12"/>
      <c r="KY1323" s="12"/>
      <c r="MU1323" s="12"/>
    </row>
    <row r="1324" spans="1:359" s="8" customFormat="1" ht="22.5" customHeight="1">
      <c r="A1324" s="56"/>
      <c r="B1324" s="55"/>
      <c r="C1324" s="63"/>
      <c r="D1324" s="201"/>
      <c r="E1324" s="226"/>
      <c r="F1324" s="60"/>
      <c r="G1324" s="60"/>
      <c r="H1324" s="26"/>
      <c r="I1324" s="26"/>
      <c r="J1324" s="9"/>
      <c r="K1324" s="26"/>
      <c r="L1324" s="66"/>
      <c r="M1324" s="66"/>
      <c r="N1324" s="17"/>
      <c r="O1324" s="318"/>
      <c r="P1324" s="318"/>
      <c r="Q1324" s="13"/>
      <c r="R1324" s="31"/>
      <c r="S1324" s="31"/>
      <c r="T1324" s="21"/>
      <c r="U1324" s="10"/>
      <c r="V1324" s="9"/>
      <c r="JM1324" s="12"/>
      <c r="JN1324" s="12"/>
      <c r="JO1324" s="12"/>
      <c r="KG1324" s="12"/>
      <c r="KH1324" s="12"/>
      <c r="KI1324" s="12"/>
      <c r="KJ1324" s="12"/>
      <c r="KK1324" s="12"/>
      <c r="KL1324" s="12"/>
      <c r="MR1324" s="12"/>
    </row>
    <row r="1325" spans="1:359" s="8" customFormat="1" ht="22.5" customHeight="1">
      <c r="A1325" s="56"/>
      <c r="B1325" s="55"/>
      <c r="C1325" s="63"/>
      <c r="D1325" s="201"/>
      <c r="E1325" s="226"/>
      <c r="F1325" s="60"/>
      <c r="G1325" s="60"/>
      <c r="H1325" s="26"/>
      <c r="I1325" s="26"/>
      <c r="J1325" s="9"/>
      <c r="K1325" s="26"/>
      <c r="L1325" s="66"/>
      <c r="M1325" s="66"/>
      <c r="N1325" s="17"/>
      <c r="O1325" s="318"/>
      <c r="P1325" s="318"/>
      <c r="Q1325" s="13"/>
      <c r="R1325" s="31"/>
      <c r="S1325" s="31"/>
      <c r="T1325" s="21"/>
      <c r="U1325" s="10"/>
      <c r="V1325" s="9"/>
      <c r="JT1325" s="12"/>
      <c r="JU1325" s="12"/>
      <c r="JV1325" s="12"/>
      <c r="JW1325" s="12"/>
      <c r="JX1325" s="12"/>
      <c r="KG1325" s="12"/>
      <c r="KH1325" s="12"/>
      <c r="KI1325" s="12"/>
      <c r="KJ1325" s="12"/>
      <c r="KK1325" s="12"/>
      <c r="KL1325" s="12"/>
    </row>
    <row r="1326" spans="1:359" s="8" customFormat="1" ht="22.5" customHeight="1">
      <c r="A1326" s="56"/>
      <c r="B1326" s="55"/>
      <c r="C1326" s="63"/>
      <c r="D1326" s="201"/>
      <c r="E1326" s="225"/>
      <c r="F1326" s="60"/>
      <c r="G1326" s="60"/>
      <c r="H1326" s="26"/>
      <c r="I1326" s="26"/>
      <c r="J1326" s="26"/>
      <c r="K1326" s="26"/>
      <c r="L1326" s="66"/>
      <c r="M1326" s="66"/>
      <c r="N1326" s="17"/>
      <c r="O1326" s="318"/>
      <c r="P1326" s="318"/>
      <c r="Q1326" s="13"/>
      <c r="R1326" s="31"/>
      <c r="S1326" s="31"/>
      <c r="T1326" s="21"/>
      <c r="U1326" s="10"/>
      <c r="V1326" s="9"/>
      <c r="JM1326" s="12"/>
      <c r="JN1326" s="12"/>
      <c r="JO1326" s="12"/>
      <c r="JT1326" s="12"/>
      <c r="JU1326" s="12"/>
      <c r="JV1326" s="12"/>
      <c r="JW1326" s="12"/>
      <c r="JX1326" s="12"/>
      <c r="JZ1326" s="12"/>
      <c r="KA1326" s="12"/>
      <c r="KG1326" s="12"/>
      <c r="KH1326" s="12"/>
      <c r="KI1326" s="12"/>
      <c r="KJ1326" s="12"/>
      <c r="KK1326" s="12"/>
      <c r="KL1326" s="12"/>
    </row>
    <row r="1327" spans="1:359" s="8" customFormat="1" ht="22.5" customHeight="1">
      <c r="A1327" s="57">
        <v>2.2000000000000002</v>
      </c>
      <c r="B1327" s="58"/>
      <c r="C1327" s="62"/>
      <c r="D1327" s="201">
        <f>SUM((S1327*A1327)+B1327+C1327)</f>
        <v>39.991600000000005</v>
      </c>
      <c r="E1327" s="226"/>
      <c r="F1327" s="59" t="s">
        <v>806</v>
      </c>
      <c r="G1327" s="59"/>
      <c r="H1327" s="26" t="s">
        <v>1637</v>
      </c>
      <c r="I1327" s="26" t="s">
        <v>1638</v>
      </c>
      <c r="J1327" s="28" t="s">
        <v>953</v>
      </c>
      <c r="K1327" s="26" t="s">
        <v>1639</v>
      </c>
      <c r="L1327" s="66">
        <f>SUM(D1327)</f>
        <v>39.991600000000005</v>
      </c>
      <c r="M1327" s="66"/>
      <c r="N1327" s="1" t="s">
        <v>369</v>
      </c>
      <c r="O1327" s="316" t="s">
        <v>369</v>
      </c>
      <c r="P1327" s="317">
        <v>4</v>
      </c>
      <c r="Q1327" s="4" t="s">
        <v>369</v>
      </c>
      <c r="R1327" s="37">
        <v>14.9</v>
      </c>
      <c r="S1327" s="38">
        <f>SUM(R1327*1.22)</f>
        <v>18.178000000000001</v>
      </c>
      <c r="T1327" s="19"/>
      <c r="U1327" s="10" t="s">
        <v>1628</v>
      </c>
      <c r="V1327" s="10" t="s">
        <v>1629</v>
      </c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T1327" s="12"/>
      <c r="AU1327" s="12"/>
      <c r="AV1327" s="12"/>
      <c r="AW1327" s="12"/>
      <c r="AX1327" s="12"/>
      <c r="AY1327" s="12"/>
      <c r="AZ1327" s="12"/>
      <c r="BA1327" s="12"/>
      <c r="BB1327" s="12"/>
      <c r="BC1327" s="12"/>
      <c r="BD1327" s="12"/>
      <c r="BE1327" s="12"/>
      <c r="BF1327" s="12"/>
      <c r="BG1327" s="12"/>
      <c r="BH1327" s="12"/>
      <c r="BI1327" s="12"/>
      <c r="BJ1327" s="12"/>
      <c r="BK1327" s="12"/>
      <c r="BL1327" s="12"/>
      <c r="BM1327" s="12"/>
      <c r="BN1327" s="12"/>
      <c r="BO1327" s="12"/>
      <c r="BP1327" s="12"/>
      <c r="BQ1327" s="12"/>
      <c r="BR1327" s="12"/>
      <c r="BS1327" s="12"/>
      <c r="BT1327" s="12"/>
      <c r="BU1327" s="12"/>
      <c r="BV1327" s="12"/>
      <c r="BW1327" s="12"/>
      <c r="BX1327" s="12"/>
      <c r="BY1327" s="12"/>
      <c r="BZ1327" s="12"/>
      <c r="CA1327" s="12"/>
      <c r="CB1327" s="12"/>
      <c r="CC1327" s="12"/>
      <c r="CD1327" s="12"/>
      <c r="CE1327" s="12"/>
      <c r="CF1327" s="12"/>
      <c r="CG1327" s="12"/>
      <c r="CH1327" s="12"/>
      <c r="CI1327" s="12"/>
      <c r="CJ1327" s="12"/>
      <c r="CK1327" s="12"/>
      <c r="CL1327" s="12"/>
      <c r="CM1327" s="12"/>
      <c r="CN1327" s="12"/>
      <c r="CO1327" s="12"/>
      <c r="CP1327" s="12"/>
      <c r="CQ1327" s="12"/>
      <c r="CR1327" s="12"/>
      <c r="CS1327" s="12"/>
      <c r="CT1327" s="12"/>
      <c r="CU1327" s="12"/>
      <c r="CV1327" s="12"/>
      <c r="CW1327" s="12"/>
      <c r="CX1327" s="12"/>
      <c r="CY1327" s="12"/>
      <c r="CZ1327" s="12"/>
      <c r="DA1327" s="12"/>
      <c r="DB1327" s="12"/>
      <c r="DC1327" s="12"/>
      <c r="DD1327" s="12"/>
      <c r="DE1327" s="12"/>
      <c r="DF1327" s="12"/>
      <c r="DG1327" s="12"/>
      <c r="DH1327" s="12"/>
      <c r="DI1327" s="12"/>
      <c r="DJ1327" s="12"/>
      <c r="DK1327" s="12"/>
      <c r="DL1327" s="12"/>
      <c r="DM1327" s="12"/>
      <c r="DN1327" s="12"/>
      <c r="DO1327" s="12"/>
      <c r="DP1327" s="12"/>
      <c r="DQ1327" s="12"/>
      <c r="DR1327" s="12"/>
      <c r="DS1327" s="12"/>
      <c r="DT1327" s="12"/>
      <c r="DU1327" s="12"/>
      <c r="DV1327" s="12"/>
      <c r="DW1327" s="12"/>
      <c r="DX1327" s="12"/>
      <c r="DY1327" s="12"/>
      <c r="DZ1327" s="12"/>
      <c r="EA1327" s="12"/>
      <c r="EB1327" s="12"/>
      <c r="EC1327" s="12"/>
      <c r="ED1327" s="12"/>
      <c r="EE1327" s="12"/>
      <c r="EF1327" s="12"/>
      <c r="EG1327" s="12"/>
      <c r="EH1327" s="12"/>
      <c r="EI1327" s="12"/>
      <c r="EJ1327" s="12"/>
      <c r="EK1327" s="12"/>
      <c r="EL1327" s="12"/>
      <c r="EM1327" s="12"/>
      <c r="EN1327" s="12"/>
      <c r="EO1327" s="12"/>
      <c r="EP1327" s="12"/>
      <c r="EQ1327" s="12"/>
      <c r="ER1327" s="12"/>
      <c r="ES1327" s="12"/>
      <c r="ET1327" s="12"/>
      <c r="EU1327" s="12"/>
      <c r="EV1327" s="12"/>
      <c r="EW1327" s="12"/>
      <c r="EX1327" s="12"/>
      <c r="EY1327" s="12"/>
      <c r="EZ1327" s="12"/>
      <c r="FA1327" s="12"/>
      <c r="FB1327" s="12"/>
      <c r="FC1327" s="12"/>
      <c r="FD1327" s="12"/>
      <c r="FE1327" s="12"/>
      <c r="FF1327" s="12"/>
      <c r="FG1327" s="12"/>
      <c r="FH1327" s="12"/>
      <c r="FI1327" s="12"/>
      <c r="FJ1327" s="12"/>
      <c r="FK1327" s="12"/>
      <c r="FL1327" s="12"/>
      <c r="FM1327" s="12"/>
      <c r="FN1327" s="12"/>
      <c r="FO1327" s="12"/>
      <c r="FP1327" s="12"/>
      <c r="FQ1327" s="12"/>
      <c r="FR1327" s="12"/>
      <c r="FS1327" s="12"/>
      <c r="FT1327" s="12"/>
      <c r="FU1327" s="12"/>
      <c r="FV1327" s="12"/>
      <c r="FW1327" s="12"/>
      <c r="FX1327" s="12"/>
      <c r="FY1327" s="12"/>
      <c r="FZ1327" s="12"/>
      <c r="GA1327" s="12"/>
      <c r="GB1327" s="12"/>
      <c r="GC1327" s="12"/>
      <c r="GD1327" s="12"/>
      <c r="GE1327" s="12"/>
      <c r="GF1327" s="12"/>
      <c r="GG1327" s="12"/>
      <c r="GH1327" s="12"/>
      <c r="GI1327" s="12"/>
      <c r="GJ1327" s="12"/>
      <c r="GK1327" s="12"/>
      <c r="GL1327" s="12"/>
      <c r="GM1327" s="12"/>
      <c r="GN1327" s="12"/>
      <c r="GO1327" s="12"/>
      <c r="GP1327" s="12"/>
      <c r="GQ1327" s="12"/>
      <c r="GR1327" s="12"/>
      <c r="GS1327" s="12"/>
      <c r="GT1327" s="12"/>
      <c r="GU1327" s="12"/>
      <c r="GV1327" s="12"/>
      <c r="GW1327" s="12"/>
      <c r="GX1327" s="12"/>
      <c r="GY1327" s="12"/>
      <c r="GZ1327" s="12"/>
      <c r="HA1327" s="12"/>
      <c r="HB1327" s="12"/>
      <c r="HC1327" s="12"/>
      <c r="HD1327" s="12"/>
      <c r="HE1327" s="12"/>
      <c r="HF1327" s="12"/>
      <c r="HG1327" s="12"/>
      <c r="HH1327" s="12"/>
      <c r="HI1327" s="12"/>
      <c r="HJ1327" s="12"/>
      <c r="HK1327" s="12"/>
      <c r="HL1327" s="12"/>
      <c r="HM1327" s="12"/>
      <c r="HN1327" s="12"/>
      <c r="HO1327" s="12"/>
      <c r="HT1327" s="12"/>
      <c r="HU1327" s="12"/>
      <c r="HW1327" s="12"/>
      <c r="HX1327" s="12"/>
      <c r="HZ1327" s="12"/>
      <c r="IA1327" s="12"/>
      <c r="IB1327" s="12"/>
      <c r="IC1327" s="12"/>
      <c r="ID1327" s="12"/>
      <c r="IG1327" s="12"/>
      <c r="II1327" s="12"/>
      <c r="IJ1327" s="12"/>
      <c r="IK1327" s="12"/>
      <c r="IO1327" s="12"/>
      <c r="IP1327" s="12"/>
      <c r="IQ1327" s="12"/>
      <c r="IR1327" s="12"/>
      <c r="JN1327" s="7"/>
      <c r="JO1327" s="12"/>
      <c r="JQ1327" s="12"/>
      <c r="JT1327" s="12"/>
      <c r="JU1327" s="12"/>
      <c r="JV1327" s="12"/>
      <c r="JW1327" s="12"/>
      <c r="JX1327" s="12"/>
      <c r="KS1327" s="12"/>
      <c r="KT1327" s="12"/>
      <c r="KX1327" s="12"/>
      <c r="KZ1327" s="12"/>
      <c r="LA1327" s="12"/>
      <c r="LB1327" s="12"/>
      <c r="LC1327" s="12"/>
      <c r="LN1327" s="12"/>
      <c r="LO1327" s="12"/>
      <c r="LP1327" s="12"/>
      <c r="LQ1327" s="12"/>
      <c r="MG1327" s="12"/>
      <c r="MK1327" s="12"/>
      <c r="ML1327" s="12"/>
      <c r="MM1327" s="12"/>
      <c r="MN1327" s="12"/>
      <c r="MO1327" s="12"/>
      <c r="MP1327" s="12"/>
    </row>
    <row r="1328" spans="1:359" s="8" customFormat="1" ht="22.5" customHeight="1">
      <c r="A1328" s="56"/>
      <c r="B1328" s="55"/>
      <c r="C1328" s="63"/>
      <c r="D1328" s="201"/>
      <c r="E1328" s="226"/>
      <c r="F1328" s="60"/>
      <c r="G1328" s="60"/>
      <c r="H1328" s="26"/>
      <c r="I1328" s="26"/>
      <c r="J1328" s="28"/>
      <c r="K1328" s="26"/>
      <c r="L1328" s="66"/>
      <c r="M1328" s="66"/>
      <c r="N1328" s="33"/>
      <c r="O1328" s="319"/>
      <c r="P1328" s="319"/>
      <c r="Q1328" s="34"/>
      <c r="R1328" s="31"/>
      <c r="S1328" s="39"/>
      <c r="T1328" s="22"/>
      <c r="U1328" s="10"/>
      <c r="V1328" s="10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  <c r="AW1328" s="12"/>
      <c r="AX1328" s="12"/>
      <c r="AY1328" s="12"/>
      <c r="AZ1328" s="12"/>
      <c r="BA1328" s="12"/>
      <c r="BB1328" s="12"/>
      <c r="BC1328" s="12"/>
      <c r="BD1328" s="12"/>
      <c r="BE1328" s="12"/>
      <c r="BF1328" s="12"/>
      <c r="BG1328" s="12"/>
      <c r="BH1328" s="12"/>
      <c r="BI1328" s="12"/>
      <c r="BJ1328" s="12"/>
      <c r="BK1328" s="12"/>
      <c r="BL1328" s="12"/>
      <c r="BM1328" s="12"/>
      <c r="BN1328" s="12"/>
      <c r="BO1328" s="12"/>
      <c r="BP1328" s="12"/>
      <c r="BQ1328" s="12"/>
      <c r="BR1328" s="12"/>
      <c r="BS1328" s="12"/>
      <c r="BT1328" s="12"/>
      <c r="BU1328" s="12"/>
      <c r="BV1328" s="12"/>
      <c r="BW1328" s="12"/>
      <c r="BX1328" s="12"/>
      <c r="BY1328" s="12"/>
      <c r="BZ1328" s="12"/>
      <c r="CA1328" s="12"/>
      <c r="CB1328" s="12"/>
      <c r="CC1328" s="12"/>
      <c r="CD1328" s="12"/>
      <c r="CE1328" s="12"/>
      <c r="CF1328" s="12"/>
      <c r="CG1328" s="12"/>
      <c r="CH1328" s="12"/>
      <c r="CI1328" s="12"/>
      <c r="CJ1328" s="12"/>
      <c r="CK1328" s="12"/>
      <c r="CL1328" s="12"/>
      <c r="CM1328" s="12"/>
      <c r="CN1328" s="12"/>
      <c r="CO1328" s="12"/>
      <c r="CP1328" s="12"/>
      <c r="CQ1328" s="12"/>
      <c r="CR1328" s="12"/>
      <c r="CS1328" s="12"/>
      <c r="CT1328" s="12"/>
      <c r="CU1328" s="12"/>
      <c r="CV1328" s="12"/>
      <c r="CW1328" s="12"/>
      <c r="CX1328" s="12"/>
      <c r="CY1328" s="12"/>
      <c r="CZ1328" s="12"/>
      <c r="DA1328" s="12"/>
      <c r="DB1328" s="12"/>
      <c r="DC1328" s="12"/>
      <c r="DD1328" s="12"/>
      <c r="DE1328" s="12"/>
      <c r="DF1328" s="12"/>
      <c r="DG1328" s="12"/>
      <c r="DH1328" s="12"/>
      <c r="DI1328" s="12"/>
      <c r="DJ1328" s="12"/>
      <c r="DK1328" s="12"/>
      <c r="DL1328" s="12"/>
      <c r="DM1328" s="12"/>
      <c r="DN1328" s="12"/>
      <c r="DO1328" s="12"/>
      <c r="DP1328" s="12"/>
      <c r="DQ1328" s="12"/>
      <c r="DR1328" s="12"/>
      <c r="DS1328" s="12"/>
      <c r="DT1328" s="12"/>
      <c r="DU1328" s="12"/>
      <c r="DV1328" s="12"/>
      <c r="DW1328" s="12"/>
      <c r="DX1328" s="12"/>
      <c r="DY1328" s="12"/>
      <c r="DZ1328" s="12"/>
      <c r="EA1328" s="12"/>
      <c r="EB1328" s="12"/>
      <c r="EC1328" s="12"/>
      <c r="ED1328" s="12"/>
      <c r="EE1328" s="12"/>
      <c r="EF1328" s="12"/>
      <c r="EG1328" s="12"/>
      <c r="EH1328" s="12"/>
      <c r="EI1328" s="12"/>
      <c r="EJ1328" s="12"/>
      <c r="EK1328" s="12"/>
      <c r="EL1328" s="12"/>
      <c r="EM1328" s="12"/>
      <c r="EN1328" s="12"/>
      <c r="EO1328" s="12"/>
      <c r="EP1328" s="12"/>
      <c r="EQ1328" s="12"/>
      <c r="ER1328" s="12"/>
      <c r="ES1328" s="12"/>
      <c r="ET1328" s="12"/>
      <c r="EU1328" s="12"/>
      <c r="EV1328" s="12"/>
      <c r="EW1328" s="12"/>
      <c r="EX1328" s="12"/>
      <c r="EY1328" s="12"/>
      <c r="EZ1328" s="12"/>
      <c r="FA1328" s="12"/>
      <c r="FB1328" s="12"/>
      <c r="FC1328" s="12"/>
      <c r="FD1328" s="12"/>
      <c r="FE1328" s="12"/>
      <c r="FF1328" s="12"/>
      <c r="FG1328" s="12"/>
      <c r="FH1328" s="12"/>
      <c r="FI1328" s="12"/>
      <c r="FJ1328" s="12"/>
      <c r="FK1328" s="12"/>
      <c r="FL1328" s="12"/>
      <c r="FM1328" s="12"/>
      <c r="FN1328" s="12"/>
      <c r="FO1328" s="12"/>
      <c r="FP1328" s="12"/>
      <c r="FQ1328" s="12"/>
      <c r="FR1328" s="12"/>
      <c r="FS1328" s="12"/>
      <c r="FT1328" s="12"/>
      <c r="FU1328" s="12"/>
      <c r="FV1328" s="12"/>
      <c r="FW1328" s="12"/>
      <c r="FX1328" s="12"/>
      <c r="FY1328" s="12"/>
      <c r="FZ1328" s="12"/>
      <c r="GA1328" s="12"/>
      <c r="GB1328" s="12"/>
      <c r="GC1328" s="12"/>
      <c r="GD1328" s="12"/>
      <c r="GE1328" s="12"/>
      <c r="GF1328" s="12"/>
      <c r="GG1328" s="12"/>
      <c r="GH1328" s="12"/>
      <c r="GI1328" s="12"/>
      <c r="GJ1328" s="12"/>
      <c r="GK1328" s="12"/>
      <c r="GL1328" s="12"/>
      <c r="GM1328" s="12"/>
      <c r="GN1328" s="12"/>
      <c r="GO1328" s="12"/>
      <c r="GP1328" s="12"/>
      <c r="GQ1328" s="12"/>
      <c r="GR1328" s="12"/>
      <c r="GS1328" s="12"/>
      <c r="GT1328" s="12"/>
      <c r="GU1328" s="12"/>
      <c r="GV1328" s="12"/>
      <c r="GW1328" s="12"/>
      <c r="GX1328" s="12"/>
      <c r="GY1328" s="12"/>
      <c r="GZ1328" s="12"/>
      <c r="HA1328" s="12"/>
      <c r="HB1328" s="12"/>
      <c r="HC1328" s="12"/>
      <c r="HD1328" s="12"/>
      <c r="HE1328" s="12"/>
      <c r="HF1328" s="12"/>
      <c r="HG1328" s="12"/>
      <c r="HH1328" s="12"/>
      <c r="HI1328" s="12"/>
      <c r="HJ1328" s="12"/>
      <c r="HK1328" s="12"/>
      <c r="HL1328" s="12"/>
      <c r="HM1328" s="12"/>
      <c r="HN1328" s="12"/>
      <c r="HO1328" s="12"/>
      <c r="HT1328" s="12"/>
      <c r="HU1328" s="12"/>
      <c r="HW1328" s="12"/>
      <c r="HX1328" s="12"/>
      <c r="HZ1328" s="12"/>
      <c r="IA1328" s="12"/>
      <c r="IB1328" s="12"/>
      <c r="IC1328" s="12"/>
      <c r="ID1328" s="12"/>
      <c r="IG1328" s="12"/>
      <c r="II1328" s="12"/>
      <c r="IJ1328" s="12"/>
      <c r="IK1328" s="12"/>
      <c r="IO1328" s="12"/>
      <c r="IP1328" s="12"/>
      <c r="IQ1328" s="12"/>
      <c r="IR1328" s="12"/>
      <c r="JN1328" s="7"/>
      <c r="JO1328" s="12"/>
      <c r="JQ1328" s="12"/>
      <c r="JT1328" s="12"/>
      <c r="JU1328" s="12"/>
      <c r="JV1328" s="12"/>
      <c r="JW1328" s="12"/>
      <c r="JX1328" s="12"/>
      <c r="KS1328" s="12"/>
      <c r="KT1328" s="12"/>
      <c r="KX1328" s="12"/>
    </row>
    <row r="1329" spans="1:359" s="8" customFormat="1" ht="22.5" customHeight="1">
      <c r="A1329" s="56"/>
      <c r="B1329" s="55"/>
      <c r="C1329" s="63"/>
      <c r="D1329" s="201"/>
      <c r="E1329" s="225"/>
      <c r="F1329" s="60"/>
      <c r="G1329" s="60"/>
      <c r="H1329" s="26"/>
      <c r="I1329" s="26"/>
      <c r="J1329" s="28"/>
      <c r="K1329" s="26"/>
      <c r="L1329" s="66"/>
      <c r="M1329" s="66"/>
      <c r="N1329" s="33"/>
      <c r="O1329" s="319"/>
      <c r="P1329" s="319"/>
      <c r="Q1329" s="34"/>
      <c r="R1329" s="31"/>
      <c r="S1329" s="39"/>
      <c r="T1329" s="22"/>
      <c r="U1329" s="10"/>
      <c r="V1329" s="10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12"/>
      <c r="AV1329" s="12"/>
      <c r="AW1329" s="12"/>
      <c r="AX1329" s="12"/>
      <c r="AY1329" s="12"/>
      <c r="AZ1329" s="12"/>
      <c r="BA1329" s="12"/>
      <c r="BB1329" s="12"/>
      <c r="BC1329" s="12"/>
      <c r="BD1329" s="12"/>
      <c r="BE1329" s="12"/>
      <c r="BF1329" s="12"/>
      <c r="BG1329" s="12"/>
      <c r="BH1329" s="12"/>
      <c r="BI1329" s="12"/>
      <c r="BJ1329" s="12"/>
      <c r="BK1329" s="12"/>
      <c r="BL1329" s="12"/>
      <c r="BM1329" s="12"/>
      <c r="BN1329" s="12"/>
      <c r="BO1329" s="12"/>
      <c r="BP1329" s="12"/>
      <c r="BQ1329" s="12"/>
      <c r="BR1329" s="12"/>
      <c r="BS1329" s="12"/>
      <c r="BT1329" s="12"/>
      <c r="BU1329" s="12"/>
      <c r="BV1329" s="12"/>
      <c r="BW1329" s="12"/>
      <c r="BX1329" s="12"/>
      <c r="BY1329" s="12"/>
      <c r="BZ1329" s="12"/>
      <c r="CA1329" s="12"/>
      <c r="CB1329" s="12"/>
      <c r="CC1329" s="12"/>
      <c r="CD1329" s="12"/>
      <c r="CE1329" s="12"/>
      <c r="CF1329" s="12"/>
      <c r="CG1329" s="12"/>
      <c r="CH1329" s="12"/>
      <c r="CI1329" s="12"/>
      <c r="CJ1329" s="12"/>
      <c r="CK1329" s="12"/>
      <c r="CL1329" s="12"/>
      <c r="CM1329" s="12"/>
      <c r="CN1329" s="12"/>
      <c r="CO1329" s="12"/>
      <c r="CP1329" s="12"/>
      <c r="CQ1329" s="12"/>
      <c r="CR1329" s="12"/>
      <c r="CS1329" s="12"/>
      <c r="CT1329" s="12"/>
      <c r="CU1329" s="12"/>
      <c r="CV1329" s="12"/>
      <c r="CW1329" s="12"/>
      <c r="CX1329" s="12"/>
      <c r="CY1329" s="12"/>
      <c r="CZ1329" s="12"/>
      <c r="DA1329" s="12"/>
      <c r="DB1329" s="12"/>
      <c r="DC1329" s="12"/>
      <c r="DD1329" s="12"/>
      <c r="DE1329" s="12"/>
      <c r="DF1329" s="12"/>
      <c r="DG1329" s="12"/>
      <c r="DH1329" s="12"/>
      <c r="DI1329" s="12"/>
      <c r="DJ1329" s="12"/>
      <c r="DK1329" s="12"/>
      <c r="DL1329" s="12"/>
      <c r="DM1329" s="12"/>
      <c r="DN1329" s="12"/>
      <c r="DO1329" s="12"/>
      <c r="DP1329" s="12"/>
      <c r="DQ1329" s="12"/>
      <c r="DR1329" s="12"/>
      <c r="DS1329" s="12"/>
      <c r="DT1329" s="12"/>
      <c r="DU1329" s="12"/>
      <c r="DV1329" s="12"/>
      <c r="DW1329" s="12"/>
      <c r="DX1329" s="12"/>
      <c r="DY1329" s="12"/>
      <c r="DZ1329" s="12"/>
      <c r="EA1329" s="12"/>
      <c r="EB1329" s="12"/>
      <c r="EC1329" s="12"/>
      <c r="ED1329" s="12"/>
      <c r="EE1329" s="12"/>
      <c r="EF1329" s="12"/>
      <c r="EG1329" s="12"/>
      <c r="EH1329" s="12"/>
      <c r="EI1329" s="12"/>
      <c r="EJ1329" s="12"/>
      <c r="EK1329" s="12"/>
      <c r="EL1329" s="12"/>
      <c r="EM1329" s="12"/>
      <c r="EN1329" s="12"/>
      <c r="EO1329" s="12"/>
      <c r="EP1329" s="12"/>
      <c r="EQ1329" s="12"/>
      <c r="ER1329" s="12"/>
      <c r="ES1329" s="12"/>
      <c r="ET1329" s="12"/>
      <c r="EU1329" s="12"/>
      <c r="EV1329" s="12"/>
      <c r="EW1329" s="12"/>
      <c r="EX1329" s="12"/>
      <c r="EY1329" s="12"/>
      <c r="EZ1329" s="12"/>
      <c r="FA1329" s="12"/>
      <c r="FB1329" s="12"/>
      <c r="FC1329" s="12"/>
      <c r="FD1329" s="12"/>
      <c r="FE1329" s="12"/>
      <c r="FF1329" s="12"/>
      <c r="FG1329" s="12"/>
      <c r="FH1329" s="12"/>
      <c r="FI1329" s="12"/>
      <c r="FJ1329" s="12"/>
      <c r="FK1329" s="12"/>
      <c r="FL1329" s="12"/>
      <c r="FM1329" s="12"/>
      <c r="FN1329" s="12"/>
      <c r="FO1329" s="12"/>
      <c r="FP1329" s="12"/>
      <c r="FQ1329" s="12"/>
      <c r="FR1329" s="12"/>
      <c r="FS1329" s="12"/>
      <c r="FT1329" s="12"/>
      <c r="FU1329" s="12"/>
      <c r="FV1329" s="12"/>
      <c r="FW1329" s="12"/>
      <c r="FX1329" s="12"/>
      <c r="FY1329" s="12"/>
      <c r="FZ1329" s="12"/>
      <c r="GA1329" s="12"/>
      <c r="GB1329" s="12"/>
      <c r="GC1329" s="12"/>
      <c r="GD1329" s="12"/>
      <c r="GE1329" s="12"/>
      <c r="GF1329" s="12"/>
      <c r="GG1329" s="12"/>
      <c r="GH1329" s="12"/>
      <c r="GI1329" s="12"/>
      <c r="GJ1329" s="12"/>
      <c r="GK1329" s="12"/>
      <c r="GL1329" s="12"/>
      <c r="GM1329" s="12"/>
      <c r="GN1329" s="12"/>
      <c r="GO1329" s="12"/>
      <c r="GP1329" s="12"/>
      <c r="GQ1329" s="12"/>
      <c r="GR1329" s="12"/>
      <c r="GS1329" s="12"/>
      <c r="GT1329" s="12"/>
      <c r="GU1329" s="12"/>
      <c r="GV1329" s="12"/>
      <c r="GW1329" s="12"/>
      <c r="GX1329" s="12"/>
      <c r="GY1329" s="12"/>
      <c r="GZ1329" s="12"/>
      <c r="HA1329" s="12"/>
      <c r="HB1329" s="12"/>
      <c r="HC1329" s="12"/>
      <c r="HD1329" s="12"/>
      <c r="HE1329" s="12"/>
      <c r="HF1329" s="12"/>
      <c r="HG1329" s="12"/>
      <c r="HH1329" s="12"/>
      <c r="HI1329" s="12"/>
      <c r="HJ1329" s="12"/>
      <c r="HK1329" s="12"/>
      <c r="HL1329" s="12"/>
      <c r="HM1329" s="12"/>
      <c r="HN1329" s="12"/>
      <c r="HO1329" s="12"/>
      <c r="HT1329" s="12"/>
      <c r="HU1329" s="12"/>
      <c r="HW1329" s="12"/>
      <c r="HX1329" s="12"/>
      <c r="HZ1329" s="12"/>
      <c r="IA1329" s="12"/>
      <c r="IB1329" s="12"/>
      <c r="IC1329" s="12"/>
      <c r="ID1329" s="12"/>
      <c r="IG1329" s="12"/>
      <c r="II1329" s="12"/>
      <c r="IJ1329" s="12"/>
      <c r="IK1329" s="12"/>
      <c r="IO1329" s="12"/>
      <c r="IP1329" s="12"/>
      <c r="IQ1329" s="12"/>
      <c r="IR1329" s="12"/>
      <c r="JN1329" s="7"/>
      <c r="JO1329" s="12"/>
      <c r="JQ1329" s="12"/>
      <c r="JT1329" s="12"/>
      <c r="JU1329" s="12"/>
      <c r="JV1329" s="12"/>
      <c r="JW1329" s="12"/>
      <c r="JX1329" s="12"/>
      <c r="KS1329" s="12"/>
      <c r="KT1329" s="12"/>
      <c r="KX1329" s="12"/>
      <c r="MR1329" s="12"/>
    </row>
    <row r="1330" spans="1:359" s="8" customFormat="1" ht="22.5" customHeight="1">
      <c r="A1330" s="56"/>
      <c r="B1330" s="55"/>
      <c r="C1330" s="63"/>
      <c r="D1330" s="201"/>
      <c r="E1330" s="226"/>
      <c r="F1330" s="60"/>
      <c r="G1330" s="60"/>
      <c r="H1330" s="26"/>
      <c r="I1330" s="26"/>
      <c r="J1330" s="9"/>
      <c r="K1330" s="26"/>
      <c r="L1330" s="66"/>
      <c r="M1330" s="66"/>
      <c r="N1330" s="17"/>
      <c r="O1330" s="318"/>
      <c r="P1330" s="318"/>
      <c r="Q1330" s="13"/>
      <c r="R1330" s="31"/>
      <c r="S1330" s="31"/>
      <c r="T1330" s="21"/>
      <c r="U1330" s="10"/>
      <c r="V1330" s="9"/>
      <c r="JM1330" s="12"/>
      <c r="JN1330" s="12"/>
      <c r="JO1330" s="12"/>
      <c r="JZ1330" s="12"/>
      <c r="KA1330" s="12"/>
      <c r="KB1330" s="12"/>
      <c r="KC1330" s="12"/>
      <c r="KD1330" s="12"/>
      <c r="KG1330" s="12"/>
      <c r="KH1330" s="12"/>
      <c r="KI1330" s="12"/>
      <c r="KJ1330" s="12"/>
      <c r="KK1330" s="12"/>
      <c r="KL1330" s="12"/>
      <c r="MR1330" s="12"/>
    </row>
    <row r="1331" spans="1:359" s="8" customFormat="1" ht="22.5" customHeight="1">
      <c r="A1331" s="56"/>
      <c r="B1331" s="55"/>
      <c r="C1331" s="63"/>
      <c r="D1331" s="201"/>
      <c r="E1331" s="226"/>
      <c r="F1331" s="60"/>
      <c r="G1331" s="60"/>
      <c r="H1331" s="26"/>
      <c r="I1331" s="26"/>
      <c r="J1331" s="9"/>
      <c r="K1331" s="26"/>
      <c r="L1331" s="66"/>
      <c r="M1331" s="66"/>
      <c r="N1331" s="17"/>
      <c r="O1331" s="318"/>
      <c r="P1331" s="318"/>
      <c r="Q1331" s="13"/>
      <c r="R1331" s="31"/>
      <c r="S1331" s="31"/>
      <c r="T1331" s="21"/>
      <c r="U1331" s="10"/>
      <c r="V1331" s="9"/>
      <c r="JM1331" s="12"/>
      <c r="JN1331" s="12"/>
      <c r="JO1331" s="12"/>
      <c r="JZ1331" s="12"/>
      <c r="KA1331" s="12"/>
      <c r="KG1331" s="12"/>
      <c r="KH1331" s="12"/>
      <c r="KI1331" s="12"/>
      <c r="KJ1331" s="12"/>
      <c r="KK1331" s="12"/>
      <c r="KL1331" s="12"/>
      <c r="MR1331" s="12"/>
    </row>
    <row r="1332" spans="1:359" s="8" customFormat="1" ht="22.5" customHeight="1">
      <c r="A1332" s="57">
        <v>1</v>
      </c>
      <c r="B1332" s="58">
        <v>15</v>
      </c>
      <c r="C1332" s="62"/>
      <c r="D1332" s="201">
        <f t="shared" ref="D1332:D1338" si="424">SUM((S1332*A1332)+B1332+C1332)</f>
        <v>24.637999999999998</v>
      </c>
      <c r="E1332" s="226"/>
      <c r="F1332" s="59" t="s">
        <v>805</v>
      </c>
      <c r="G1332" s="59"/>
      <c r="H1332" s="26" t="s">
        <v>455</v>
      </c>
      <c r="I1332" s="26" t="s">
        <v>1346</v>
      </c>
      <c r="J1332" s="26" t="s">
        <v>1348</v>
      </c>
      <c r="K1332" s="26" t="s">
        <v>1388</v>
      </c>
      <c r="L1332" s="66">
        <f t="shared" ref="L1332:L1338" si="425">SUM(D1332)</f>
        <v>24.637999999999998</v>
      </c>
      <c r="M1332" s="66"/>
      <c r="N1332" s="1" t="s">
        <v>369</v>
      </c>
      <c r="O1332" s="316" t="s">
        <v>369</v>
      </c>
      <c r="P1332" s="317">
        <v>1</v>
      </c>
      <c r="Q1332" s="4" t="s">
        <v>369</v>
      </c>
      <c r="R1332" s="37">
        <v>7.9</v>
      </c>
      <c r="S1332" s="38">
        <f t="shared" ref="S1332:S1338" si="426">SUM(R1332*1.22)</f>
        <v>9.6379999999999999</v>
      </c>
      <c r="T1332" s="20"/>
      <c r="U1332" s="10" t="s">
        <v>1239</v>
      </c>
      <c r="V1332" s="9"/>
      <c r="HY1332" s="12"/>
      <c r="HZ1332" s="12"/>
      <c r="IA1332" s="12"/>
      <c r="II1332" s="12"/>
      <c r="IJ1332" s="12"/>
      <c r="IK1332" s="12"/>
      <c r="IR1332" s="12"/>
      <c r="IS1332" s="12"/>
      <c r="IT1332" s="12"/>
      <c r="IU1332" s="12"/>
      <c r="IV1332" s="12"/>
      <c r="IW1332" s="12"/>
      <c r="IX1332" s="12"/>
      <c r="IY1332" s="12"/>
      <c r="IZ1332" s="12"/>
      <c r="JA1332" s="12"/>
      <c r="JL1332" s="12"/>
      <c r="JM1332" s="7"/>
      <c r="JN1332" s="12"/>
      <c r="JO1332" s="7"/>
      <c r="JQ1332" s="7"/>
      <c r="JT1332" s="12"/>
      <c r="JU1332" s="12"/>
      <c r="JV1332" s="12"/>
      <c r="JW1332" s="12"/>
      <c r="JX1332" s="12"/>
      <c r="JZ1332" s="12"/>
      <c r="KA1332" s="12"/>
      <c r="KS1332" s="12"/>
      <c r="KT1332" s="12"/>
      <c r="KX1332" s="7"/>
      <c r="LN1332" s="12"/>
      <c r="LO1332" s="12"/>
      <c r="LP1332" s="12"/>
      <c r="LQ1332" s="12"/>
      <c r="MG1332" s="12"/>
    </row>
    <row r="1333" spans="1:359" s="8" customFormat="1" ht="22.5" customHeight="1">
      <c r="A1333" s="57">
        <v>1</v>
      </c>
      <c r="B1333" s="58">
        <v>10</v>
      </c>
      <c r="C1333" s="62"/>
      <c r="D1333" s="201">
        <f t="shared" si="424"/>
        <v>19.881999999999998</v>
      </c>
      <c r="E1333" s="226"/>
      <c r="F1333" s="59" t="s">
        <v>818</v>
      </c>
      <c r="G1333" s="59"/>
      <c r="H1333" s="26" t="s">
        <v>455</v>
      </c>
      <c r="I1333" s="26" t="s">
        <v>375</v>
      </c>
      <c r="J1333" s="26" t="s">
        <v>955</v>
      </c>
      <c r="K1333" s="26" t="s">
        <v>376</v>
      </c>
      <c r="L1333" s="66">
        <f t="shared" si="425"/>
        <v>19.881999999999998</v>
      </c>
      <c r="M1333" s="66"/>
      <c r="N1333" s="1" t="s">
        <v>369</v>
      </c>
      <c r="O1333" s="316" t="s">
        <v>369</v>
      </c>
      <c r="P1333" s="317">
        <v>1</v>
      </c>
      <c r="Q1333" s="4" t="s">
        <v>369</v>
      </c>
      <c r="R1333" s="37">
        <v>8.1</v>
      </c>
      <c r="S1333" s="38">
        <f t="shared" si="426"/>
        <v>9.8819999999999997</v>
      </c>
      <c r="T1333" s="20"/>
      <c r="U1333" s="10" t="s">
        <v>485</v>
      </c>
      <c r="V1333" s="9"/>
      <c r="W1333" s="12"/>
      <c r="HP1333" s="12"/>
      <c r="HQ1333" s="12"/>
      <c r="IB1333" s="12"/>
      <c r="IC1333" s="12"/>
      <c r="ID1333" s="12"/>
      <c r="IE1333" s="7"/>
      <c r="IF1333" s="7"/>
      <c r="IG1333" s="12"/>
      <c r="IH1333" s="7"/>
      <c r="IL1333" s="12"/>
      <c r="IM1333" s="12"/>
      <c r="IN1333" s="12"/>
      <c r="IO1333" s="12"/>
      <c r="IP1333" s="12"/>
      <c r="IQ1333" s="12"/>
      <c r="IS1333" s="12"/>
      <c r="IT1333" s="12"/>
      <c r="IU1333" s="12"/>
      <c r="IV1333" s="12"/>
      <c r="IW1333" s="12"/>
      <c r="IX1333" s="12"/>
      <c r="IY1333" s="12"/>
      <c r="IZ1333" s="12"/>
      <c r="JA1333" s="12"/>
      <c r="JL1333" s="12"/>
      <c r="JM1333" s="7"/>
      <c r="JO1333" s="7"/>
      <c r="JQ1333" s="7"/>
      <c r="JT1333" s="12"/>
      <c r="JU1333" s="12"/>
      <c r="JV1333" s="12"/>
      <c r="JW1333" s="12"/>
      <c r="JX1333" s="12"/>
      <c r="KB1333" s="12"/>
      <c r="KC1333" s="12"/>
      <c r="KD1333" s="12"/>
      <c r="KS1333" s="12"/>
      <c r="KT1333" s="12"/>
      <c r="LN1333" s="12"/>
      <c r="LO1333" s="12"/>
      <c r="LP1333" s="12"/>
      <c r="LQ1333" s="12"/>
      <c r="MG1333" s="12"/>
      <c r="MK1333" s="12"/>
      <c r="ML1333" s="12"/>
      <c r="MM1333" s="12"/>
      <c r="MN1333" s="12"/>
      <c r="MO1333" s="12"/>
      <c r="MP1333" s="12"/>
      <c r="MU1333" s="12"/>
    </row>
    <row r="1334" spans="1:359" s="8" customFormat="1" ht="22.5" customHeight="1">
      <c r="A1334" s="57">
        <v>1</v>
      </c>
      <c r="B1334" s="58">
        <v>15</v>
      </c>
      <c r="C1334" s="62"/>
      <c r="D1334" s="201">
        <f t="shared" si="424"/>
        <v>22.808</v>
      </c>
      <c r="E1334" s="225"/>
      <c r="F1334" s="59" t="s">
        <v>805</v>
      </c>
      <c r="G1334" s="59"/>
      <c r="H1334" s="26" t="s">
        <v>455</v>
      </c>
      <c r="I1334" s="26" t="s">
        <v>1368</v>
      </c>
      <c r="J1334" s="26" t="s">
        <v>956</v>
      </c>
      <c r="K1334" s="26" t="s">
        <v>1340</v>
      </c>
      <c r="L1334" s="66">
        <f t="shared" si="425"/>
        <v>22.808</v>
      </c>
      <c r="M1334" s="66"/>
      <c r="N1334" s="1" t="s">
        <v>369</v>
      </c>
      <c r="O1334" s="316" t="s">
        <v>369</v>
      </c>
      <c r="P1334" s="317">
        <v>2</v>
      </c>
      <c r="Q1334" s="4" t="s">
        <v>369</v>
      </c>
      <c r="R1334" s="37">
        <v>6.4</v>
      </c>
      <c r="S1334" s="38">
        <f t="shared" si="426"/>
        <v>7.8079999999999998</v>
      </c>
      <c r="T1334" s="20"/>
      <c r="U1334" s="10" t="s">
        <v>629</v>
      </c>
      <c r="V1334" s="10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T1334" s="12"/>
      <c r="AU1334" s="12"/>
      <c r="AV1334" s="12"/>
      <c r="AW1334" s="12"/>
      <c r="AX1334" s="12"/>
      <c r="AY1334" s="12"/>
      <c r="AZ1334" s="12"/>
      <c r="BA1334" s="12"/>
      <c r="BB1334" s="12"/>
      <c r="BC1334" s="12"/>
      <c r="BD1334" s="12"/>
      <c r="BE1334" s="12"/>
      <c r="BF1334" s="12"/>
      <c r="BG1334" s="12"/>
      <c r="BH1334" s="12"/>
      <c r="BI1334" s="12"/>
      <c r="BJ1334" s="12"/>
      <c r="BK1334" s="12"/>
      <c r="BL1334" s="12"/>
      <c r="BM1334" s="12"/>
      <c r="BN1334" s="12"/>
      <c r="BO1334" s="12"/>
      <c r="BP1334" s="12"/>
      <c r="BQ1334" s="12"/>
      <c r="BR1334" s="12"/>
      <c r="BS1334" s="12"/>
      <c r="BT1334" s="12"/>
      <c r="BU1334" s="12"/>
      <c r="BV1334" s="12"/>
      <c r="BW1334" s="12"/>
      <c r="BX1334" s="12"/>
      <c r="BY1334" s="12"/>
      <c r="BZ1334" s="12"/>
      <c r="CA1334" s="12"/>
      <c r="CB1334" s="12"/>
      <c r="CC1334" s="12"/>
      <c r="CD1334" s="12"/>
      <c r="CE1334" s="12"/>
      <c r="CF1334" s="12"/>
      <c r="CG1334" s="12"/>
      <c r="CH1334" s="12"/>
      <c r="CI1334" s="12"/>
      <c r="CJ1334" s="12"/>
      <c r="CK1334" s="12"/>
      <c r="CL1334" s="12"/>
      <c r="CM1334" s="12"/>
      <c r="CN1334" s="12"/>
      <c r="CO1334" s="12"/>
      <c r="CP1334" s="12"/>
      <c r="CQ1334" s="12"/>
      <c r="CR1334" s="12"/>
      <c r="CS1334" s="12"/>
      <c r="CT1334" s="12"/>
      <c r="CU1334" s="12"/>
      <c r="CV1334" s="12"/>
      <c r="CW1334" s="12"/>
      <c r="CX1334" s="12"/>
      <c r="CY1334" s="12"/>
      <c r="CZ1334" s="12"/>
      <c r="DA1334" s="12"/>
      <c r="DB1334" s="12"/>
      <c r="DC1334" s="12"/>
      <c r="DD1334" s="12"/>
      <c r="DE1334" s="12"/>
      <c r="DF1334" s="12"/>
      <c r="DG1334" s="12"/>
      <c r="DH1334" s="12"/>
      <c r="DI1334" s="12"/>
      <c r="DJ1334" s="12"/>
      <c r="DK1334" s="12"/>
      <c r="DL1334" s="12"/>
      <c r="DM1334" s="12"/>
      <c r="DN1334" s="12"/>
      <c r="DO1334" s="12"/>
      <c r="DP1334" s="12"/>
      <c r="DQ1334" s="12"/>
      <c r="DR1334" s="12"/>
      <c r="DS1334" s="12"/>
      <c r="DT1334" s="12"/>
      <c r="DU1334" s="12"/>
      <c r="DV1334" s="12"/>
      <c r="DW1334" s="12"/>
      <c r="DX1334" s="12"/>
      <c r="DY1334" s="12"/>
      <c r="DZ1334" s="12"/>
      <c r="EA1334" s="12"/>
      <c r="EB1334" s="12"/>
      <c r="EC1334" s="12"/>
      <c r="ED1334" s="12"/>
      <c r="EE1334" s="12"/>
      <c r="EF1334" s="12"/>
      <c r="EG1334" s="12"/>
      <c r="EH1334" s="12"/>
      <c r="EI1334" s="12"/>
      <c r="EJ1334" s="12"/>
      <c r="EK1334" s="12"/>
      <c r="EL1334" s="12"/>
      <c r="EM1334" s="12"/>
      <c r="EN1334" s="12"/>
      <c r="EO1334" s="12"/>
      <c r="EP1334" s="12"/>
      <c r="EQ1334" s="12"/>
      <c r="ER1334" s="12"/>
      <c r="ES1334" s="12"/>
      <c r="ET1334" s="12"/>
      <c r="EU1334" s="12"/>
      <c r="EV1334" s="12"/>
      <c r="EW1334" s="12"/>
      <c r="EX1334" s="12"/>
      <c r="EY1334" s="12"/>
      <c r="EZ1334" s="12"/>
      <c r="FA1334" s="12"/>
      <c r="FB1334" s="12"/>
      <c r="FC1334" s="12"/>
      <c r="FD1334" s="12"/>
      <c r="FE1334" s="12"/>
      <c r="FF1334" s="12"/>
      <c r="FG1334" s="12"/>
      <c r="FH1334" s="12"/>
      <c r="FI1334" s="12"/>
      <c r="FJ1334" s="12"/>
      <c r="FK1334" s="12"/>
      <c r="FL1334" s="12"/>
      <c r="FM1334" s="12"/>
      <c r="FN1334" s="12"/>
      <c r="FO1334" s="12"/>
      <c r="FP1334" s="12"/>
      <c r="FQ1334" s="12"/>
      <c r="FR1334" s="12"/>
      <c r="FS1334" s="12"/>
      <c r="FT1334" s="12"/>
      <c r="FU1334" s="12"/>
      <c r="FV1334" s="12"/>
      <c r="FW1334" s="12"/>
      <c r="FX1334" s="12"/>
      <c r="FY1334" s="12"/>
      <c r="FZ1334" s="12"/>
      <c r="GA1334" s="12"/>
      <c r="GB1334" s="12"/>
      <c r="GC1334" s="12"/>
      <c r="GD1334" s="12"/>
      <c r="GE1334" s="12"/>
      <c r="GF1334" s="12"/>
      <c r="GG1334" s="12"/>
      <c r="GH1334" s="12"/>
      <c r="GI1334" s="12"/>
      <c r="GJ1334" s="12"/>
      <c r="GK1334" s="12"/>
      <c r="GL1334" s="12"/>
      <c r="GM1334" s="12"/>
      <c r="GN1334" s="12"/>
      <c r="GO1334" s="12"/>
      <c r="GP1334" s="12"/>
      <c r="GQ1334" s="12"/>
      <c r="GR1334" s="12"/>
      <c r="GS1334" s="12"/>
      <c r="GT1334" s="12"/>
      <c r="GU1334" s="12"/>
      <c r="GV1334" s="12"/>
      <c r="GW1334" s="12"/>
      <c r="GX1334" s="12"/>
      <c r="GY1334" s="12"/>
      <c r="GZ1334" s="12"/>
      <c r="HA1334" s="12"/>
      <c r="HB1334" s="12"/>
      <c r="HC1334" s="12"/>
      <c r="HD1334" s="12"/>
      <c r="HE1334" s="12"/>
      <c r="HF1334" s="12"/>
      <c r="HG1334" s="12"/>
      <c r="HH1334" s="12"/>
      <c r="HI1334" s="12"/>
      <c r="HJ1334" s="12"/>
      <c r="HK1334" s="12"/>
      <c r="HL1334" s="12"/>
      <c r="HM1334" s="12"/>
      <c r="HN1334" s="12"/>
      <c r="HO1334" s="12"/>
      <c r="HT1334" s="12"/>
      <c r="HU1334" s="12"/>
      <c r="HW1334" s="12"/>
      <c r="HX1334" s="12"/>
      <c r="IE1334" s="12"/>
      <c r="IF1334" s="12"/>
      <c r="IG1334" s="12"/>
      <c r="IH1334" s="12"/>
      <c r="IJ1334" s="12"/>
      <c r="IK1334" s="12"/>
      <c r="IL1334" s="12"/>
      <c r="IM1334" s="12"/>
      <c r="IN1334" s="12"/>
      <c r="JF1334" s="12"/>
      <c r="JG1334" s="12"/>
      <c r="JH1334" s="12"/>
      <c r="JI1334" s="12"/>
      <c r="JJ1334" s="12"/>
      <c r="JL1334" s="12"/>
      <c r="JM1334" s="7"/>
      <c r="JN1334" s="12"/>
      <c r="JO1334" s="7"/>
      <c r="JQ1334" s="7"/>
      <c r="JT1334" s="12"/>
      <c r="JU1334" s="12"/>
      <c r="JV1334" s="12"/>
      <c r="JW1334" s="12"/>
      <c r="JX1334" s="12"/>
      <c r="JZ1334" s="12"/>
      <c r="KA1334" s="12"/>
      <c r="KS1334" s="12"/>
      <c r="KT1334" s="12"/>
      <c r="KX1334" s="12"/>
      <c r="KZ1334" s="12"/>
      <c r="LA1334" s="12"/>
      <c r="LB1334" s="12"/>
      <c r="LC1334" s="12"/>
      <c r="LD1334" s="12"/>
      <c r="LE1334" s="12"/>
      <c r="LF1334" s="12"/>
      <c r="LG1334" s="12"/>
      <c r="LH1334" s="12"/>
      <c r="LI1334" s="12"/>
      <c r="LJ1334" s="12"/>
      <c r="LK1334" s="12"/>
      <c r="LL1334" s="12"/>
      <c r="LM1334" s="12"/>
      <c r="LR1334" s="12"/>
      <c r="LS1334" s="12"/>
      <c r="LT1334" s="12"/>
      <c r="LU1334" s="12"/>
      <c r="LV1334" s="12"/>
      <c r="LW1334" s="12"/>
      <c r="LX1334" s="12"/>
      <c r="LY1334" s="12"/>
      <c r="LZ1334" s="12"/>
      <c r="MA1334" s="12"/>
      <c r="MB1334" s="12"/>
      <c r="MC1334" s="12"/>
      <c r="MD1334" s="12"/>
      <c r="ME1334" s="12"/>
      <c r="MF1334" s="12"/>
      <c r="MH1334" s="12"/>
      <c r="MI1334" s="12"/>
      <c r="MJ1334" s="12"/>
      <c r="MU1334" s="12"/>
    </row>
    <row r="1335" spans="1:359" s="8" customFormat="1" ht="22.5" customHeight="1">
      <c r="A1335" s="57">
        <v>2.2000000000000002</v>
      </c>
      <c r="B1335" s="58"/>
      <c r="C1335" s="62"/>
      <c r="D1335" s="201">
        <f t="shared" si="424"/>
        <v>39.723200000000006</v>
      </c>
      <c r="E1335" s="226"/>
      <c r="F1335" s="59" t="s">
        <v>806</v>
      </c>
      <c r="G1335" s="59"/>
      <c r="H1335" s="26" t="s">
        <v>455</v>
      </c>
      <c r="I1335" s="26" t="s">
        <v>1346</v>
      </c>
      <c r="J1335" s="26" t="s">
        <v>956</v>
      </c>
      <c r="K1335" s="26" t="s">
        <v>1347</v>
      </c>
      <c r="L1335" s="66">
        <f t="shared" si="425"/>
        <v>39.723200000000006</v>
      </c>
      <c r="M1335" s="66"/>
      <c r="N1335" s="1" t="s">
        <v>369</v>
      </c>
      <c r="O1335" s="316" t="s">
        <v>369</v>
      </c>
      <c r="P1335" s="317">
        <v>5</v>
      </c>
      <c r="Q1335" s="4" t="s">
        <v>369</v>
      </c>
      <c r="R1335" s="37">
        <v>14.8</v>
      </c>
      <c r="S1335" s="38">
        <f t="shared" si="426"/>
        <v>18.056000000000001</v>
      </c>
      <c r="T1335" s="20"/>
      <c r="U1335" s="10" t="s">
        <v>1239</v>
      </c>
      <c r="V1335" s="9"/>
      <c r="HY1335" s="12"/>
      <c r="HZ1335" s="12"/>
      <c r="IA1335" s="12"/>
      <c r="II1335" s="12"/>
      <c r="IJ1335" s="12"/>
      <c r="IK1335" s="12"/>
      <c r="IR1335" s="12"/>
      <c r="IS1335" s="12"/>
      <c r="IT1335" s="12"/>
      <c r="IU1335" s="12"/>
      <c r="IV1335" s="12"/>
      <c r="IW1335" s="12"/>
      <c r="IX1335" s="12"/>
      <c r="IY1335" s="12"/>
      <c r="IZ1335" s="12"/>
      <c r="JA1335" s="12"/>
      <c r="JL1335" s="12"/>
      <c r="JN1335" s="12"/>
      <c r="JT1335" s="12"/>
      <c r="JU1335" s="12"/>
      <c r="JV1335" s="12"/>
      <c r="JW1335" s="12"/>
      <c r="JX1335" s="12"/>
      <c r="KZ1335" s="12"/>
      <c r="LA1335" s="12"/>
      <c r="LB1335" s="12"/>
      <c r="LC1335" s="12"/>
      <c r="LD1335" s="12"/>
      <c r="LE1335" s="12"/>
      <c r="LF1335" s="12"/>
      <c r="LG1335" s="12"/>
      <c r="LH1335" s="12"/>
      <c r="LI1335" s="12"/>
      <c r="LJ1335" s="12"/>
      <c r="LK1335" s="12"/>
      <c r="LL1335" s="12"/>
      <c r="LM1335" s="12"/>
      <c r="LR1335" s="12"/>
      <c r="LS1335" s="12"/>
      <c r="LT1335" s="12"/>
      <c r="LU1335" s="12"/>
      <c r="LV1335" s="12"/>
      <c r="LW1335" s="12"/>
      <c r="LX1335" s="12"/>
      <c r="LY1335" s="12"/>
      <c r="LZ1335" s="12"/>
      <c r="MA1335" s="12"/>
      <c r="MB1335" s="12"/>
      <c r="MC1335" s="12"/>
      <c r="MD1335" s="12"/>
      <c r="ME1335" s="12"/>
      <c r="MF1335" s="12"/>
      <c r="MH1335" s="12"/>
      <c r="MI1335" s="12"/>
      <c r="MJ1335" s="12"/>
      <c r="MQ1335" s="7"/>
      <c r="MS1335" s="7"/>
      <c r="MU1335" s="12"/>
    </row>
    <row r="1336" spans="1:359" s="8" customFormat="1" ht="22.5" customHeight="1">
      <c r="A1336" s="57">
        <v>2</v>
      </c>
      <c r="B1336" s="58">
        <v>5</v>
      </c>
      <c r="C1336" s="62">
        <v>-10</v>
      </c>
      <c r="D1336" s="201">
        <f t="shared" si="424"/>
        <v>50.827199999999998</v>
      </c>
      <c r="E1336" s="226"/>
      <c r="F1336" s="59" t="s">
        <v>832</v>
      </c>
      <c r="G1336" s="59"/>
      <c r="H1336" s="26" t="s">
        <v>455</v>
      </c>
      <c r="I1336" s="26" t="s">
        <v>1106</v>
      </c>
      <c r="J1336" s="26" t="s">
        <v>957</v>
      </c>
      <c r="K1336" s="26" t="s">
        <v>1118</v>
      </c>
      <c r="L1336" s="66">
        <f t="shared" si="425"/>
        <v>50.827199999999998</v>
      </c>
      <c r="M1336" s="66"/>
      <c r="N1336" s="1" t="s">
        <v>369</v>
      </c>
      <c r="O1336" s="316" t="s">
        <v>369</v>
      </c>
      <c r="P1336" s="317" t="s">
        <v>369</v>
      </c>
      <c r="Q1336" s="4">
        <v>1</v>
      </c>
      <c r="R1336" s="37">
        <v>22.88</v>
      </c>
      <c r="S1336" s="38">
        <f t="shared" si="426"/>
        <v>27.913599999999999</v>
      </c>
      <c r="T1336" s="20"/>
      <c r="U1336" s="10" t="s">
        <v>1104</v>
      </c>
      <c r="V1336" s="9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  <c r="AT1336" s="12"/>
      <c r="AU1336" s="12"/>
      <c r="AV1336" s="12"/>
      <c r="AW1336" s="12"/>
      <c r="AX1336" s="12"/>
      <c r="AY1336" s="12"/>
      <c r="AZ1336" s="12"/>
      <c r="BA1336" s="12"/>
      <c r="BB1336" s="12"/>
      <c r="BC1336" s="12"/>
      <c r="BD1336" s="12"/>
      <c r="BE1336" s="12"/>
      <c r="BF1336" s="12"/>
      <c r="BG1336" s="12"/>
      <c r="BH1336" s="12"/>
      <c r="BI1336" s="12"/>
      <c r="BJ1336" s="12"/>
      <c r="BK1336" s="12"/>
      <c r="BL1336" s="12"/>
      <c r="BM1336" s="12"/>
      <c r="BN1336" s="12"/>
      <c r="BO1336" s="12"/>
      <c r="BP1336" s="12"/>
      <c r="BQ1336" s="12"/>
      <c r="BR1336" s="12"/>
      <c r="BS1336" s="12"/>
      <c r="BT1336" s="12"/>
      <c r="BU1336" s="12"/>
      <c r="BV1336" s="12"/>
      <c r="BW1336" s="12"/>
      <c r="BX1336" s="12"/>
      <c r="BY1336" s="12"/>
      <c r="BZ1336" s="12"/>
      <c r="CA1336" s="12"/>
      <c r="CB1336" s="12"/>
      <c r="CC1336" s="12"/>
      <c r="CD1336" s="12"/>
      <c r="CE1336" s="12"/>
      <c r="CF1336" s="12"/>
      <c r="CG1336" s="12"/>
      <c r="CH1336" s="12"/>
      <c r="CI1336" s="12"/>
      <c r="CJ1336" s="12"/>
      <c r="CK1336" s="12"/>
      <c r="CL1336" s="12"/>
      <c r="CM1336" s="12"/>
      <c r="CN1336" s="12"/>
      <c r="CO1336" s="12"/>
      <c r="CP1336" s="12"/>
      <c r="CQ1336" s="12"/>
      <c r="CR1336" s="12"/>
      <c r="CS1336" s="12"/>
      <c r="CT1336" s="12"/>
      <c r="CU1336" s="12"/>
      <c r="CV1336" s="12"/>
      <c r="CW1336" s="12"/>
      <c r="CX1336" s="12"/>
      <c r="CY1336" s="12"/>
      <c r="CZ1336" s="12"/>
      <c r="DA1336" s="12"/>
      <c r="DB1336" s="12"/>
      <c r="DC1336" s="12"/>
      <c r="DD1336" s="12"/>
      <c r="DE1336" s="12"/>
      <c r="DF1336" s="12"/>
      <c r="DG1336" s="12"/>
      <c r="DH1336" s="12"/>
      <c r="DI1336" s="12"/>
      <c r="DJ1336" s="12"/>
      <c r="DK1336" s="12"/>
      <c r="DL1336" s="12"/>
      <c r="DM1336" s="12"/>
      <c r="DN1336" s="12"/>
      <c r="DO1336" s="12"/>
      <c r="DP1336" s="12"/>
      <c r="DQ1336" s="12"/>
      <c r="DR1336" s="12"/>
      <c r="DS1336" s="12"/>
      <c r="DT1336" s="12"/>
      <c r="DU1336" s="12"/>
      <c r="DV1336" s="12"/>
      <c r="DW1336" s="12"/>
      <c r="DX1336" s="12"/>
      <c r="DY1336" s="12"/>
      <c r="DZ1336" s="12"/>
      <c r="EA1336" s="12"/>
      <c r="EB1336" s="12"/>
      <c r="EC1336" s="12"/>
      <c r="ED1336" s="12"/>
      <c r="EE1336" s="12"/>
      <c r="EF1336" s="12"/>
      <c r="EG1336" s="12"/>
      <c r="EH1336" s="12"/>
      <c r="EI1336" s="12"/>
      <c r="EJ1336" s="12"/>
      <c r="EK1336" s="12"/>
      <c r="EL1336" s="12"/>
      <c r="EM1336" s="12"/>
      <c r="EN1336" s="12"/>
      <c r="EO1336" s="12"/>
      <c r="EP1336" s="12"/>
      <c r="EQ1336" s="12"/>
      <c r="ER1336" s="12"/>
      <c r="ES1336" s="12"/>
      <c r="ET1336" s="12"/>
      <c r="EU1336" s="12"/>
      <c r="EV1336" s="12"/>
      <c r="EW1336" s="12"/>
      <c r="EX1336" s="12"/>
      <c r="EY1336" s="12"/>
      <c r="EZ1336" s="12"/>
      <c r="FA1336" s="12"/>
      <c r="FB1336" s="12"/>
      <c r="FC1336" s="12"/>
      <c r="FD1336" s="12"/>
      <c r="FE1336" s="12"/>
      <c r="FF1336" s="12"/>
      <c r="FG1336" s="12"/>
      <c r="FH1336" s="12"/>
      <c r="FI1336" s="12"/>
      <c r="FJ1336" s="12"/>
      <c r="FK1336" s="12"/>
      <c r="FL1336" s="12"/>
      <c r="FM1336" s="12"/>
      <c r="FN1336" s="12"/>
      <c r="FO1336" s="12"/>
      <c r="FP1336" s="12"/>
      <c r="FQ1336" s="12"/>
      <c r="FR1336" s="12"/>
      <c r="FS1336" s="12"/>
      <c r="FT1336" s="12"/>
      <c r="FU1336" s="12"/>
      <c r="FV1336" s="12"/>
      <c r="FW1336" s="12"/>
      <c r="FX1336" s="12"/>
      <c r="FY1336" s="12"/>
      <c r="FZ1336" s="12"/>
      <c r="GA1336" s="12"/>
      <c r="GB1336" s="12"/>
      <c r="GC1336" s="12"/>
      <c r="GD1336" s="12"/>
      <c r="GE1336" s="12"/>
      <c r="GF1336" s="12"/>
      <c r="GG1336" s="12"/>
      <c r="GH1336" s="12"/>
      <c r="GI1336" s="12"/>
      <c r="GJ1336" s="12"/>
      <c r="GK1336" s="12"/>
      <c r="GL1336" s="12"/>
      <c r="GM1336" s="12"/>
      <c r="GN1336" s="12"/>
      <c r="GO1336" s="12"/>
      <c r="GP1336" s="12"/>
      <c r="GQ1336" s="12"/>
      <c r="GR1336" s="12"/>
      <c r="GS1336" s="12"/>
      <c r="GT1336" s="12"/>
      <c r="GU1336" s="12"/>
      <c r="GV1336" s="12"/>
      <c r="GW1336" s="12"/>
      <c r="GX1336" s="12"/>
      <c r="GY1336" s="12"/>
      <c r="GZ1336" s="12"/>
      <c r="HA1336" s="12"/>
      <c r="HB1336" s="12"/>
      <c r="HC1336" s="12"/>
      <c r="HD1336" s="12"/>
      <c r="HE1336" s="12"/>
      <c r="HF1336" s="12"/>
      <c r="HG1336" s="12"/>
      <c r="HH1336" s="12"/>
      <c r="HI1336" s="12"/>
      <c r="HJ1336" s="12"/>
      <c r="HK1336" s="12"/>
      <c r="HL1336" s="12"/>
      <c r="HM1336" s="12"/>
      <c r="HN1336" s="12"/>
      <c r="HO1336" s="12"/>
      <c r="HT1336" s="12"/>
      <c r="HU1336" s="12"/>
      <c r="HW1336" s="12"/>
      <c r="HX1336" s="12"/>
      <c r="IE1336" s="12"/>
      <c r="IF1336" s="12"/>
      <c r="IH1336" s="12"/>
      <c r="IM1336" s="7"/>
      <c r="IN1336" s="7"/>
      <c r="JB1336" s="12"/>
      <c r="JC1336" s="12"/>
      <c r="JD1336" s="12"/>
      <c r="JE1336" s="12"/>
      <c r="JK1336" s="12"/>
      <c r="JL1336" s="12"/>
      <c r="JM1336" s="12"/>
      <c r="JN1336" s="12"/>
      <c r="JO1336" s="12"/>
      <c r="JP1336" s="12"/>
      <c r="JR1336" s="12"/>
      <c r="JS1336" s="12"/>
      <c r="JT1336" s="12"/>
      <c r="JU1336" s="12"/>
      <c r="JV1336" s="12"/>
      <c r="JW1336" s="12"/>
      <c r="JX1336" s="12"/>
      <c r="KG1336" s="12"/>
      <c r="KS1336" s="12"/>
      <c r="KT1336" s="12"/>
      <c r="KX1336" s="12"/>
      <c r="LD1336" s="12"/>
      <c r="LE1336" s="12"/>
      <c r="LF1336" s="12"/>
      <c r="LG1336" s="12"/>
      <c r="LH1336" s="12"/>
      <c r="LI1336" s="12"/>
      <c r="LJ1336" s="12"/>
      <c r="LK1336" s="12"/>
      <c r="LL1336" s="12"/>
      <c r="LM1336" s="12"/>
      <c r="LN1336" s="12"/>
      <c r="LO1336" s="12"/>
      <c r="LP1336" s="12"/>
      <c r="LQ1336" s="12"/>
      <c r="LR1336" s="12"/>
      <c r="LS1336" s="12"/>
      <c r="LT1336" s="12"/>
      <c r="LU1336" s="12"/>
      <c r="LV1336" s="12"/>
      <c r="LW1336" s="12"/>
      <c r="LX1336" s="12"/>
      <c r="LY1336" s="12"/>
      <c r="LZ1336" s="12"/>
      <c r="MA1336" s="12"/>
      <c r="MB1336" s="12"/>
      <c r="MC1336" s="12"/>
      <c r="MD1336" s="12"/>
      <c r="ME1336" s="12"/>
      <c r="MF1336" s="12"/>
      <c r="MG1336" s="12"/>
      <c r="MH1336" s="12"/>
      <c r="MI1336" s="12"/>
      <c r="MJ1336" s="12"/>
      <c r="MK1336" s="12"/>
      <c r="ML1336" s="12"/>
      <c r="MM1336" s="12"/>
      <c r="MN1336" s="12"/>
      <c r="MO1336" s="12"/>
      <c r="MP1336" s="12"/>
    </row>
    <row r="1337" spans="1:359" s="8" customFormat="1" ht="22.5" customHeight="1">
      <c r="A1337" s="57">
        <v>1</v>
      </c>
      <c r="B1337" s="58">
        <v>15</v>
      </c>
      <c r="C1337" s="62"/>
      <c r="D1337" s="201">
        <f t="shared" si="424"/>
        <v>26.834</v>
      </c>
      <c r="E1337" s="225"/>
      <c r="F1337" s="59" t="s">
        <v>805</v>
      </c>
      <c r="G1337" s="59"/>
      <c r="H1337" s="26" t="s">
        <v>455</v>
      </c>
      <c r="I1337" s="26" t="s">
        <v>1346</v>
      </c>
      <c r="J1337" s="26" t="s">
        <v>1349</v>
      </c>
      <c r="K1337" s="26" t="s">
        <v>1350</v>
      </c>
      <c r="L1337" s="66">
        <f t="shared" si="425"/>
        <v>26.834</v>
      </c>
      <c r="M1337" s="66"/>
      <c r="N1337" s="1" t="s">
        <v>369</v>
      </c>
      <c r="O1337" s="316" t="s">
        <v>369</v>
      </c>
      <c r="P1337" s="317">
        <v>2</v>
      </c>
      <c r="Q1337" s="4" t="s">
        <v>369</v>
      </c>
      <c r="R1337" s="37">
        <v>9.6999999999999993</v>
      </c>
      <c r="S1337" s="38">
        <f t="shared" si="426"/>
        <v>11.834</v>
      </c>
      <c r="T1337" s="20"/>
      <c r="U1337" s="10" t="s">
        <v>1239</v>
      </c>
      <c r="V1337" s="9"/>
      <c r="HY1337" s="12"/>
      <c r="HZ1337" s="12"/>
      <c r="IA1337" s="12"/>
      <c r="II1337" s="12"/>
      <c r="IJ1337" s="12"/>
      <c r="IK1337" s="12"/>
      <c r="IR1337" s="12"/>
      <c r="IS1337" s="12"/>
      <c r="IT1337" s="12"/>
      <c r="IU1337" s="12"/>
      <c r="IV1337" s="12"/>
      <c r="IW1337" s="12"/>
      <c r="IX1337" s="12"/>
      <c r="IY1337" s="12"/>
      <c r="IZ1337" s="12"/>
      <c r="JA1337" s="12"/>
      <c r="JL1337" s="12"/>
      <c r="JN1337" s="12"/>
      <c r="JT1337" s="12"/>
      <c r="JU1337" s="12"/>
      <c r="JV1337" s="12"/>
      <c r="JW1337" s="12"/>
      <c r="JX1337" s="12"/>
      <c r="JZ1337" s="12"/>
      <c r="KA1337" s="12"/>
      <c r="KS1337" s="12"/>
      <c r="KT1337" s="12"/>
      <c r="KX1337" s="12"/>
      <c r="KZ1337" s="12"/>
      <c r="LA1337" s="12"/>
      <c r="LB1337" s="12"/>
      <c r="LC1337" s="12"/>
      <c r="LN1337" s="12"/>
      <c r="LO1337" s="12"/>
      <c r="LP1337" s="12"/>
      <c r="LQ1337" s="12"/>
      <c r="MG1337" s="12"/>
      <c r="MK1337" s="12"/>
      <c r="ML1337" s="12"/>
      <c r="MM1337" s="12"/>
      <c r="MN1337" s="12"/>
      <c r="MO1337" s="12"/>
      <c r="MP1337" s="12"/>
      <c r="MQ1337" s="12"/>
      <c r="MS1337" s="12"/>
    </row>
    <row r="1338" spans="1:359" s="8" customFormat="1" ht="22.5" customHeight="1">
      <c r="A1338" s="57">
        <v>1</v>
      </c>
      <c r="B1338" s="58">
        <v>15</v>
      </c>
      <c r="C1338" s="62"/>
      <c r="D1338" s="201">
        <f t="shared" si="424"/>
        <v>26.59</v>
      </c>
      <c r="E1338" s="226"/>
      <c r="F1338" s="59" t="s">
        <v>805</v>
      </c>
      <c r="G1338" s="59"/>
      <c r="H1338" s="26" t="s">
        <v>455</v>
      </c>
      <c r="I1338" s="26" t="s">
        <v>1368</v>
      </c>
      <c r="J1338" s="26" t="s">
        <v>1342</v>
      </c>
      <c r="K1338" s="26" t="s">
        <v>1341</v>
      </c>
      <c r="L1338" s="66">
        <f t="shared" si="425"/>
        <v>26.59</v>
      </c>
      <c r="M1338" s="66"/>
      <c r="N1338" s="1" t="s">
        <v>369</v>
      </c>
      <c r="O1338" s="316" t="s">
        <v>369</v>
      </c>
      <c r="P1338" s="317">
        <v>2</v>
      </c>
      <c r="Q1338" s="4" t="s">
        <v>369</v>
      </c>
      <c r="R1338" s="37">
        <v>9.5</v>
      </c>
      <c r="S1338" s="38">
        <f t="shared" si="426"/>
        <v>11.59</v>
      </c>
      <c r="T1338" s="20"/>
      <c r="U1338" s="10" t="s">
        <v>629</v>
      </c>
      <c r="V1338" s="10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12"/>
      <c r="AV1338" s="12"/>
      <c r="AW1338" s="12"/>
      <c r="AX1338" s="12"/>
      <c r="AY1338" s="12"/>
      <c r="AZ1338" s="12"/>
      <c r="BA1338" s="12"/>
      <c r="BB1338" s="12"/>
      <c r="BC1338" s="12"/>
      <c r="BD1338" s="12"/>
      <c r="BE1338" s="12"/>
      <c r="BF1338" s="12"/>
      <c r="BG1338" s="12"/>
      <c r="BH1338" s="12"/>
      <c r="BI1338" s="12"/>
      <c r="BJ1338" s="12"/>
      <c r="BK1338" s="12"/>
      <c r="BL1338" s="12"/>
      <c r="BM1338" s="12"/>
      <c r="BN1338" s="12"/>
      <c r="BO1338" s="12"/>
      <c r="BP1338" s="12"/>
      <c r="BQ1338" s="12"/>
      <c r="BR1338" s="12"/>
      <c r="BS1338" s="12"/>
      <c r="BT1338" s="12"/>
      <c r="BU1338" s="12"/>
      <c r="BV1338" s="12"/>
      <c r="BW1338" s="12"/>
      <c r="BX1338" s="12"/>
      <c r="BY1338" s="12"/>
      <c r="BZ1338" s="12"/>
      <c r="CA1338" s="12"/>
      <c r="CB1338" s="12"/>
      <c r="CC1338" s="12"/>
      <c r="CD1338" s="12"/>
      <c r="CE1338" s="12"/>
      <c r="CF1338" s="12"/>
      <c r="CG1338" s="12"/>
      <c r="CH1338" s="12"/>
      <c r="CI1338" s="12"/>
      <c r="CJ1338" s="12"/>
      <c r="CK1338" s="12"/>
      <c r="CL1338" s="12"/>
      <c r="CM1338" s="12"/>
      <c r="CN1338" s="12"/>
      <c r="CO1338" s="12"/>
      <c r="CP1338" s="12"/>
      <c r="CQ1338" s="12"/>
      <c r="CR1338" s="12"/>
      <c r="CS1338" s="12"/>
      <c r="CT1338" s="12"/>
      <c r="CU1338" s="12"/>
      <c r="CV1338" s="12"/>
      <c r="CW1338" s="12"/>
      <c r="CX1338" s="12"/>
      <c r="CY1338" s="12"/>
      <c r="CZ1338" s="12"/>
      <c r="DA1338" s="12"/>
      <c r="DB1338" s="12"/>
      <c r="DC1338" s="12"/>
      <c r="DD1338" s="12"/>
      <c r="DE1338" s="12"/>
      <c r="DF1338" s="12"/>
      <c r="DG1338" s="12"/>
      <c r="DH1338" s="12"/>
      <c r="DI1338" s="12"/>
      <c r="DJ1338" s="12"/>
      <c r="DK1338" s="12"/>
      <c r="DL1338" s="12"/>
      <c r="DM1338" s="12"/>
      <c r="DN1338" s="12"/>
      <c r="DO1338" s="12"/>
      <c r="DP1338" s="12"/>
      <c r="DQ1338" s="12"/>
      <c r="DR1338" s="12"/>
      <c r="DS1338" s="12"/>
      <c r="DT1338" s="12"/>
      <c r="DU1338" s="12"/>
      <c r="DV1338" s="12"/>
      <c r="DW1338" s="12"/>
      <c r="DX1338" s="12"/>
      <c r="DY1338" s="12"/>
      <c r="DZ1338" s="12"/>
      <c r="EA1338" s="12"/>
      <c r="EB1338" s="12"/>
      <c r="EC1338" s="12"/>
      <c r="ED1338" s="12"/>
      <c r="EE1338" s="12"/>
      <c r="EF1338" s="12"/>
      <c r="EG1338" s="12"/>
      <c r="EH1338" s="12"/>
      <c r="EI1338" s="12"/>
      <c r="EJ1338" s="12"/>
      <c r="EK1338" s="12"/>
      <c r="EL1338" s="12"/>
      <c r="EM1338" s="12"/>
      <c r="EN1338" s="12"/>
      <c r="EO1338" s="12"/>
      <c r="EP1338" s="12"/>
      <c r="EQ1338" s="12"/>
      <c r="ER1338" s="12"/>
      <c r="ES1338" s="12"/>
      <c r="ET1338" s="12"/>
      <c r="EU1338" s="12"/>
      <c r="EV1338" s="12"/>
      <c r="EW1338" s="12"/>
      <c r="EX1338" s="12"/>
      <c r="EY1338" s="12"/>
      <c r="EZ1338" s="12"/>
      <c r="FA1338" s="12"/>
      <c r="FB1338" s="12"/>
      <c r="FC1338" s="12"/>
      <c r="FD1338" s="12"/>
      <c r="FE1338" s="12"/>
      <c r="FF1338" s="12"/>
      <c r="FG1338" s="12"/>
      <c r="FH1338" s="12"/>
      <c r="FI1338" s="12"/>
      <c r="FJ1338" s="12"/>
      <c r="FK1338" s="12"/>
      <c r="FL1338" s="12"/>
      <c r="FM1338" s="12"/>
      <c r="FN1338" s="12"/>
      <c r="FO1338" s="12"/>
      <c r="FP1338" s="12"/>
      <c r="FQ1338" s="12"/>
      <c r="FR1338" s="12"/>
      <c r="FS1338" s="12"/>
      <c r="FT1338" s="12"/>
      <c r="FU1338" s="12"/>
      <c r="FV1338" s="12"/>
      <c r="FW1338" s="12"/>
      <c r="FX1338" s="12"/>
      <c r="FY1338" s="12"/>
      <c r="FZ1338" s="12"/>
      <c r="GA1338" s="12"/>
      <c r="GB1338" s="12"/>
      <c r="GC1338" s="12"/>
      <c r="GD1338" s="12"/>
      <c r="GE1338" s="12"/>
      <c r="GF1338" s="12"/>
      <c r="GG1338" s="12"/>
      <c r="GH1338" s="12"/>
      <c r="GI1338" s="12"/>
      <c r="GJ1338" s="12"/>
      <c r="GK1338" s="12"/>
      <c r="GL1338" s="12"/>
      <c r="GM1338" s="12"/>
      <c r="GN1338" s="12"/>
      <c r="GO1338" s="12"/>
      <c r="GP1338" s="12"/>
      <c r="GQ1338" s="12"/>
      <c r="GR1338" s="12"/>
      <c r="GS1338" s="12"/>
      <c r="GT1338" s="12"/>
      <c r="GU1338" s="12"/>
      <c r="GV1338" s="12"/>
      <c r="GW1338" s="12"/>
      <c r="GX1338" s="12"/>
      <c r="GY1338" s="12"/>
      <c r="GZ1338" s="12"/>
      <c r="HA1338" s="12"/>
      <c r="HB1338" s="12"/>
      <c r="HC1338" s="12"/>
      <c r="HD1338" s="12"/>
      <c r="HE1338" s="12"/>
      <c r="HF1338" s="12"/>
      <c r="HG1338" s="12"/>
      <c r="HH1338" s="12"/>
      <c r="HI1338" s="12"/>
      <c r="HJ1338" s="12"/>
      <c r="HK1338" s="12"/>
      <c r="HL1338" s="12"/>
      <c r="HM1338" s="12"/>
      <c r="HN1338" s="12"/>
      <c r="HO1338" s="12"/>
      <c r="HT1338" s="12"/>
      <c r="HU1338" s="12"/>
      <c r="HW1338" s="12"/>
      <c r="HX1338" s="12"/>
      <c r="IE1338" s="12"/>
      <c r="IF1338" s="12"/>
      <c r="IG1338" s="12"/>
      <c r="IH1338" s="12"/>
      <c r="IJ1338" s="12"/>
      <c r="IK1338" s="12"/>
      <c r="IL1338" s="12"/>
      <c r="IM1338" s="12"/>
      <c r="IN1338" s="12"/>
      <c r="JF1338" s="12"/>
      <c r="JG1338" s="12"/>
      <c r="JH1338" s="12"/>
      <c r="JI1338" s="12"/>
      <c r="JJ1338" s="12"/>
      <c r="JL1338" s="12"/>
      <c r="JN1338" s="12"/>
      <c r="JT1338" s="12"/>
      <c r="JU1338" s="12"/>
      <c r="JV1338" s="12"/>
      <c r="JW1338" s="12"/>
      <c r="JX1338" s="12"/>
      <c r="KB1338" s="12"/>
      <c r="KC1338" s="12"/>
      <c r="KD1338" s="12"/>
      <c r="KS1338" s="12"/>
      <c r="KT1338" s="12"/>
      <c r="KX1338" s="12"/>
      <c r="KZ1338" s="12"/>
      <c r="LA1338" s="12"/>
      <c r="LB1338" s="12"/>
      <c r="LC1338" s="12"/>
      <c r="LN1338" s="12"/>
      <c r="LO1338" s="12"/>
      <c r="LP1338" s="12"/>
      <c r="LQ1338" s="12"/>
      <c r="MG1338" s="12"/>
      <c r="MH1338" s="12"/>
      <c r="MI1338" s="12"/>
      <c r="MJ1338" s="12"/>
      <c r="MQ1338" s="12"/>
      <c r="MS1338" s="12"/>
    </row>
    <row r="1339" spans="1:359" s="8" customFormat="1" ht="22.5" customHeight="1">
      <c r="A1339" s="56"/>
      <c r="B1339" s="55"/>
      <c r="C1339" s="63"/>
      <c r="D1339" s="201"/>
      <c r="E1339" s="225"/>
      <c r="F1339" s="60"/>
      <c r="G1339" s="60"/>
      <c r="H1339" s="26"/>
      <c r="I1339" s="26"/>
      <c r="J1339" s="26"/>
      <c r="K1339" s="26"/>
      <c r="L1339" s="66"/>
      <c r="M1339" s="66"/>
      <c r="N1339" s="33"/>
      <c r="O1339" s="319"/>
      <c r="P1339" s="319"/>
      <c r="Q1339" s="34"/>
      <c r="R1339" s="31"/>
      <c r="S1339" s="39"/>
      <c r="T1339" s="21"/>
      <c r="U1339" s="10"/>
      <c r="V1339" s="10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  <c r="AT1339" s="12"/>
      <c r="AU1339" s="12"/>
      <c r="AV1339" s="12"/>
      <c r="AW1339" s="12"/>
      <c r="AX1339" s="12"/>
      <c r="AY1339" s="12"/>
      <c r="AZ1339" s="12"/>
      <c r="BA1339" s="12"/>
      <c r="BB1339" s="12"/>
      <c r="BC1339" s="12"/>
      <c r="BD1339" s="12"/>
      <c r="BE1339" s="12"/>
      <c r="BF1339" s="12"/>
      <c r="BG1339" s="12"/>
      <c r="BH1339" s="12"/>
      <c r="BI1339" s="12"/>
      <c r="BJ1339" s="12"/>
      <c r="BK1339" s="12"/>
      <c r="BL1339" s="12"/>
      <c r="BM1339" s="12"/>
      <c r="BN1339" s="12"/>
      <c r="BO1339" s="12"/>
      <c r="BP1339" s="12"/>
      <c r="BQ1339" s="12"/>
      <c r="BR1339" s="12"/>
      <c r="BS1339" s="12"/>
      <c r="BT1339" s="12"/>
      <c r="BU1339" s="12"/>
      <c r="BV1339" s="12"/>
      <c r="BW1339" s="12"/>
      <c r="BX1339" s="12"/>
      <c r="BY1339" s="12"/>
      <c r="BZ1339" s="12"/>
      <c r="CA1339" s="12"/>
      <c r="CB1339" s="12"/>
      <c r="CC1339" s="12"/>
      <c r="CD1339" s="12"/>
      <c r="CE1339" s="12"/>
      <c r="CF1339" s="12"/>
      <c r="CG1339" s="12"/>
      <c r="CH1339" s="12"/>
      <c r="CI1339" s="12"/>
      <c r="CJ1339" s="12"/>
      <c r="CK1339" s="12"/>
      <c r="CL1339" s="12"/>
      <c r="CM1339" s="12"/>
      <c r="CN1339" s="12"/>
      <c r="CO1339" s="12"/>
      <c r="CP1339" s="12"/>
      <c r="CQ1339" s="12"/>
      <c r="CR1339" s="12"/>
      <c r="CS1339" s="12"/>
      <c r="CT1339" s="12"/>
      <c r="CU1339" s="12"/>
      <c r="CV1339" s="12"/>
      <c r="CW1339" s="12"/>
      <c r="CX1339" s="12"/>
      <c r="CY1339" s="12"/>
      <c r="CZ1339" s="12"/>
      <c r="DA1339" s="12"/>
      <c r="DB1339" s="12"/>
      <c r="DC1339" s="12"/>
      <c r="DD1339" s="12"/>
      <c r="DE1339" s="12"/>
      <c r="DF1339" s="12"/>
      <c r="DG1339" s="12"/>
      <c r="DH1339" s="12"/>
      <c r="DI1339" s="12"/>
      <c r="DJ1339" s="12"/>
      <c r="DK1339" s="12"/>
      <c r="DL1339" s="12"/>
      <c r="DM1339" s="12"/>
      <c r="DN1339" s="12"/>
      <c r="DO1339" s="12"/>
      <c r="DP1339" s="12"/>
      <c r="DQ1339" s="12"/>
      <c r="DR1339" s="12"/>
      <c r="DS1339" s="12"/>
      <c r="DT1339" s="12"/>
      <c r="DU1339" s="12"/>
      <c r="DV1339" s="12"/>
      <c r="DW1339" s="12"/>
      <c r="DX1339" s="12"/>
      <c r="DY1339" s="12"/>
      <c r="DZ1339" s="12"/>
      <c r="EA1339" s="12"/>
      <c r="EB1339" s="12"/>
      <c r="EC1339" s="12"/>
      <c r="ED1339" s="12"/>
      <c r="EE1339" s="12"/>
      <c r="EF1339" s="12"/>
      <c r="EG1339" s="12"/>
      <c r="EH1339" s="12"/>
      <c r="EI1339" s="12"/>
      <c r="EJ1339" s="12"/>
      <c r="EK1339" s="12"/>
      <c r="EL1339" s="12"/>
      <c r="EM1339" s="12"/>
      <c r="EN1339" s="12"/>
      <c r="EO1339" s="12"/>
      <c r="EP1339" s="12"/>
      <c r="EQ1339" s="12"/>
      <c r="ER1339" s="12"/>
      <c r="ES1339" s="12"/>
      <c r="ET1339" s="12"/>
      <c r="EU1339" s="12"/>
      <c r="EV1339" s="12"/>
      <c r="EW1339" s="12"/>
      <c r="EX1339" s="12"/>
      <c r="EY1339" s="12"/>
      <c r="EZ1339" s="12"/>
      <c r="FA1339" s="12"/>
      <c r="FB1339" s="12"/>
      <c r="FC1339" s="12"/>
      <c r="FD1339" s="12"/>
      <c r="FE1339" s="12"/>
      <c r="FF1339" s="12"/>
      <c r="FG1339" s="12"/>
      <c r="FH1339" s="12"/>
      <c r="FI1339" s="12"/>
      <c r="FJ1339" s="12"/>
      <c r="FK1339" s="12"/>
      <c r="FL1339" s="12"/>
      <c r="FM1339" s="12"/>
      <c r="FN1339" s="12"/>
      <c r="FO1339" s="12"/>
      <c r="FP1339" s="12"/>
      <c r="FQ1339" s="12"/>
      <c r="FR1339" s="12"/>
      <c r="FS1339" s="12"/>
      <c r="FT1339" s="12"/>
      <c r="FU1339" s="12"/>
      <c r="FV1339" s="12"/>
      <c r="FW1339" s="12"/>
      <c r="FX1339" s="12"/>
      <c r="FY1339" s="12"/>
      <c r="FZ1339" s="12"/>
      <c r="GA1339" s="12"/>
      <c r="GB1339" s="12"/>
      <c r="GC1339" s="12"/>
      <c r="GD1339" s="12"/>
      <c r="GE1339" s="12"/>
      <c r="GF1339" s="12"/>
      <c r="GG1339" s="12"/>
      <c r="GH1339" s="12"/>
      <c r="GI1339" s="12"/>
      <c r="GJ1339" s="12"/>
      <c r="GK1339" s="12"/>
      <c r="GL1339" s="12"/>
      <c r="GM1339" s="12"/>
      <c r="GN1339" s="12"/>
      <c r="GO1339" s="12"/>
      <c r="GP1339" s="12"/>
      <c r="GQ1339" s="12"/>
      <c r="GR1339" s="12"/>
      <c r="GS1339" s="12"/>
      <c r="GT1339" s="12"/>
      <c r="GU1339" s="12"/>
      <c r="GV1339" s="12"/>
      <c r="GW1339" s="12"/>
      <c r="GX1339" s="12"/>
      <c r="GY1339" s="12"/>
      <c r="GZ1339" s="12"/>
      <c r="HA1339" s="12"/>
      <c r="HB1339" s="12"/>
      <c r="HC1339" s="12"/>
      <c r="HD1339" s="12"/>
      <c r="HE1339" s="12"/>
      <c r="HF1339" s="12"/>
      <c r="HG1339" s="12"/>
      <c r="HH1339" s="12"/>
      <c r="HI1339" s="12"/>
      <c r="HJ1339" s="12"/>
      <c r="HK1339" s="12"/>
      <c r="HL1339" s="12"/>
      <c r="HM1339" s="12"/>
      <c r="HN1339" s="12"/>
      <c r="HO1339" s="12"/>
      <c r="HT1339" s="12"/>
      <c r="HU1339" s="12"/>
      <c r="HW1339" s="12"/>
      <c r="HX1339" s="12"/>
      <c r="IE1339" s="12"/>
      <c r="IF1339" s="12"/>
      <c r="IG1339" s="12"/>
      <c r="IH1339" s="12"/>
      <c r="IJ1339" s="12"/>
      <c r="IK1339" s="12"/>
      <c r="IL1339" s="12"/>
      <c r="IM1339" s="12"/>
      <c r="IN1339" s="12"/>
      <c r="JF1339" s="12"/>
      <c r="JG1339" s="12"/>
      <c r="JH1339" s="12"/>
      <c r="JI1339" s="12"/>
      <c r="JJ1339" s="12"/>
      <c r="JL1339" s="12"/>
      <c r="JN1339" s="12"/>
      <c r="JT1339" s="12"/>
      <c r="JU1339" s="12"/>
      <c r="JV1339" s="12"/>
      <c r="JW1339" s="12"/>
      <c r="JX1339" s="12"/>
      <c r="KB1339" s="12"/>
      <c r="KC1339" s="12"/>
      <c r="KD1339" s="12"/>
      <c r="KS1339" s="12"/>
      <c r="KT1339" s="12"/>
      <c r="KX1339" s="12"/>
      <c r="MQ1339" s="12"/>
      <c r="MR1339" s="12"/>
      <c r="MS1339" s="12"/>
    </row>
    <row r="1340" spans="1:359" s="8" customFormat="1" ht="22.5" customHeight="1">
      <c r="A1340" s="56"/>
      <c r="B1340" s="55"/>
      <c r="C1340" s="63"/>
      <c r="D1340" s="201"/>
      <c r="E1340" s="225"/>
      <c r="F1340" s="60"/>
      <c r="G1340" s="60"/>
      <c r="H1340" s="26"/>
      <c r="I1340" s="26"/>
      <c r="J1340" s="26"/>
      <c r="K1340" s="26"/>
      <c r="L1340" s="66"/>
      <c r="M1340" s="66"/>
      <c r="N1340" s="33"/>
      <c r="O1340" s="319"/>
      <c r="P1340" s="319"/>
      <c r="Q1340" s="34"/>
      <c r="R1340" s="31"/>
      <c r="S1340" s="39"/>
      <c r="T1340" s="21"/>
      <c r="U1340" s="10"/>
      <c r="V1340" s="10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T1340" s="12"/>
      <c r="AU1340" s="12"/>
      <c r="AV1340" s="12"/>
      <c r="AW1340" s="12"/>
      <c r="AX1340" s="12"/>
      <c r="AY1340" s="12"/>
      <c r="AZ1340" s="12"/>
      <c r="BA1340" s="12"/>
      <c r="BB1340" s="12"/>
      <c r="BC1340" s="12"/>
      <c r="BD1340" s="12"/>
      <c r="BE1340" s="12"/>
      <c r="BF1340" s="12"/>
      <c r="BG1340" s="12"/>
      <c r="BH1340" s="12"/>
      <c r="BI1340" s="12"/>
      <c r="BJ1340" s="12"/>
      <c r="BK1340" s="12"/>
      <c r="BL1340" s="12"/>
      <c r="BM1340" s="12"/>
      <c r="BN1340" s="12"/>
      <c r="BO1340" s="12"/>
      <c r="BP1340" s="12"/>
      <c r="BQ1340" s="12"/>
      <c r="BR1340" s="12"/>
      <c r="BS1340" s="12"/>
      <c r="BT1340" s="12"/>
      <c r="BU1340" s="12"/>
      <c r="BV1340" s="12"/>
      <c r="BW1340" s="12"/>
      <c r="BX1340" s="12"/>
      <c r="BY1340" s="12"/>
      <c r="BZ1340" s="12"/>
      <c r="CA1340" s="12"/>
      <c r="CB1340" s="12"/>
      <c r="CC1340" s="12"/>
      <c r="CD1340" s="12"/>
      <c r="CE1340" s="12"/>
      <c r="CF1340" s="12"/>
      <c r="CG1340" s="12"/>
      <c r="CH1340" s="12"/>
      <c r="CI1340" s="12"/>
      <c r="CJ1340" s="12"/>
      <c r="CK1340" s="12"/>
      <c r="CL1340" s="12"/>
      <c r="CM1340" s="12"/>
      <c r="CN1340" s="12"/>
      <c r="CO1340" s="12"/>
      <c r="CP1340" s="12"/>
      <c r="CQ1340" s="12"/>
      <c r="CR1340" s="12"/>
      <c r="CS1340" s="12"/>
      <c r="CT1340" s="12"/>
      <c r="CU1340" s="12"/>
      <c r="CV1340" s="12"/>
      <c r="CW1340" s="12"/>
      <c r="CX1340" s="12"/>
      <c r="CY1340" s="12"/>
      <c r="CZ1340" s="12"/>
      <c r="DA1340" s="12"/>
      <c r="DB1340" s="12"/>
      <c r="DC1340" s="12"/>
      <c r="DD1340" s="12"/>
      <c r="DE1340" s="12"/>
      <c r="DF1340" s="12"/>
      <c r="DG1340" s="12"/>
      <c r="DH1340" s="12"/>
      <c r="DI1340" s="12"/>
      <c r="DJ1340" s="12"/>
      <c r="DK1340" s="12"/>
      <c r="DL1340" s="12"/>
      <c r="DM1340" s="12"/>
      <c r="DN1340" s="12"/>
      <c r="DO1340" s="12"/>
      <c r="DP1340" s="12"/>
      <c r="DQ1340" s="12"/>
      <c r="DR1340" s="12"/>
      <c r="DS1340" s="12"/>
      <c r="DT1340" s="12"/>
      <c r="DU1340" s="12"/>
      <c r="DV1340" s="12"/>
      <c r="DW1340" s="12"/>
      <c r="DX1340" s="12"/>
      <c r="DY1340" s="12"/>
      <c r="DZ1340" s="12"/>
      <c r="EA1340" s="12"/>
      <c r="EB1340" s="12"/>
      <c r="EC1340" s="12"/>
      <c r="ED1340" s="12"/>
      <c r="EE1340" s="12"/>
      <c r="EF1340" s="12"/>
      <c r="EG1340" s="12"/>
      <c r="EH1340" s="12"/>
      <c r="EI1340" s="12"/>
      <c r="EJ1340" s="12"/>
      <c r="EK1340" s="12"/>
      <c r="EL1340" s="12"/>
      <c r="EM1340" s="12"/>
      <c r="EN1340" s="12"/>
      <c r="EO1340" s="12"/>
      <c r="EP1340" s="12"/>
      <c r="EQ1340" s="12"/>
      <c r="ER1340" s="12"/>
      <c r="ES1340" s="12"/>
      <c r="ET1340" s="12"/>
      <c r="EU1340" s="12"/>
      <c r="EV1340" s="12"/>
      <c r="EW1340" s="12"/>
      <c r="EX1340" s="12"/>
      <c r="EY1340" s="12"/>
      <c r="EZ1340" s="12"/>
      <c r="FA1340" s="12"/>
      <c r="FB1340" s="12"/>
      <c r="FC1340" s="12"/>
      <c r="FD1340" s="12"/>
      <c r="FE1340" s="12"/>
      <c r="FF1340" s="12"/>
      <c r="FG1340" s="12"/>
      <c r="FH1340" s="12"/>
      <c r="FI1340" s="12"/>
      <c r="FJ1340" s="12"/>
      <c r="FK1340" s="12"/>
      <c r="FL1340" s="12"/>
      <c r="FM1340" s="12"/>
      <c r="FN1340" s="12"/>
      <c r="FO1340" s="12"/>
      <c r="FP1340" s="12"/>
      <c r="FQ1340" s="12"/>
      <c r="FR1340" s="12"/>
      <c r="FS1340" s="12"/>
      <c r="FT1340" s="12"/>
      <c r="FU1340" s="12"/>
      <c r="FV1340" s="12"/>
      <c r="FW1340" s="12"/>
      <c r="FX1340" s="12"/>
      <c r="FY1340" s="12"/>
      <c r="FZ1340" s="12"/>
      <c r="GA1340" s="12"/>
      <c r="GB1340" s="12"/>
      <c r="GC1340" s="12"/>
      <c r="GD1340" s="12"/>
      <c r="GE1340" s="12"/>
      <c r="GF1340" s="12"/>
      <c r="GG1340" s="12"/>
      <c r="GH1340" s="12"/>
      <c r="GI1340" s="12"/>
      <c r="GJ1340" s="12"/>
      <c r="GK1340" s="12"/>
      <c r="GL1340" s="12"/>
      <c r="GM1340" s="12"/>
      <c r="GN1340" s="12"/>
      <c r="GO1340" s="12"/>
      <c r="GP1340" s="12"/>
      <c r="GQ1340" s="12"/>
      <c r="GR1340" s="12"/>
      <c r="GS1340" s="12"/>
      <c r="GT1340" s="12"/>
      <c r="GU1340" s="12"/>
      <c r="GV1340" s="12"/>
      <c r="GW1340" s="12"/>
      <c r="GX1340" s="12"/>
      <c r="GY1340" s="12"/>
      <c r="GZ1340" s="12"/>
      <c r="HA1340" s="12"/>
      <c r="HB1340" s="12"/>
      <c r="HC1340" s="12"/>
      <c r="HD1340" s="12"/>
      <c r="HE1340" s="12"/>
      <c r="HF1340" s="12"/>
      <c r="HG1340" s="12"/>
      <c r="HH1340" s="12"/>
      <c r="HI1340" s="12"/>
      <c r="HJ1340" s="12"/>
      <c r="HK1340" s="12"/>
      <c r="HL1340" s="12"/>
      <c r="HM1340" s="12"/>
      <c r="HN1340" s="12"/>
      <c r="HO1340" s="12"/>
      <c r="HT1340" s="12"/>
      <c r="HU1340" s="12"/>
      <c r="HW1340" s="12"/>
      <c r="HX1340" s="12"/>
      <c r="IE1340" s="12"/>
      <c r="IF1340" s="12"/>
      <c r="IG1340" s="12"/>
      <c r="IH1340" s="12"/>
      <c r="IJ1340" s="12"/>
      <c r="IK1340" s="12"/>
      <c r="IL1340" s="12"/>
      <c r="IM1340" s="12"/>
      <c r="IN1340" s="12"/>
      <c r="JF1340" s="12"/>
      <c r="JG1340" s="12"/>
      <c r="JH1340" s="12"/>
      <c r="JI1340" s="12"/>
      <c r="JJ1340" s="12"/>
      <c r="JL1340" s="12"/>
      <c r="JN1340" s="12"/>
      <c r="JT1340" s="12"/>
      <c r="JU1340" s="12"/>
      <c r="JV1340" s="12"/>
      <c r="JW1340" s="12"/>
      <c r="JX1340" s="12"/>
      <c r="KB1340" s="12"/>
      <c r="KC1340" s="12"/>
      <c r="KD1340" s="12"/>
      <c r="KS1340" s="12"/>
      <c r="KT1340" s="12"/>
      <c r="KX1340" s="12"/>
      <c r="KY1340" s="12"/>
      <c r="MQ1340" s="12"/>
      <c r="MS1340" s="12"/>
    </row>
    <row r="1341" spans="1:359" s="8" customFormat="1" ht="22.5" customHeight="1">
      <c r="A1341" s="56"/>
      <c r="B1341" s="55"/>
      <c r="C1341" s="63"/>
      <c r="D1341" s="201"/>
      <c r="E1341" s="226"/>
      <c r="F1341" s="60"/>
      <c r="G1341" s="60"/>
      <c r="H1341" s="26"/>
      <c r="I1341" s="26"/>
      <c r="J1341" s="9"/>
      <c r="K1341" s="26"/>
      <c r="L1341" s="66"/>
      <c r="M1341" s="66"/>
      <c r="N1341" s="17"/>
      <c r="O1341" s="318"/>
      <c r="P1341" s="318"/>
      <c r="Q1341" s="13"/>
      <c r="R1341" s="31"/>
      <c r="S1341" s="31"/>
      <c r="T1341" s="21"/>
      <c r="U1341" s="10"/>
      <c r="V1341" s="9"/>
      <c r="MR1341" s="12"/>
      <c r="MU1341" s="12"/>
    </row>
    <row r="1342" spans="1:359" s="8" customFormat="1" ht="22.5" customHeight="1">
      <c r="A1342" s="56"/>
      <c r="B1342" s="55"/>
      <c r="C1342" s="63"/>
      <c r="D1342" s="201"/>
      <c r="E1342" s="226"/>
      <c r="F1342" s="60"/>
      <c r="G1342" s="60"/>
      <c r="H1342" s="26"/>
      <c r="I1342" s="26"/>
      <c r="J1342" s="9"/>
      <c r="K1342" s="26"/>
      <c r="L1342" s="66"/>
      <c r="M1342" s="66"/>
      <c r="N1342" s="322"/>
      <c r="O1342" s="337"/>
      <c r="P1342" s="337"/>
      <c r="Q1342" s="323"/>
      <c r="R1342" s="31"/>
      <c r="S1342" s="31"/>
      <c r="T1342" s="21"/>
      <c r="U1342" s="10"/>
      <c r="V1342" s="9"/>
      <c r="JZ1342" s="12"/>
      <c r="KA1342" s="12"/>
      <c r="MR1342" s="12"/>
    </row>
    <row r="1343" spans="1:359" s="7" customFormat="1" ht="22.5" customHeight="1">
      <c r="A1343" s="57">
        <v>1</v>
      </c>
      <c r="B1343" s="58">
        <v>20</v>
      </c>
      <c r="C1343" s="62"/>
      <c r="D1343" s="201">
        <f>SUM((R1343*A1343)+B1343+C1343)+((2020-2010)*3)</f>
        <v>77.7</v>
      </c>
      <c r="E1343" s="225"/>
      <c r="F1343" s="198" t="s">
        <v>821</v>
      </c>
      <c r="G1343" s="90" t="s">
        <v>1508</v>
      </c>
      <c r="H1343" s="83" t="s">
        <v>457</v>
      </c>
      <c r="I1343" s="83" t="s">
        <v>379</v>
      </c>
      <c r="J1343" s="84" t="s">
        <v>960</v>
      </c>
      <c r="K1343" s="83" t="s">
        <v>380</v>
      </c>
      <c r="L1343" s="66">
        <f>SUM(D1343)</f>
        <v>77.7</v>
      </c>
      <c r="M1343" s="66"/>
      <c r="N1343" s="1" t="s">
        <v>369</v>
      </c>
      <c r="O1343" s="316" t="s">
        <v>369</v>
      </c>
      <c r="P1343" s="317">
        <v>1</v>
      </c>
      <c r="Q1343" s="4" t="s">
        <v>369</v>
      </c>
      <c r="R1343" s="37">
        <v>27.7</v>
      </c>
      <c r="S1343" s="38">
        <f t="shared" ref="S1343:S1349" si="427">SUM(R1343*1.22)</f>
        <v>33.793999999999997</v>
      </c>
      <c r="T1343" s="20"/>
      <c r="U1343" s="10" t="s">
        <v>485</v>
      </c>
      <c r="V1343" s="9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K1343" s="8"/>
      <c r="HL1343" s="8"/>
      <c r="HM1343" s="8"/>
      <c r="HN1343" s="8"/>
      <c r="HO1343" s="8"/>
      <c r="HP1343" s="8"/>
      <c r="HQ1343" s="8"/>
      <c r="HR1343" s="12"/>
      <c r="HS1343" s="12"/>
      <c r="HT1343" s="8"/>
      <c r="HU1343" s="8"/>
      <c r="HV1343" s="12"/>
      <c r="HW1343" s="8"/>
      <c r="HX1343" s="8"/>
      <c r="HY1343" s="12"/>
      <c r="HZ1343" s="12"/>
      <c r="IA1343" s="12"/>
      <c r="IB1343" s="12"/>
      <c r="IC1343" s="12"/>
      <c r="ID1343" s="12"/>
      <c r="IE1343" s="8"/>
      <c r="IF1343" s="8"/>
      <c r="IG1343" s="12"/>
      <c r="IH1343" s="8"/>
      <c r="II1343" s="8"/>
      <c r="IJ1343" s="12"/>
      <c r="IK1343" s="12"/>
      <c r="IL1343" s="8"/>
      <c r="IM1343" s="8"/>
      <c r="IN1343" s="8"/>
      <c r="IO1343" s="12"/>
      <c r="IP1343" s="12"/>
      <c r="IQ1343" s="12"/>
      <c r="IR1343" s="12"/>
      <c r="IS1343" s="12"/>
      <c r="IT1343" s="12"/>
      <c r="IU1343" s="12"/>
      <c r="IV1343" s="12"/>
      <c r="IW1343" s="12"/>
      <c r="IX1343" s="12"/>
      <c r="IY1343" s="12"/>
      <c r="IZ1343" s="12"/>
      <c r="JA1343" s="12"/>
      <c r="JB1343" s="8"/>
      <c r="JC1343" s="8"/>
      <c r="JD1343" s="8"/>
      <c r="JE1343" s="8"/>
      <c r="JF1343" s="8"/>
      <c r="JG1343" s="8"/>
      <c r="JH1343" s="8"/>
      <c r="JI1343" s="8"/>
      <c r="JJ1343" s="8"/>
      <c r="JK1343" s="8"/>
      <c r="JL1343" s="12"/>
      <c r="JM1343" s="8"/>
      <c r="JN1343" s="8"/>
      <c r="JO1343" s="12"/>
      <c r="JP1343" s="8"/>
      <c r="JQ1343" s="8"/>
      <c r="JR1343" s="8"/>
      <c r="JS1343" s="8"/>
      <c r="JT1343" s="8"/>
      <c r="JU1343" s="8"/>
      <c r="JV1343" s="8"/>
      <c r="JW1343" s="8"/>
      <c r="JX1343" s="8"/>
      <c r="JY1343" s="8"/>
      <c r="JZ1343" s="8"/>
      <c r="KA1343" s="8"/>
      <c r="KB1343" s="8"/>
      <c r="KC1343" s="8"/>
      <c r="KD1343" s="8"/>
      <c r="KE1343" s="8"/>
      <c r="KF1343" s="8"/>
      <c r="KG1343" s="8"/>
      <c r="KH1343" s="8"/>
      <c r="KI1343" s="8"/>
      <c r="KJ1343" s="8"/>
      <c r="KK1343" s="8"/>
      <c r="KL1343" s="8"/>
      <c r="KM1343" s="8"/>
      <c r="KN1343" s="8"/>
      <c r="KO1343" s="8"/>
      <c r="KP1343" s="8"/>
      <c r="KQ1343" s="8"/>
      <c r="KR1343" s="8"/>
      <c r="KS1343" s="12"/>
      <c r="KT1343" s="12"/>
      <c r="KU1343" s="8"/>
      <c r="KV1343" s="8"/>
      <c r="KW1343" s="8"/>
      <c r="KX1343" s="12"/>
      <c r="KY1343" s="8"/>
      <c r="KZ1343" s="8"/>
      <c r="LA1343" s="8"/>
      <c r="LB1343" s="8"/>
      <c r="LC1343" s="8"/>
      <c r="LD1343" s="8"/>
      <c r="LE1343" s="8"/>
      <c r="LF1343" s="8"/>
      <c r="LG1343" s="8"/>
      <c r="LH1343" s="8"/>
      <c r="LI1343" s="8"/>
      <c r="LJ1343" s="8"/>
      <c r="LK1343" s="8"/>
      <c r="LL1343" s="8"/>
      <c r="LM1343" s="8"/>
      <c r="LN1343" s="8"/>
      <c r="LO1343" s="8"/>
      <c r="LP1343" s="8"/>
      <c r="LQ1343" s="8"/>
      <c r="LR1343" s="8"/>
      <c r="LS1343" s="8"/>
      <c r="LT1343" s="8"/>
      <c r="LU1343" s="8"/>
      <c r="LV1343" s="8"/>
      <c r="LW1343" s="8"/>
      <c r="LX1343" s="8"/>
      <c r="LY1343" s="8"/>
      <c r="LZ1343" s="8"/>
      <c r="MA1343" s="8"/>
      <c r="MB1343" s="8"/>
      <c r="MC1343" s="8"/>
      <c r="MD1343" s="8"/>
      <c r="ME1343" s="8"/>
      <c r="MF1343" s="8"/>
      <c r="MG1343" s="8"/>
      <c r="MH1343" s="12"/>
      <c r="MI1343" s="12"/>
      <c r="MJ1343" s="12"/>
      <c r="MK1343" s="8"/>
      <c r="ML1343" s="8"/>
      <c r="MM1343" s="8"/>
      <c r="MN1343" s="8"/>
      <c r="MO1343" s="8"/>
      <c r="MP1343" s="8"/>
      <c r="MQ1343" s="8"/>
      <c r="MR1343" s="8"/>
      <c r="MS1343" s="8"/>
      <c r="MU1343" s="8"/>
    </row>
    <row r="1344" spans="1:359" s="8" customFormat="1" ht="22.5" customHeight="1">
      <c r="A1344" s="57"/>
      <c r="B1344" s="58"/>
      <c r="C1344" s="62"/>
      <c r="D1344" s="201"/>
      <c r="E1344" s="226"/>
      <c r="F1344" s="198"/>
      <c r="G1344" s="90"/>
      <c r="H1344" s="79" t="s">
        <v>457</v>
      </c>
      <c r="I1344" s="79" t="s">
        <v>379</v>
      </c>
      <c r="J1344" s="80" t="s">
        <v>960</v>
      </c>
      <c r="K1344" s="79" t="s">
        <v>2295</v>
      </c>
      <c r="L1344" s="66">
        <v>0</v>
      </c>
      <c r="M1344" s="66"/>
      <c r="N1344" s="1" t="s">
        <v>369</v>
      </c>
      <c r="O1344" s="316" t="s">
        <v>369</v>
      </c>
      <c r="P1344" s="317">
        <v>1</v>
      </c>
      <c r="Q1344" s="4" t="s">
        <v>369</v>
      </c>
      <c r="R1344" s="37">
        <v>0</v>
      </c>
      <c r="S1344" s="38">
        <f t="shared" si="427"/>
        <v>0</v>
      </c>
      <c r="T1344" s="20"/>
      <c r="U1344" s="10" t="s">
        <v>485</v>
      </c>
      <c r="V1344" s="9"/>
      <c r="HR1344" s="12"/>
      <c r="HS1344" s="12"/>
      <c r="HV1344" s="12"/>
      <c r="HY1344" s="12"/>
      <c r="HZ1344" s="12"/>
      <c r="IA1344" s="12"/>
      <c r="IB1344" s="12"/>
      <c r="IC1344" s="12"/>
      <c r="ID1344" s="12"/>
      <c r="IG1344" s="12"/>
      <c r="IJ1344" s="12"/>
      <c r="IK1344" s="12"/>
      <c r="IO1344" s="12"/>
      <c r="IP1344" s="12"/>
      <c r="IQ1344" s="12"/>
      <c r="IR1344" s="12"/>
      <c r="IS1344" s="12"/>
      <c r="IT1344" s="12"/>
      <c r="IU1344" s="12"/>
      <c r="IV1344" s="12"/>
      <c r="IW1344" s="12"/>
      <c r="IX1344" s="12"/>
      <c r="IY1344" s="12"/>
      <c r="IZ1344" s="12"/>
      <c r="JA1344" s="12"/>
      <c r="JL1344" s="12"/>
      <c r="JO1344" s="12"/>
      <c r="KS1344" s="12"/>
      <c r="KT1344" s="12"/>
      <c r="KX1344" s="12"/>
      <c r="LN1344" s="12"/>
      <c r="LO1344" s="12"/>
      <c r="LP1344" s="12"/>
      <c r="LQ1344" s="12"/>
      <c r="MG1344" s="12"/>
      <c r="MH1344" s="12"/>
      <c r="MI1344" s="12"/>
      <c r="MJ1344" s="12"/>
      <c r="MK1344" s="12"/>
      <c r="ML1344" s="12"/>
      <c r="MM1344" s="12"/>
      <c r="MN1344" s="12"/>
      <c r="MO1344" s="12"/>
      <c r="MP1344" s="12"/>
      <c r="MR1344" s="12"/>
    </row>
    <row r="1345" spans="1:359" ht="22.5" customHeight="1">
      <c r="A1345" s="57">
        <v>1</v>
      </c>
      <c r="B1345" s="58">
        <v>15</v>
      </c>
      <c r="C1345" s="62"/>
      <c r="D1345" s="201">
        <f>SUM((S1345*A1345)+B1345+C1345)</f>
        <v>24.759999999999998</v>
      </c>
      <c r="E1345" s="226"/>
      <c r="F1345" s="59" t="s">
        <v>805</v>
      </c>
      <c r="G1345" s="59"/>
      <c r="H1345" s="26" t="s">
        <v>457</v>
      </c>
      <c r="I1345" s="26" t="s">
        <v>381</v>
      </c>
      <c r="J1345" s="9"/>
      <c r="K1345" s="26" t="s">
        <v>382</v>
      </c>
      <c r="L1345" s="66">
        <f>SUM(D1345)</f>
        <v>24.759999999999998</v>
      </c>
      <c r="M1345" s="66"/>
      <c r="N1345" s="1" t="s">
        <v>369</v>
      </c>
      <c r="O1345" s="316" t="s">
        <v>369</v>
      </c>
      <c r="P1345" s="317">
        <v>2</v>
      </c>
      <c r="Q1345" s="4" t="s">
        <v>369</v>
      </c>
      <c r="R1345" s="37">
        <v>8</v>
      </c>
      <c r="S1345" s="38">
        <f t="shared" si="427"/>
        <v>9.76</v>
      </c>
      <c r="T1345" s="20"/>
      <c r="U1345" s="10" t="s">
        <v>519</v>
      </c>
      <c r="V1345" s="9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IE1345" s="8"/>
      <c r="IF1345" s="8"/>
      <c r="IG1345" s="8"/>
      <c r="IH1345" s="8"/>
      <c r="IJ1345" s="8"/>
      <c r="IK1345" s="8"/>
      <c r="IL1345" s="8"/>
      <c r="IM1345" s="8"/>
      <c r="IN1345" s="8"/>
      <c r="IO1345" s="8"/>
      <c r="IP1345" s="8"/>
      <c r="IQ1345" s="8"/>
      <c r="IR1345" s="8"/>
      <c r="JB1345" s="8"/>
      <c r="JC1345" s="8"/>
      <c r="JD1345" s="8"/>
      <c r="JE1345" s="8"/>
      <c r="JK1345" s="8"/>
      <c r="JL1345" s="8"/>
      <c r="JN1345" s="8"/>
      <c r="JO1345" s="8"/>
      <c r="JP1345" s="8"/>
      <c r="JR1345" s="8"/>
      <c r="JS1345" s="8"/>
      <c r="JY1345" s="8"/>
      <c r="JZ1345" s="8"/>
      <c r="KA1345" s="8"/>
      <c r="KB1345" s="8"/>
      <c r="KC1345" s="8"/>
      <c r="KD1345" s="8"/>
      <c r="KE1345" s="8"/>
      <c r="KF1345" s="8"/>
      <c r="KG1345" s="8"/>
      <c r="KH1345" s="8"/>
      <c r="KI1345" s="8"/>
      <c r="KJ1345" s="8"/>
      <c r="KK1345" s="8"/>
      <c r="KL1345" s="8"/>
      <c r="KM1345" s="8"/>
      <c r="KN1345" s="8"/>
      <c r="KO1345" s="8"/>
      <c r="KP1345" s="8"/>
      <c r="KQ1345" s="8"/>
      <c r="KR1345" s="8"/>
      <c r="KS1345" s="8"/>
      <c r="KT1345" s="8"/>
      <c r="KU1345" s="8"/>
      <c r="KV1345" s="8"/>
      <c r="KW1345" s="8"/>
      <c r="KX1345" s="8"/>
      <c r="KY1345" s="8"/>
      <c r="LD1345" s="8"/>
      <c r="LE1345" s="8"/>
      <c r="LF1345" s="8"/>
      <c r="LG1345" s="8"/>
      <c r="LH1345" s="8"/>
      <c r="LI1345" s="8"/>
      <c r="LJ1345" s="8"/>
      <c r="LK1345" s="8"/>
      <c r="LL1345" s="8"/>
      <c r="LM1345" s="8"/>
      <c r="LN1345" s="8"/>
      <c r="LO1345" s="8"/>
      <c r="LP1345" s="8"/>
      <c r="LQ1345" s="8"/>
      <c r="LR1345" s="8"/>
      <c r="LS1345" s="8"/>
      <c r="LT1345" s="8"/>
      <c r="LU1345" s="8"/>
      <c r="LV1345" s="8"/>
      <c r="LW1345" s="8"/>
      <c r="LX1345" s="8"/>
      <c r="LY1345" s="8"/>
      <c r="LZ1345" s="8"/>
      <c r="MA1345" s="8"/>
      <c r="MB1345" s="8"/>
      <c r="MC1345" s="8"/>
      <c r="MD1345" s="8"/>
      <c r="ME1345" s="8"/>
      <c r="MF1345" s="8"/>
      <c r="MG1345" s="8"/>
      <c r="MK1345" s="8"/>
      <c r="ML1345" s="8"/>
      <c r="MM1345" s="8"/>
      <c r="MN1345" s="8"/>
      <c r="MO1345" s="8"/>
      <c r="MP1345" s="8"/>
      <c r="MQ1345" s="8"/>
      <c r="MR1345" s="8"/>
      <c r="MS1345" s="8"/>
      <c r="MU1345" s="8"/>
    </row>
    <row r="1346" spans="1:359" ht="22.5" customHeight="1">
      <c r="A1346" s="57">
        <v>2.2000000000000002</v>
      </c>
      <c r="B1346" s="58"/>
      <c r="C1346" s="62">
        <v>-6</v>
      </c>
      <c r="D1346" s="201">
        <f>SUM((R1346*A1346)+B1346+C1346)+((2020-2004)*3)</f>
        <v>69.72</v>
      </c>
      <c r="F1346" s="198" t="s">
        <v>806</v>
      </c>
      <c r="G1346" s="90" t="s">
        <v>1509</v>
      </c>
      <c r="H1346" s="83" t="s">
        <v>457</v>
      </c>
      <c r="I1346" s="83" t="s">
        <v>381</v>
      </c>
      <c r="J1346" s="86" t="s">
        <v>961</v>
      </c>
      <c r="K1346" s="83" t="s">
        <v>563</v>
      </c>
      <c r="L1346" s="66">
        <f>SUM(D1346)</f>
        <v>69.72</v>
      </c>
      <c r="M1346" s="66"/>
      <c r="N1346" s="1" t="s">
        <v>369</v>
      </c>
      <c r="O1346" s="316" t="s">
        <v>369</v>
      </c>
      <c r="P1346" s="317">
        <v>1</v>
      </c>
      <c r="Q1346" s="4" t="s">
        <v>369</v>
      </c>
      <c r="R1346" s="37">
        <v>12.6</v>
      </c>
      <c r="S1346" s="38">
        <f t="shared" si="427"/>
        <v>15.372</v>
      </c>
      <c r="T1346" s="20"/>
      <c r="U1346" s="10" t="s">
        <v>487</v>
      </c>
      <c r="V1346" s="9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T1346" s="8"/>
      <c r="HU1346" s="8"/>
      <c r="HW1346" s="8"/>
      <c r="HX1346" s="8"/>
      <c r="HY1346" s="8"/>
      <c r="HZ1346" s="8"/>
      <c r="IA1346" s="8"/>
      <c r="IB1346" s="8"/>
      <c r="IC1346" s="8"/>
      <c r="ID1346" s="8"/>
      <c r="IE1346" s="8"/>
      <c r="IF1346" s="8"/>
      <c r="IG1346" s="8"/>
      <c r="IH1346" s="8"/>
      <c r="II1346" s="7"/>
      <c r="IL1346" s="8"/>
      <c r="IM1346" s="8"/>
      <c r="IN1346" s="8"/>
      <c r="IO1346" s="8"/>
      <c r="IP1346" s="8"/>
      <c r="IQ1346" s="8"/>
      <c r="IR1346" s="8"/>
      <c r="IS1346" s="8"/>
      <c r="IT1346" s="8"/>
      <c r="IU1346" s="8"/>
      <c r="IV1346" s="8"/>
      <c r="IW1346" s="8"/>
      <c r="IX1346" s="8"/>
      <c r="IY1346" s="8"/>
      <c r="IZ1346" s="8"/>
      <c r="JA1346" s="8"/>
      <c r="JB1346" s="8"/>
      <c r="JC1346" s="8"/>
      <c r="JD1346" s="8"/>
      <c r="JE1346" s="8"/>
      <c r="JF1346" s="8"/>
      <c r="JG1346" s="8"/>
      <c r="JH1346" s="8"/>
      <c r="JI1346" s="8"/>
      <c r="JJ1346" s="8"/>
      <c r="JK1346" s="8"/>
      <c r="JL1346" s="8"/>
      <c r="JN1346" s="8"/>
      <c r="JP1346" s="8"/>
      <c r="JR1346" s="8"/>
      <c r="JS1346" s="8"/>
      <c r="JY1346" s="8"/>
      <c r="JZ1346" s="8"/>
      <c r="KA1346" s="8"/>
      <c r="KB1346" s="8"/>
      <c r="KC1346" s="8"/>
      <c r="KD1346" s="8"/>
      <c r="KE1346" s="8"/>
      <c r="KF1346" s="8"/>
      <c r="KG1346" s="8"/>
      <c r="KM1346" s="8"/>
      <c r="KN1346" s="8"/>
      <c r="KO1346" s="8"/>
      <c r="KP1346" s="8"/>
      <c r="KQ1346" s="8"/>
      <c r="KR1346" s="8"/>
      <c r="KS1346" s="8"/>
      <c r="KT1346" s="8"/>
      <c r="KU1346" s="8"/>
      <c r="KV1346" s="8"/>
      <c r="KW1346" s="8"/>
      <c r="KY1346" s="8"/>
      <c r="KZ1346" s="8"/>
      <c r="LA1346" s="8"/>
      <c r="LB1346" s="8"/>
      <c r="LC1346" s="8"/>
      <c r="MQ1346" s="8"/>
      <c r="MR1346" s="8"/>
      <c r="MS1346" s="8"/>
      <c r="MU1346" s="8"/>
    </row>
    <row r="1347" spans="1:359" ht="22.5" customHeight="1">
      <c r="A1347" s="57">
        <v>1.9</v>
      </c>
      <c r="B1347" s="58"/>
      <c r="C1347" s="62"/>
      <c r="D1347" s="201">
        <f>SUM((R1347*A1347)+B1347+C1347)+((2020-2001)*3)</f>
        <v>114</v>
      </c>
      <c r="E1347" s="226"/>
      <c r="F1347" s="198" t="s">
        <v>809</v>
      </c>
      <c r="G1347" s="90" t="s">
        <v>1510</v>
      </c>
      <c r="H1347" s="83" t="s">
        <v>457</v>
      </c>
      <c r="I1347" s="83" t="s">
        <v>79</v>
      </c>
      <c r="J1347" s="86" t="s">
        <v>962</v>
      </c>
      <c r="K1347" s="83" t="s">
        <v>383</v>
      </c>
      <c r="L1347" s="66">
        <f>SUM(D1347)</f>
        <v>114</v>
      </c>
      <c r="M1347" s="66"/>
      <c r="N1347" s="1" t="s">
        <v>369</v>
      </c>
      <c r="O1347" s="316" t="s">
        <v>369</v>
      </c>
      <c r="P1347" s="317">
        <v>1</v>
      </c>
      <c r="Q1347" s="4" t="s">
        <v>369</v>
      </c>
      <c r="R1347" s="37">
        <v>30</v>
      </c>
      <c r="S1347" s="38">
        <f t="shared" si="427"/>
        <v>36.6</v>
      </c>
      <c r="T1347" s="19"/>
      <c r="U1347" s="10" t="s">
        <v>487</v>
      </c>
      <c r="V1347" s="9"/>
      <c r="W1347" s="8"/>
      <c r="HP1347" s="7"/>
      <c r="HQ1347" s="7"/>
      <c r="HR1347" s="8"/>
      <c r="HS1347" s="8"/>
      <c r="HV1347" s="8"/>
      <c r="HY1347" s="8"/>
      <c r="IB1347" s="8"/>
      <c r="IC1347" s="8"/>
      <c r="ID1347" s="8"/>
      <c r="IG1347" s="8"/>
      <c r="II1347" s="8"/>
      <c r="IL1347" s="8"/>
      <c r="IM1347" s="8"/>
      <c r="IN1347" s="8"/>
      <c r="IS1347" s="8"/>
      <c r="IT1347" s="8"/>
      <c r="IU1347" s="8"/>
      <c r="IV1347" s="8"/>
      <c r="IW1347" s="8"/>
      <c r="IX1347" s="8"/>
      <c r="IY1347" s="8"/>
      <c r="IZ1347" s="8"/>
      <c r="JA1347" s="8"/>
      <c r="JM1347" s="8"/>
      <c r="JO1347" s="8"/>
      <c r="JQ1347" s="8"/>
      <c r="JZ1347" s="8"/>
      <c r="KA1347" s="8"/>
      <c r="KB1347" s="8"/>
      <c r="KC1347" s="8"/>
      <c r="KD1347" s="8"/>
      <c r="KE1347" s="8"/>
      <c r="KF1347" s="8"/>
      <c r="KH1347" s="8"/>
      <c r="KI1347" s="8"/>
      <c r="KJ1347" s="8"/>
      <c r="KK1347" s="8"/>
      <c r="KL1347" s="8"/>
      <c r="KM1347" s="8"/>
      <c r="KN1347" s="8"/>
      <c r="KO1347" s="8"/>
      <c r="KP1347" s="8"/>
      <c r="KQ1347" s="8"/>
      <c r="KR1347" s="8"/>
      <c r="KS1347" s="8"/>
      <c r="KT1347" s="8"/>
      <c r="KU1347" s="8"/>
      <c r="KV1347" s="8"/>
      <c r="KW1347" s="8"/>
      <c r="KY1347" s="8"/>
      <c r="LD1347" s="8"/>
      <c r="LE1347" s="8"/>
      <c r="LF1347" s="8"/>
      <c r="LG1347" s="8"/>
      <c r="LH1347" s="8"/>
      <c r="LI1347" s="8"/>
      <c r="LJ1347" s="8"/>
      <c r="LK1347" s="8"/>
      <c r="LL1347" s="8"/>
      <c r="LM1347" s="8"/>
      <c r="LN1347" s="8"/>
      <c r="LO1347" s="8"/>
      <c r="LP1347" s="8"/>
      <c r="LQ1347" s="8"/>
      <c r="LR1347" s="8"/>
      <c r="LS1347" s="8"/>
      <c r="LT1347" s="8"/>
      <c r="LU1347" s="8"/>
      <c r="LV1347" s="8"/>
      <c r="LW1347" s="8"/>
      <c r="LX1347" s="8"/>
      <c r="LY1347" s="8"/>
      <c r="LZ1347" s="8"/>
      <c r="MA1347" s="8"/>
      <c r="MB1347" s="8"/>
      <c r="MC1347" s="8"/>
      <c r="MD1347" s="8"/>
      <c r="ME1347" s="8"/>
      <c r="MF1347" s="8"/>
      <c r="MG1347" s="8"/>
      <c r="MH1347" s="8"/>
      <c r="MI1347" s="8"/>
      <c r="MJ1347" s="8"/>
      <c r="MU1347" s="8"/>
    </row>
    <row r="1348" spans="1:359" ht="22.5" customHeight="1">
      <c r="A1348" s="57">
        <v>1</v>
      </c>
      <c r="B1348" s="58">
        <v>15</v>
      </c>
      <c r="C1348" s="62"/>
      <c r="D1348" s="201">
        <f>SUM((S1348*A1348)+B1348+C1348)</f>
        <v>23.295999999999999</v>
      </c>
      <c r="E1348" s="226"/>
      <c r="F1348" s="59" t="s">
        <v>805</v>
      </c>
      <c r="G1348" s="59"/>
      <c r="H1348" s="26" t="s">
        <v>457</v>
      </c>
      <c r="I1348" s="26" t="s">
        <v>1640</v>
      </c>
      <c r="J1348" s="28" t="s">
        <v>962</v>
      </c>
      <c r="K1348" s="26" t="s">
        <v>1655</v>
      </c>
      <c r="L1348" s="66">
        <f>SUM(D1348)</f>
        <v>23.295999999999999</v>
      </c>
      <c r="M1348" s="66"/>
      <c r="N1348" s="1" t="s">
        <v>369</v>
      </c>
      <c r="O1348" s="316" t="s">
        <v>369</v>
      </c>
      <c r="P1348" s="317">
        <v>4</v>
      </c>
      <c r="Q1348" s="4" t="s">
        <v>369</v>
      </c>
      <c r="R1348" s="37">
        <v>6.8</v>
      </c>
      <c r="S1348" s="38">
        <f t="shared" si="427"/>
        <v>8.2959999999999994</v>
      </c>
      <c r="T1348" s="19"/>
      <c r="U1348" s="10" t="s">
        <v>1628</v>
      </c>
      <c r="V1348" s="10" t="s">
        <v>1629</v>
      </c>
      <c r="W1348" s="8"/>
      <c r="HP1348" s="8"/>
      <c r="HQ1348" s="8"/>
      <c r="HR1348" s="8"/>
      <c r="HS1348" s="8"/>
      <c r="HV1348" s="8"/>
      <c r="HY1348" s="8"/>
      <c r="IE1348" s="8"/>
      <c r="IF1348" s="8"/>
      <c r="IH1348" s="8"/>
      <c r="IL1348" s="8"/>
      <c r="IM1348" s="8"/>
      <c r="IN1348" s="8"/>
      <c r="IS1348" s="8"/>
      <c r="IT1348" s="8"/>
      <c r="IU1348" s="8"/>
      <c r="IV1348" s="8"/>
      <c r="IW1348" s="8"/>
      <c r="IX1348" s="8"/>
      <c r="IY1348" s="8"/>
      <c r="IZ1348" s="8"/>
      <c r="JA1348" s="8"/>
      <c r="JB1348" s="8"/>
      <c r="JC1348" s="8"/>
      <c r="JD1348" s="8"/>
      <c r="JE1348" s="8"/>
      <c r="JF1348" s="8"/>
      <c r="JG1348" s="8"/>
      <c r="JH1348" s="8"/>
      <c r="JI1348" s="8"/>
      <c r="JJ1348" s="8"/>
      <c r="JK1348" s="8"/>
      <c r="JL1348" s="8"/>
      <c r="JM1348" s="8"/>
      <c r="JN1348" s="7"/>
      <c r="JP1348" s="8"/>
      <c r="JR1348" s="8"/>
      <c r="JS1348" s="8"/>
      <c r="JY1348" s="8"/>
      <c r="JZ1348" s="8"/>
      <c r="KA1348" s="8"/>
      <c r="KB1348" s="8"/>
      <c r="KC1348" s="8"/>
      <c r="KD1348" s="8"/>
      <c r="KE1348" s="8"/>
      <c r="KF1348" s="8"/>
      <c r="KG1348" s="8"/>
      <c r="KH1348" s="8"/>
      <c r="KI1348" s="8"/>
      <c r="KJ1348" s="8"/>
      <c r="KK1348" s="8"/>
      <c r="KL1348" s="8"/>
      <c r="KM1348" s="8"/>
      <c r="KN1348" s="8"/>
      <c r="KO1348" s="8"/>
      <c r="KP1348" s="8"/>
      <c r="KQ1348" s="8"/>
      <c r="KR1348" s="8"/>
      <c r="KU1348" s="8"/>
      <c r="KV1348" s="8"/>
      <c r="KW1348" s="8"/>
      <c r="KX1348" s="8"/>
      <c r="KY1348" s="8"/>
      <c r="LD1348" s="8"/>
      <c r="LE1348" s="8"/>
      <c r="LF1348" s="8"/>
      <c r="LG1348" s="8"/>
      <c r="LH1348" s="8"/>
      <c r="LI1348" s="8"/>
      <c r="LJ1348" s="8"/>
      <c r="LK1348" s="8"/>
      <c r="LL1348" s="8"/>
      <c r="LM1348" s="8"/>
      <c r="LR1348" s="8"/>
      <c r="LS1348" s="8"/>
      <c r="LT1348" s="8"/>
      <c r="LU1348" s="8"/>
      <c r="LV1348" s="8"/>
      <c r="LW1348" s="8"/>
      <c r="LX1348" s="8"/>
      <c r="LY1348" s="8"/>
      <c r="LZ1348" s="8"/>
      <c r="MA1348" s="8"/>
      <c r="MB1348" s="8"/>
      <c r="MC1348" s="8"/>
      <c r="MD1348" s="8"/>
      <c r="ME1348" s="8"/>
      <c r="MF1348" s="8"/>
      <c r="MH1348" s="8"/>
      <c r="MI1348" s="8"/>
      <c r="MJ1348" s="8"/>
      <c r="MQ1348" s="8"/>
      <c r="MR1348" s="8"/>
      <c r="MS1348" s="8"/>
      <c r="MU1348" s="8"/>
    </row>
    <row r="1349" spans="1:359" s="8" customFormat="1" ht="22.5" customHeight="1">
      <c r="A1349" s="57">
        <v>1</v>
      </c>
      <c r="B1349" s="58">
        <v>15</v>
      </c>
      <c r="C1349" s="62"/>
      <c r="D1349" s="201">
        <f>SUM((S1349*A1349)+B1349+C1349)</f>
        <v>26.223999999999997</v>
      </c>
      <c r="E1349" s="225"/>
      <c r="F1349" s="59" t="s">
        <v>805</v>
      </c>
      <c r="G1349" s="59"/>
      <c r="H1349" s="26" t="s">
        <v>457</v>
      </c>
      <c r="I1349" s="26" t="s">
        <v>1640</v>
      </c>
      <c r="J1349" s="28" t="s">
        <v>962</v>
      </c>
      <c r="K1349" s="26" t="s">
        <v>2235</v>
      </c>
      <c r="L1349" s="66">
        <f>SUM(D1349)</f>
        <v>26.223999999999997</v>
      </c>
      <c r="M1349" s="66"/>
      <c r="N1349" s="1" t="s">
        <v>369</v>
      </c>
      <c r="O1349" s="316" t="s">
        <v>369</v>
      </c>
      <c r="P1349" s="317">
        <v>4</v>
      </c>
      <c r="Q1349" s="4" t="s">
        <v>369</v>
      </c>
      <c r="R1349" s="37">
        <v>9.1999999999999993</v>
      </c>
      <c r="S1349" s="38">
        <f t="shared" si="427"/>
        <v>11.223999999999998</v>
      </c>
      <c r="T1349" s="19"/>
      <c r="U1349" s="10" t="s">
        <v>1628</v>
      </c>
      <c r="V1349" s="10" t="s">
        <v>1629</v>
      </c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  <c r="AR1349" s="12"/>
      <c r="AS1349" s="12"/>
      <c r="AT1349" s="12"/>
      <c r="AU1349" s="12"/>
      <c r="AV1349" s="12"/>
      <c r="AW1349" s="12"/>
      <c r="AX1349" s="12"/>
      <c r="AY1349" s="12"/>
      <c r="AZ1349" s="12"/>
      <c r="BA1349" s="12"/>
      <c r="BB1349" s="12"/>
      <c r="BC1349" s="12"/>
      <c r="BD1349" s="12"/>
      <c r="BE1349" s="12"/>
      <c r="BF1349" s="12"/>
      <c r="BG1349" s="12"/>
      <c r="BH1349" s="12"/>
      <c r="BI1349" s="12"/>
      <c r="BJ1349" s="12"/>
      <c r="BK1349" s="12"/>
      <c r="BL1349" s="12"/>
      <c r="BM1349" s="12"/>
      <c r="BN1349" s="12"/>
      <c r="BO1349" s="12"/>
      <c r="BP1349" s="12"/>
      <c r="BQ1349" s="12"/>
      <c r="BR1349" s="12"/>
      <c r="BS1349" s="12"/>
      <c r="BT1349" s="12"/>
      <c r="BU1349" s="12"/>
      <c r="BV1349" s="12"/>
      <c r="BW1349" s="12"/>
      <c r="BX1349" s="12"/>
      <c r="BY1349" s="12"/>
      <c r="BZ1349" s="12"/>
      <c r="CA1349" s="12"/>
      <c r="CB1349" s="12"/>
      <c r="CC1349" s="12"/>
      <c r="CD1349" s="12"/>
      <c r="CE1349" s="12"/>
      <c r="CF1349" s="12"/>
      <c r="CG1349" s="12"/>
      <c r="CH1349" s="12"/>
      <c r="CI1349" s="12"/>
      <c r="CJ1349" s="12"/>
      <c r="CK1349" s="12"/>
      <c r="CL1349" s="12"/>
      <c r="CM1349" s="12"/>
      <c r="CN1349" s="12"/>
      <c r="CO1349" s="12"/>
      <c r="CP1349" s="12"/>
      <c r="CQ1349" s="12"/>
      <c r="CR1349" s="12"/>
      <c r="CS1349" s="12"/>
      <c r="CT1349" s="12"/>
      <c r="CU1349" s="12"/>
      <c r="CV1349" s="12"/>
      <c r="CW1349" s="12"/>
      <c r="CX1349" s="12"/>
      <c r="CY1349" s="12"/>
      <c r="CZ1349" s="12"/>
      <c r="DA1349" s="12"/>
      <c r="DB1349" s="12"/>
      <c r="DC1349" s="12"/>
      <c r="DD1349" s="12"/>
      <c r="DE1349" s="12"/>
      <c r="DF1349" s="12"/>
      <c r="DG1349" s="12"/>
      <c r="DH1349" s="12"/>
      <c r="DI1349" s="12"/>
      <c r="DJ1349" s="12"/>
      <c r="DK1349" s="12"/>
      <c r="DL1349" s="12"/>
      <c r="DM1349" s="12"/>
      <c r="DN1349" s="12"/>
      <c r="DO1349" s="12"/>
      <c r="DP1349" s="12"/>
      <c r="DQ1349" s="12"/>
      <c r="DR1349" s="12"/>
      <c r="DS1349" s="12"/>
      <c r="DT1349" s="12"/>
      <c r="DU1349" s="12"/>
      <c r="DV1349" s="12"/>
      <c r="DW1349" s="12"/>
      <c r="DX1349" s="12"/>
      <c r="DY1349" s="12"/>
      <c r="DZ1349" s="12"/>
      <c r="EA1349" s="12"/>
      <c r="EB1349" s="12"/>
      <c r="EC1349" s="12"/>
      <c r="ED1349" s="12"/>
      <c r="EE1349" s="12"/>
      <c r="EF1349" s="12"/>
      <c r="EG1349" s="12"/>
      <c r="EH1349" s="12"/>
      <c r="EI1349" s="12"/>
      <c r="EJ1349" s="12"/>
      <c r="EK1349" s="12"/>
      <c r="EL1349" s="12"/>
      <c r="EM1349" s="12"/>
      <c r="EN1349" s="12"/>
      <c r="EO1349" s="12"/>
      <c r="EP1349" s="12"/>
      <c r="EQ1349" s="12"/>
      <c r="ER1349" s="12"/>
      <c r="ES1349" s="12"/>
      <c r="ET1349" s="12"/>
      <c r="EU1349" s="12"/>
      <c r="EV1349" s="12"/>
      <c r="EW1349" s="12"/>
      <c r="EX1349" s="12"/>
      <c r="EY1349" s="12"/>
      <c r="EZ1349" s="12"/>
      <c r="FA1349" s="12"/>
      <c r="FB1349" s="12"/>
      <c r="FC1349" s="12"/>
      <c r="FD1349" s="12"/>
      <c r="FE1349" s="12"/>
      <c r="FF1349" s="12"/>
      <c r="FG1349" s="12"/>
      <c r="FH1349" s="12"/>
      <c r="FI1349" s="12"/>
      <c r="FJ1349" s="12"/>
      <c r="FK1349" s="12"/>
      <c r="FL1349" s="12"/>
      <c r="FM1349" s="12"/>
      <c r="FN1349" s="12"/>
      <c r="FO1349" s="12"/>
      <c r="FP1349" s="12"/>
      <c r="FQ1349" s="12"/>
      <c r="FR1349" s="12"/>
      <c r="FS1349" s="12"/>
      <c r="FT1349" s="12"/>
      <c r="FU1349" s="12"/>
      <c r="FV1349" s="12"/>
      <c r="FW1349" s="12"/>
      <c r="FX1349" s="12"/>
      <c r="FY1349" s="12"/>
      <c r="FZ1349" s="12"/>
      <c r="GA1349" s="12"/>
      <c r="GB1349" s="12"/>
      <c r="GC1349" s="12"/>
      <c r="GD1349" s="12"/>
      <c r="GE1349" s="12"/>
      <c r="GF1349" s="12"/>
      <c r="GG1349" s="12"/>
      <c r="GH1349" s="12"/>
      <c r="GI1349" s="12"/>
      <c r="GJ1349" s="12"/>
      <c r="GK1349" s="12"/>
      <c r="GL1349" s="12"/>
      <c r="GM1349" s="12"/>
      <c r="GN1349" s="12"/>
      <c r="GO1349" s="12"/>
      <c r="GP1349" s="12"/>
      <c r="GQ1349" s="12"/>
      <c r="GR1349" s="12"/>
      <c r="GS1349" s="12"/>
      <c r="GT1349" s="12"/>
      <c r="GU1349" s="12"/>
      <c r="GV1349" s="12"/>
      <c r="GW1349" s="12"/>
      <c r="GX1349" s="12"/>
      <c r="GY1349" s="12"/>
      <c r="GZ1349" s="12"/>
      <c r="HA1349" s="12"/>
      <c r="HB1349" s="12"/>
      <c r="HC1349" s="12"/>
      <c r="HD1349" s="12"/>
      <c r="HE1349" s="12"/>
      <c r="HF1349" s="12"/>
      <c r="HG1349" s="12"/>
      <c r="HH1349" s="12"/>
      <c r="HI1349" s="12"/>
      <c r="HJ1349" s="12"/>
      <c r="HK1349" s="12"/>
      <c r="HL1349" s="12"/>
      <c r="HM1349" s="12"/>
      <c r="HN1349" s="12"/>
      <c r="HO1349" s="12"/>
      <c r="HT1349" s="12"/>
      <c r="HU1349" s="12"/>
      <c r="HW1349" s="12"/>
      <c r="HX1349" s="12"/>
      <c r="HZ1349" s="12"/>
      <c r="IA1349" s="12"/>
      <c r="IB1349" s="12"/>
      <c r="IC1349" s="12"/>
      <c r="ID1349" s="12"/>
      <c r="IG1349" s="12"/>
      <c r="II1349" s="12"/>
      <c r="IJ1349" s="12"/>
      <c r="IK1349" s="12"/>
      <c r="IO1349" s="12"/>
      <c r="IP1349" s="12"/>
      <c r="IQ1349" s="12"/>
      <c r="IR1349" s="12"/>
      <c r="JN1349" s="7"/>
      <c r="JO1349" s="12"/>
      <c r="JQ1349" s="12"/>
      <c r="JT1349" s="12"/>
      <c r="JU1349" s="12"/>
      <c r="JV1349" s="12"/>
      <c r="JW1349" s="12"/>
      <c r="JX1349" s="12"/>
      <c r="KS1349" s="12"/>
      <c r="KT1349" s="12"/>
      <c r="KZ1349" s="12"/>
      <c r="LA1349" s="12"/>
      <c r="LB1349" s="12"/>
      <c r="LC1349" s="12"/>
      <c r="LN1349" s="12"/>
      <c r="LO1349" s="12"/>
      <c r="LP1349" s="12"/>
      <c r="LQ1349" s="12"/>
      <c r="MG1349" s="12"/>
      <c r="MK1349" s="12"/>
      <c r="ML1349" s="12"/>
      <c r="MM1349" s="12"/>
      <c r="MN1349" s="12"/>
      <c r="MO1349" s="12"/>
      <c r="MP1349" s="12"/>
    </row>
    <row r="1350" spans="1:359" s="8" customFormat="1" ht="22.5" customHeight="1">
      <c r="A1350" s="56"/>
      <c r="B1350" s="55"/>
      <c r="C1350" s="63"/>
      <c r="D1350" s="201"/>
      <c r="E1350" s="226"/>
      <c r="F1350" s="60"/>
      <c r="G1350" s="60"/>
      <c r="H1350" s="26"/>
      <c r="I1350" s="26"/>
      <c r="J1350" s="9"/>
      <c r="K1350" s="26"/>
      <c r="L1350" s="66"/>
      <c r="M1350" s="66"/>
      <c r="N1350" s="17"/>
      <c r="O1350" s="318"/>
      <c r="P1350" s="318"/>
      <c r="Q1350" s="13"/>
      <c r="R1350" s="31"/>
      <c r="S1350" s="31"/>
      <c r="T1350" s="21"/>
      <c r="U1350" s="10"/>
      <c r="V1350" s="9"/>
      <c r="KH1350" s="12"/>
      <c r="KI1350" s="12"/>
      <c r="KJ1350" s="12"/>
      <c r="KK1350" s="12"/>
      <c r="KL1350" s="12"/>
      <c r="MR1350" s="12"/>
      <c r="MU1350" s="12"/>
    </row>
    <row r="1351" spans="1:359" s="8" customFormat="1" ht="22.5" customHeight="1">
      <c r="A1351" s="56"/>
      <c r="B1351" s="55"/>
      <c r="C1351" s="63"/>
      <c r="D1351" s="201"/>
      <c r="E1351" s="226"/>
      <c r="F1351" s="60"/>
      <c r="G1351" s="60"/>
      <c r="H1351" s="26"/>
      <c r="I1351" s="26"/>
      <c r="J1351" s="9"/>
      <c r="K1351" s="26"/>
      <c r="L1351" s="66"/>
      <c r="M1351" s="66"/>
      <c r="N1351" s="17"/>
      <c r="O1351" s="318"/>
      <c r="P1351" s="318"/>
      <c r="Q1351" s="13"/>
      <c r="R1351" s="31"/>
      <c r="S1351" s="31"/>
      <c r="T1351" s="21"/>
      <c r="U1351" s="10"/>
      <c r="V1351" s="9"/>
      <c r="KH1351" s="12"/>
      <c r="KI1351" s="12"/>
      <c r="KJ1351" s="12"/>
      <c r="KK1351" s="12"/>
      <c r="KL1351" s="12"/>
      <c r="MR1351" s="12"/>
      <c r="MU1351" s="12"/>
    </row>
    <row r="1352" spans="1:359" s="8" customFormat="1" ht="22.5" customHeight="1">
      <c r="A1352" s="56"/>
      <c r="B1352" s="55"/>
      <c r="C1352" s="63"/>
      <c r="D1352" s="201"/>
      <c r="E1352" s="225"/>
      <c r="F1352" s="60"/>
      <c r="G1352" s="60"/>
      <c r="H1352" s="26"/>
      <c r="I1352" s="26"/>
      <c r="J1352" s="9"/>
      <c r="K1352" s="26"/>
      <c r="L1352" s="66"/>
      <c r="M1352" s="66"/>
      <c r="N1352" s="17"/>
      <c r="O1352" s="318"/>
      <c r="P1352" s="318"/>
      <c r="Q1352" s="13"/>
      <c r="R1352" s="31"/>
      <c r="S1352" s="31"/>
      <c r="T1352" s="21"/>
      <c r="U1352" s="10"/>
      <c r="V1352" s="9"/>
      <c r="KH1352" s="12"/>
      <c r="KI1352" s="12"/>
      <c r="KJ1352" s="12"/>
      <c r="KK1352" s="12"/>
      <c r="KL1352" s="12"/>
      <c r="MR1352" s="12"/>
      <c r="MU1352" s="12"/>
    </row>
    <row r="1353" spans="1:359" s="8" customFormat="1" ht="22.5" customHeight="1">
      <c r="A1353" s="56"/>
      <c r="B1353" s="55"/>
      <c r="C1353" s="63"/>
      <c r="D1353" s="201"/>
      <c r="E1353" s="226"/>
      <c r="F1353" s="60"/>
      <c r="G1353" s="60"/>
      <c r="H1353" s="26"/>
      <c r="I1353" s="26"/>
      <c r="J1353" s="14"/>
      <c r="K1353" s="26"/>
      <c r="L1353" s="66"/>
      <c r="M1353" s="66"/>
      <c r="N1353" s="17"/>
      <c r="O1353" s="318"/>
      <c r="P1353" s="318"/>
      <c r="Q1353" s="13"/>
      <c r="R1353" s="31"/>
      <c r="S1353" s="31"/>
      <c r="T1353" s="21"/>
      <c r="U1353" s="10"/>
      <c r="V1353" s="9"/>
      <c r="KH1353" s="12"/>
      <c r="KI1353" s="12"/>
      <c r="KJ1353" s="12"/>
      <c r="KK1353" s="12"/>
      <c r="KL1353" s="12"/>
      <c r="MR1353" s="12"/>
      <c r="MU1353" s="12"/>
    </row>
    <row r="1354" spans="1:359" s="8" customFormat="1" ht="22.5" customHeight="1">
      <c r="A1354" s="57">
        <v>2.2000000000000002</v>
      </c>
      <c r="B1354" s="58"/>
      <c r="C1354" s="62"/>
      <c r="D1354" s="201">
        <f t="shared" ref="D1354:D1368" si="428">SUM((S1354*A1354)+B1354+C1354)</f>
        <v>37.414960000000001</v>
      </c>
      <c r="E1354" s="225"/>
      <c r="F1354" s="59" t="s">
        <v>806</v>
      </c>
      <c r="G1354" s="59"/>
      <c r="H1354" s="26" t="s">
        <v>456</v>
      </c>
      <c r="I1354" s="26" t="s">
        <v>84</v>
      </c>
      <c r="J1354" s="26" t="s">
        <v>1619</v>
      </c>
      <c r="K1354" s="26" t="s">
        <v>1232</v>
      </c>
      <c r="L1354" s="66">
        <f t="shared" ref="L1354:L1367" si="429">SUM(D1354)</f>
        <v>37.414960000000001</v>
      </c>
      <c r="M1354" s="66"/>
      <c r="N1354" s="1" t="s">
        <v>369</v>
      </c>
      <c r="O1354" s="316" t="s">
        <v>369</v>
      </c>
      <c r="P1354" s="317" t="s">
        <v>369</v>
      </c>
      <c r="Q1354" s="4">
        <v>1</v>
      </c>
      <c r="R1354" s="37">
        <v>13.94</v>
      </c>
      <c r="S1354" s="38">
        <f t="shared" ref="S1354:S1368" si="430">SUM(R1354*1.22)</f>
        <v>17.006799999999998</v>
      </c>
      <c r="T1354" s="20"/>
      <c r="U1354" s="10" t="s">
        <v>782</v>
      </c>
      <c r="V1354" s="9"/>
      <c r="W1354" s="12"/>
      <c r="HZ1354" s="12"/>
      <c r="IA1354" s="12"/>
      <c r="IE1354" s="12"/>
      <c r="IF1354" s="12"/>
      <c r="IG1354" s="12"/>
      <c r="IH1354" s="12"/>
      <c r="IJ1354" s="12"/>
      <c r="IK1354" s="12"/>
      <c r="IO1354" s="12"/>
      <c r="IP1354" s="12"/>
      <c r="IQ1354" s="12"/>
      <c r="IR1354" s="12"/>
      <c r="JM1354" s="12"/>
      <c r="JN1354" s="12"/>
      <c r="JO1354" s="12"/>
      <c r="JT1354" s="12"/>
      <c r="JU1354" s="12"/>
      <c r="JV1354" s="12"/>
      <c r="JW1354" s="12"/>
      <c r="JX1354" s="12"/>
      <c r="JY1354" s="12"/>
      <c r="KB1354" s="12"/>
      <c r="KC1354" s="12"/>
      <c r="KD1354" s="12"/>
      <c r="KE1354" s="12"/>
      <c r="KF1354" s="12"/>
      <c r="KG1354" s="12"/>
      <c r="KH1354" s="12"/>
      <c r="KI1354" s="12"/>
      <c r="KJ1354" s="12"/>
      <c r="KK1354" s="12"/>
      <c r="KL1354" s="12"/>
      <c r="KM1354" s="12"/>
      <c r="KN1354" s="12"/>
      <c r="KO1354" s="12"/>
      <c r="KP1354" s="12"/>
      <c r="KQ1354" s="12"/>
      <c r="KR1354" s="12"/>
      <c r="KX1354" s="12"/>
    </row>
    <row r="1355" spans="1:359" s="8" customFormat="1" ht="22.5" customHeight="1">
      <c r="A1355" s="57">
        <v>1</v>
      </c>
      <c r="B1355" s="58">
        <v>10</v>
      </c>
      <c r="C1355" s="62">
        <v>4</v>
      </c>
      <c r="D1355" s="201">
        <f t="shared" ref="D1355" si="431">SUM((S1355*A1355)+B1355+C1355)</f>
        <v>23.332999999999998</v>
      </c>
      <c r="E1355" s="225"/>
      <c r="F1355" s="59" t="s">
        <v>818</v>
      </c>
      <c r="G1355" s="59"/>
      <c r="H1355" s="26" t="s">
        <v>456</v>
      </c>
      <c r="I1355" s="26" t="s">
        <v>83</v>
      </c>
      <c r="J1355" s="26" t="s">
        <v>1619</v>
      </c>
      <c r="K1355" s="26" t="s">
        <v>1232</v>
      </c>
      <c r="L1355" s="66">
        <f t="shared" ref="L1355" si="432">SUM(D1355)</f>
        <v>23.332999999999998</v>
      </c>
      <c r="M1355" s="66"/>
      <c r="N1355" s="1" t="s">
        <v>369</v>
      </c>
      <c r="O1355" s="316" t="s">
        <v>369</v>
      </c>
      <c r="P1355" s="317">
        <v>1</v>
      </c>
      <c r="Q1355" s="4" t="s">
        <v>369</v>
      </c>
      <c r="R1355" s="37">
        <v>7.65</v>
      </c>
      <c r="S1355" s="38">
        <f t="shared" ref="S1355" si="433">SUM(R1355*1.22)</f>
        <v>9.3330000000000002</v>
      </c>
      <c r="T1355" s="20"/>
      <c r="U1355" s="10" t="s">
        <v>622</v>
      </c>
      <c r="V1355" s="9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  <c r="AR1355" s="12"/>
      <c r="AS1355" s="12"/>
      <c r="AT1355" s="12"/>
      <c r="AU1355" s="12"/>
      <c r="AV1355" s="12"/>
      <c r="AW1355" s="12"/>
      <c r="AX1355" s="12"/>
      <c r="AY1355" s="12"/>
      <c r="AZ1355" s="12"/>
      <c r="BA1355" s="12"/>
      <c r="BB1355" s="12"/>
      <c r="BC1355" s="12"/>
      <c r="BD1355" s="12"/>
      <c r="BE1355" s="12"/>
      <c r="BF1355" s="12"/>
      <c r="BG1355" s="12"/>
      <c r="BH1355" s="12"/>
      <c r="BI1355" s="12"/>
      <c r="BJ1355" s="12"/>
      <c r="BK1355" s="12"/>
      <c r="BL1355" s="12"/>
      <c r="BM1355" s="12"/>
      <c r="BN1355" s="12"/>
      <c r="BO1355" s="12"/>
      <c r="BP1355" s="12"/>
      <c r="BQ1355" s="12"/>
      <c r="BR1355" s="12"/>
      <c r="BS1355" s="12"/>
      <c r="BT1355" s="12"/>
      <c r="BU1355" s="12"/>
      <c r="BV1355" s="12"/>
      <c r="BW1355" s="12"/>
      <c r="BX1355" s="12"/>
      <c r="BY1355" s="12"/>
      <c r="BZ1355" s="12"/>
      <c r="CA1355" s="12"/>
      <c r="CB1355" s="12"/>
      <c r="CC1355" s="12"/>
      <c r="CD1355" s="12"/>
      <c r="CE1355" s="12"/>
      <c r="CF1355" s="12"/>
      <c r="CG1355" s="12"/>
      <c r="CH1355" s="12"/>
      <c r="CI1355" s="12"/>
      <c r="CJ1355" s="12"/>
      <c r="CK1355" s="12"/>
      <c r="CL1355" s="12"/>
      <c r="CM1355" s="12"/>
      <c r="CN1355" s="12"/>
      <c r="CO1355" s="12"/>
      <c r="CP1355" s="12"/>
      <c r="CQ1355" s="12"/>
      <c r="CR1355" s="12"/>
      <c r="CS1355" s="12"/>
      <c r="CT1355" s="12"/>
      <c r="CU1355" s="12"/>
      <c r="CV1355" s="12"/>
      <c r="CW1355" s="12"/>
      <c r="CX1355" s="12"/>
      <c r="CY1355" s="12"/>
      <c r="CZ1355" s="12"/>
      <c r="DA1355" s="12"/>
      <c r="DB1355" s="12"/>
      <c r="DC1355" s="12"/>
      <c r="DD1355" s="12"/>
      <c r="DE1355" s="12"/>
      <c r="DF1355" s="12"/>
      <c r="DG1355" s="12"/>
      <c r="DH1355" s="12"/>
      <c r="DI1355" s="12"/>
      <c r="DJ1355" s="12"/>
      <c r="DK1355" s="12"/>
      <c r="DL1355" s="12"/>
      <c r="DM1355" s="12"/>
      <c r="DN1355" s="12"/>
      <c r="DO1355" s="12"/>
      <c r="DP1355" s="12"/>
      <c r="DQ1355" s="12"/>
      <c r="DR1355" s="12"/>
      <c r="DS1355" s="12"/>
      <c r="DT1355" s="12"/>
      <c r="DU1355" s="12"/>
      <c r="DV1355" s="12"/>
      <c r="DW1355" s="12"/>
      <c r="DX1355" s="12"/>
      <c r="DY1355" s="12"/>
      <c r="DZ1355" s="12"/>
      <c r="EA1355" s="12"/>
      <c r="EB1355" s="12"/>
      <c r="EC1355" s="12"/>
      <c r="ED1355" s="12"/>
      <c r="EE1355" s="12"/>
      <c r="EF1355" s="12"/>
      <c r="EG1355" s="12"/>
      <c r="EH1355" s="12"/>
      <c r="EI1355" s="12"/>
      <c r="EJ1355" s="12"/>
      <c r="EK1355" s="12"/>
      <c r="EL1355" s="12"/>
      <c r="EM1355" s="12"/>
      <c r="EN1355" s="12"/>
      <c r="EO1355" s="12"/>
      <c r="EP1355" s="12"/>
      <c r="EQ1355" s="12"/>
      <c r="ER1355" s="12"/>
      <c r="ES1355" s="12"/>
      <c r="ET1355" s="12"/>
      <c r="EU1355" s="12"/>
      <c r="EV1355" s="12"/>
      <c r="EW1355" s="12"/>
      <c r="EX1355" s="12"/>
      <c r="EY1355" s="12"/>
      <c r="EZ1355" s="12"/>
      <c r="FA1355" s="12"/>
      <c r="FB1355" s="12"/>
      <c r="FC1355" s="12"/>
      <c r="FD1355" s="12"/>
      <c r="FE1355" s="12"/>
      <c r="FF1355" s="12"/>
      <c r="FG1355" s="12"/>
      <c r="FH1355" s="12"/>
      <c r="FI1355" s="12"/>
      <c r="FJ1355" s="12"/>
      <c r="FK1355" s="12"/>
      <c r="FL1355" s="12"/>
      <c r="FM1355" s="12"/>
      <c r="FN1355" s="12"/>
      <c r="FO1355" s="12"/>
      <c r="FP1355" s="12"/>
      <c r="FQ1355" s="12"/>
      <c r="FR1355" s="12"/>
      <c r="FS1355" s="12"/>
      <c r="FT1355" s="12"/>
      <c r="FU1355" s="12"/>
      <c r="FV1355" s="12"/>
      <c r="FW1355" s="12"/>
      <c r="FX1355" s="12"/>
      <c r="FY1355" s="12"/>
      <c r="FZ1355" s="12"/>
      <c r="GA1355" s="12"/>
      <c r="GB1355" s="12"/>
      <c r="GC1355" s="12"/>
      <c r="GD1355" s="12"/>
      <c r="GE1355" s="12"/>
      <c r="GF1355" s="12"/>
      <c r="GG1355" s="12"/>
      <c r="GH1355" s="12"/>
      <c r="GI1355" s="12"/>
      <c r="GJ1355" s="12"/>
      <c r="GK1355" s="12"/>
      <c r="GL1355" s="12"/>
      <c r="GM1355" s="12"/>
      <c r="GN1355" s="12"/>
      <c r="GO1355" s="12"/>
      <c r="GP1355" s="12"/>
      <c r="GQ1355" s="12"/>
      <c r="GR1355" s="12"/>
      <c r="GS1355" s="12"/>
      <c r="GT1355" s="12"/>
      <c r="GU1355" s="12"/>
      <c r="GV1355" s="12"/>
      <c r="GW1355" s="12"/>
      <c r="GX1355" s="12"/>
      <c r="GY1355" s="12"/>
      <c r="GZ1355" s="12"/>
      <c r="HA1355" s="12"/>
      <c r="HB1355" s="12"/>
      <c r="HC1355" s="12"/>
      <c r="HD1355" s="12"/>
      <c r="HE1355" s="12"/>
      <c r="HF1355" s="12"/>
      <c r="HG1355" s="12"/>
      <c r="HH1355" s="12"/>
      <c r="HI1355" s="12"/>
      <c r="HJ1355" s="12"/>
      <c r="HK1355" s="12"/>
      <c r="HL1355" s="12"/>
      <c r="HM1355" s="12"/>
      <c r="HN1355" s="12"/>
      <c r="HO1355" s="12"/>
      <c r="HY1355" s="12"/>
      <c r="IG1355" s="12"/>
      <c r="IO1355" s="12"/>
      <c r="IP1355" s="12"/>
      <c r="IQ1355" s="12"/>
      <c r="IS1355" s="12"/>
      <c r="IT1355" s="12"/>
      <c r="IU1355" s="12"/>
      <c r="IV1355" s="12"/>
      <c r="IW1355" s="12"/>
      <c r="IX1355" s="12"/>
      <c r="IY1355" s="12"/>
      <c r="IZ1355" s="12"/>
      <c r="JA1355" s="12"/>
      <c r="JF1355" s="7"/>
      <c r="JG1355" s="7"/>
      <c r="JH1355" s="7"/>
      <c r="JI1355" s="7"/>
      <c r="JJ1355" s="7"/>
      <c r="JM1355" s="7"/>
      <c r="JO1355" s="7"/>
      <c r="JQ1355" s="7"/>
      <c r="JT1355" s="12"/>
      <c r="JU1355" s="12"/>
      <c r="JV1355" s="12"/>
      <c r="JW1355" s="12"/>
      <c r="JX1355" s="12"/>
      <c r="KS1355" s="12"/>
      <c r="KT1355" s="12"/>
      <c r="KU1355" s="12"/>
      <c r="KV1355" s="12"/>
      <c r="KW1355" s="12"/>
      <c r="KX1355" s="12"/>
      <c r="MH1355" s="12"/>
      <c r="MI1355" s="12"/>
      <c r="MJ1355" s="12"/>
      <c r="MK1355" s="12"/>
      <c r="ML1355" s="12"/>
      <c r="MM1355" s="12"/>
      <c r="MN1355" s="12"/>
      <c r="MO1355" s="12"/>
      <c r="MP1355" s="12"/>
    </row>
    <row r="1356" spans="1:359" s="8" customFormat="1" ht="22.5" customHeight="1">
      <c r="A1356" s="57">
        <v>1</v>
      </c>
      <c r="B1356" s="58">
        <v>10</v>
      </c>
      <c r="C1356" s="62"/>
      <c r="D1356" s="201">
        <f t="shared" si="428"/>
        <v>20.894599999999997</v>
      </c>
      <c r="E1356" s="226"/>
      <c r="F1356" s="59" t="s">
        <v>818</v>
      </c>
      <c r="G1356" s="59"/>
      <c r="H1356" s="26" t="s">
        <v>456</v>
      </c>
      <c r="I1356" s="26" t="s">
        <v>83</v>
      </c>
      <c r="J1356" s="26" t="s">
        <v>1029</v>
      </c>
      <c r="K1356" s="26" t="s">
        <v>1030</v>
      </c>
      <c r="L1356" s="66">
        <f t="shared" si="429"/>
        <v>20.894599999999997</v>
      </c>
      <c r="M1356" s="66"/>
      <c r="N1356" s="1" t="s">
        <v>369</v>
      </c>
      <c r="O1356" s="316" t="s">
        <v>369</v>
      </c>
      <c r="P1356" s="317">
        <v>1</v>
      </c>
      <c r="Q1356" s="4" t="s">
        <v>369</v>
      </c>
      <c r="R1356" s="37">
        <v>8.93</v>
      </c>
      <c r="S1356" s="38">
        <f t="shared" si="430"/>
        <v>10.894599999999999</v>
      </c>
      <c r="T1356" s="20"/>
      <c r="U1356" s="10" t="s">
        <v>486</v>
      </c>
      <c r="V1356" s="9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  <c r="AT1356" s="12"/>
      <c r="AU1356" s="12"/>
      <c r="AV1356" s="12"/>
      <c r="AW1356" s="12"/>
      <c r="AX1356" s="12"/>
      <c r="AY1356" s="12"/>
      <c r="AZ1356" s="12"/>
      <c r="BA1356" s="12"/>
      <c r="BB1356" s="12"/>
      <c r="BC1356" s="12"/>
      <c r="BD1356" s="12"/>
      <c r="BE1356" s="12"/>
      <c r="BF1356" s="12"/>
      <c r="BG1356" s="12"/>
      <c r="BH1356" s="12"/>
      <c r="BI1356" s="12"/>
      <c r="BJ1356" s="12"/>
      <c r="BK1356" s="12"/>
      <c r="BL1356" s="12"/>
      <c r="BM1356" s="12"/>
      <c r="BN1356" s="12"/>
      <c r="BO1356" s="12"/>
      <c r="BP1356" s="12"/>
      <c r="BQ1356" s="12"/>
      <c r="BR1356" s="12"/>
      <c r="BS1356" s="12"/>
      <c r="BT1356" s="12"/>
      <c r="BU1356" s="12"/>
      <c r="BV1356" s="12"/>
      <c r="BW1356" s="12"/>
      <c r="BX1356" s="12"/>
      <c r="BY1356" s="12"/>
      <c r="BZ1356" s="12"/>
      <c r="CA1356" s="12"/>
      <c r="CB1356" s="12"/>
      <c r="CC1356" s="12"/>
      <c r="CD1356" s="12"/>
      <c r="CE1356" s="12"/>
      <c r="CF1356" s="12"/>
      <c r="CG1356" s="12"/>
      <c r="CH1356" s="12"/>
      <c r="CI1356" s="12"/>
      <c r="CJ1356" s="12"/>
      <c r="CK1356" s="12"/>
      <c r="CL1356" s="12"/>
      <c r="CM1356" s="12"/>
      <c r="CN1356" s="12"/>
      <c r="CO1356" s="12"/>
      <c r="CP1356" s="12"/>
      <c r="CQ1356" s="12"/>
      <c r="CR1356" s="12"/>
      <c r="CS1356" s="12"/>
      <c r="CT1356" s="12"/>
      <c r="CU1356" s="12"/>
      <c r="CV1356" s="12"/>
      <c r="CW1356" s="12"/>
      <c r="CX1356" s="12"/>
      <c r="CY1356" s="12"/>
      <c r="CZ1356" s="12"/>
      <c r="DA1356" s="12"/>
      <c r="DB1356" s="12"/>
      <c r="DC1356" s="12"/>
      <c r="DD1356" s="12"/>
      <c r="DE1356" s="12"/>
      <c r="DF1356" s="12"/>
      <c r="DG1356" s="12"/>
      <c r="DH1356" s="12"/>
      <c r="DI1356" s="12"/>
      <c r="DJ1356" s="12"/>
      <c r="DK1356" s="12"/>
      <c r="DL1356" s="12"/>
      <c r="DM1356" s="12"/>
      <c r="DN1356" s="12"/>
      <c r="DO1356" s="12"/>
      <c r="DP1356" s="12"/>
      <c r="DQ1356" s="12"/>
      <c r="DR1356" s="12"/>
      <c r="DS1356" s="12"/>
      <c r="DT1356" s="12"/>
      <c r="DU1356" s="12"/>
      <c r="DV1356" s="12"/>
      <c r="DW1356" s="12"/>
      <c r="DX1356" s="12"/>
      <c r="DY1356" s="12"/>
      <c r="DZ1356" s="12"/>
      <c r="EA1356" s="12"/>
      <c r="EB1356" s="12"/>
      <c r="EC1356" s="12"/>
      <c r="ED1356" s="12"/>
      <c r="EE1356" s="12"/>
      <c r="EF1356" s="12"/>
      <c r="EG1356" s="12"/>
      <c r="EH1356" s="12"/>
      <c r="EI1356" s="12"/>
      <c r="EJ1356" s="12"/>
      <c r="EK1356" s="12"/>
      <c r="EL1356" s="12"/>
      <c r="EM1356" s="12"/>
      <c r="EN1356" s="12"/>
      <c r="EO1356" s="12"/>
      <c r="EP1356" s="12"/>
      <c r="EQ1356" s="12"/>
      <c r="ER1356" s="12"/>
      <c r="ES1356" s="12"/>
      <c r="ET1356" s="12"/>
      <c r="EU1356" s="12"/>
      <c r="EV1356" s="12"/>
      <c r="EW1356" s="12"/>
      <c r="EX1356" s="12"/>
      <c r="EY1356" s="12"/>
      <c r="EZ1356" s="12"/>
      <c r="FA1356" s="12"/>
      <c r="FB1356" s="12"/>
      <c r="FC1356" s="12"/>
      <c r="FD1356" s="12"/>
      <c r="FE1356" s="12"/>
      <c r="FF1356" s="12"/>
      <c r="FG1356" s="12"/>
      <c r="FH1356" s="12"/>
      <c r="FI1356" s="12"/>
      <c r="FJ1356" s="12"/>
      <c r="FK1356" s="12"/>
      <c r="FL1356" s="12"/>
      <c r="FM1356" s="12"/>
      <c r="FN1356" s="12"/>
      <c r="FO1356" s="12"/>
      <c r="FP1356" s="12"/>
      <c r="FQ1356" s="12"/>
      <c r="FR1356" s="12"/>
      <c r="FS1356" s="12"/>
      <c r="FT1356" s="12"/>
      <c r="FU1356" s="12"/>
      <c r="FV1356" s="12"/>
      <c r="FW1356" s="12"/>
      <c r="FX1356" s="12"/>
      <c r="FY1356" s="12"/>
      <c r="FZ1356" s="12"/>
      <c r="GA1356" s="12"/>
      <c r="GB1356" s="12"/>
      <c r="GC1356" s="12"/>
      <c r="GD1356" s="12"/>
      <c r="GE1356" s="12"/>
      <c r="GF1356" s="12"/>
      <c r="GG1356" s="12"/>
      <c r="GH1356" s="12"/>
      <c r="GI1356" s="12"/>
      <c r="GJ1356" s="12"/>
      <c r="GK1356" s="12"/>
      <c r="GL1356" s="12"/>
      <c r="GM1356" s="12"/>
      <c r="GN1356" s="12"/>
      <c r="GO1356" s="12"/>
      <c r="GP1356" s="12"/>
      <c r="GQ1356" s="12"/>
      <c r="GR1356" s="12"/>
      <c r="GS1356" s="12"/>
      <c r="GT1356" s="12"/>
      <c r="GU1356" s="12"/>
      <c r="GV1356" s="12"/>
      <c r="GW1356" s="12"/>
      <c r="GX1356" s="12"/>
      <c r="GY1356" s="12"/>
      <c r="GZ1356" s="12"/>
      <c r="HA1356" s="12"/>
      <c r="HB1356" s="12"/>
      <c r="HC1356" s="12"/>
      <c r="HD1356" s="12"/>
      <c r="HE1356" s="12"/>
      <c r="HF1356" s="12"/>
      <c r="HG1356" s="12"/>
      <c r="HH1356" s="12"/>
      <c r="HI1356" s="12"/>
      <c r="HJ1356" s="12"/>
      <c r="HK1356" s="12"/>
      <c r="HL1356" s="12"/>
      <c r="HM1356" s="12"/>
      <c r="HN1356" s="12"/>
      <c r="HO1356" s="12"/>
      <c r="HP1356" s="12"/>
      <c r="HQ1356" s="12"/>
      <c r="HR1356" s="12"/>
      <c r="HS1356" s="12"/>
      <c r="HV1356" s="12"/>
      <c r="HY1356" s="12"/>
      <c r="HZ1356" s="12"/>
      <c r="IA1356" s="12"/>
      <c r="IG1356" s="12"/>
      <c r="II1356" s="12"/>
      <c r="IJ1356" s="12"/>
      <c r="IK1356" s="12"/>
      <c r="IL1356" s="12"/>
      <c r="IM1356" s="12"/>
      <c r="IN1356" s="12"/>
      <c r="IO1356" s="12"/>
      <c r="IP1356" s="12"/>
      <c r="IQ1356" s="12"/>
      <c r="IR1356" s="12"/>
      <c r="JL1356" s="12"/>
      <c r="JT1356" s="12"/>
      <c r="JU1356" s="12"/>
      <c r="JV1356" s="12"/>
      <c r="JW1356" s="12"/>
      <c r="JX1356" s="12"/>
      <c r="KX1356" s="12"/>
      <c r="LN1356" s="12"/>
      <c r="LO1356" s="12"/>
      <c r="LP1356" s="12"/>
      <c r="LQ1356" s="12"/>
      <c r="MG1356" s="12"/>
      <c r="MK1356" s="12"/>
      <c r="ML1356" s="12"/>
      <c r="MM1356" s="12"/>
      <c r="MN1356" s="12"/>
      <c r="MO1356" s="12"/>
      <c r="MP1356" s="12"/>
    </row>
    <row r="1357" spans="1:359" s="8" customFormat="1" ht="22.5" customHeight="1">
      <c r="A1357" s="57">
        <v>1</v>
      </c>
      <c r="B1357" s="58">
        <v>15</v>
      </c>
      <c r="C1357" s="62"/>
      <c r="D1357" s="201">
        <f t="shared" ref="D1357" si="434">SUM((S1357*A1357)+B1357+C1357)</f>
        <v>25.98</v>
      </c>
      <c r="E1357" s="226"/>
      <c r="F1357" s="59" t="s">
        <v>805</v>
      </c>
      <c r="G1357" s="59"/>
      <c r="H1357" s="26" t="s">
        <v>456</v>
      </c>
      <c r="I1357" s="26" t="s">
        <v>883</v>
      </c>
      <c r="J1357" s="26" t="s">
        <v>564</v>
      </c>
      <c r="K1357" s="26" t="s">
        <v>2950</v>
      </c>
      <c r="L1357" s="66">
        <f t="shared" ref="L1357" si="435">SUM(D1357)</f>
        <v>25.98</v>
      </c>
      <c r="M1357" s="66"/>
      <c r="N1357" s="1" t="s">
        <v>369</v>
      </c>
      <c r="O1357" s="316" t="s">
        <v>369</v>
      </c>
      <c r="P1357" s="317">
        <v>6</v>
      </c>
      <c r="Q1357" s="4" t="s">
        <v>369</v>
      </c>
      <c r="R1357" s="37">
        <v>9</v>
      </c>
      <c r="S1357" s="38">
        <f t="shared" ref="S1357" si="436">SUM(R1357*1.22)</f>
        <v>10.98</v>
      </c>
      <c r="T1357" s="25">
        <v>0.05</v>
      </c>
      <c r="U1357" s="10" t="s">
        <v>518</v>
      </c>
      <c r="V1357" s="9"/>
      <c r="IE1357" s="12"/>
      <c r="IF1357" s="12"/>
      <c r="IG1357" s="12"/>
      <c r="IH1357" s="12"/>
      <c r="IJ1357" s="12"/>
      <c r="IK1357" s="12"/>
      <c r="IL1357" s="12"/>
      <c r="IM1357" s="12"/>
      <c r="IN1357" s="12"/>
      <c r="IO1357" s="12"/>
      <c r="IP1357" s="12"/>
      <c r="IQ1357" s="12"/>
      <c r="IR1357" s="12"/>
      <c r="JB1357" s="12"/>
      <c r="JC1357" s="12"/>
      <c r="JD1357" s="12"/>
      <c r="JE1357" s="12"/>
      <c r="JF1357" s="12"/>
      <c r="JG1357" s="12"/>
      <c r="JH1357" s="12"/>
      <c r="JI1357" s="12"/>
      <c r="JJ1357" s="12"/>
      <c r="JK1357" s="12"/>
      <c r="JN1357" s="12"/>
      <c r="JP1357" s="12"/>
      <c r="JR1357" s="12"/>
      <c r="JS1357" s="12"/>
      <c r="JY1357" s="12"/>
      <c r="KE1357" s="12"/>
      <c r="KF1357" s="12"/>
      <c r="KM1357" s="12"/>
      <c r="KN1357" s="12"/>
      <c r="KO1357" s="12"/>
      <c r="KP1357" s="12"/>
      <c r="KQ1357" s="12"/>
      <c r="KR1357" s="12"/>
      <c r="KS1357" s="12"/>
      <c r="KT1357" s="12"/>
      <c r="KX1357" s="12"/>
      <c r="MK1357" s="12"/>
      <c r="ML1357" s="12"/>
      <c r="MM1357" s="12"/>
      <c r="MN1357" s="12"/>
      <c r="MO1357" s="12"/>
      <c r="MP1357" s="12"/>
    </row>
    <row r="1358" spans="1:359" s="8" customFormat="1" ht="22.5" customHeight="1">
      <c r="A1358" s="57">
        <v>1</v>
      </c>
      <c r="B1358" s="58">
        <v>15</v>
      </c>
      <c r="C1358" s="62"/>
      <c r="D1358" s="201">
        <f t="shared" si="428"/>
        <v>25.858000000000001</v>
      </c>
      <c r="E1358" s="226"/>
      <c r="F1358" s="59" t="s">
        <v>805</v>
      </c>
      <c r="G1358" s="59"/>
      <c r="H1358" s="26" t="s">
        <v>456</v>
      </c>
      <c r="I1358" s="26" t="s">
        <v>883</v>
      </c>
      <c r="J1358" s="26" t="s">
        <v>564</v>
      </c>
      <c r="K1358" s="26" t="s">
        <v>893</v>
      </c>
      <c r="L1358" s="66">
        <f t="shared" si="429"/>
        <v>25.858000000000001</v>
      </c>
      <c r="M1358" s="66"/>
      <c r="N1358" s="1" t="s">
        <v>369</v>
      </c>
      <c r="O1358" s="316" t="s">
        <v>369</v>
      </c>
      <c r="P1358" s="317">
        <v>1</v>
      </c>
      <c r="Q1358" s="4" t="s">
        <v>369</v>
      </c>
      <c r="R1358" s="37">
        <v>8.9</v>
      </c>
      <c r="S1358" s="38">
        <f t="shared" si="430"/>
        <v>10.858000000000001</v>
      </c>
      <c r="T1358" s="20"/>
      <c r="U1358" s="10" t="s">
        <v>518</v>
      </c>
      <c r="V1358" s="9"/>
      <c r="IE1358" s="12"/>
      <c r="IF1358" s="12"/>
      <c r="IG1358" s="12"/>
      <c r="IH1358" s="12"/>
      <c r="IJ1358" s="12"/>
      <c r="IK1358" s="12"/>
      <c r="IL1358" s="12"/>
      <c r="IM1358" s="12"/>
      <c r="IN1358" s="12"/>
      <c r="IO1358" s="12"/>
      <c r="IP1358" s="12"/>
      <c r="IQ1358" s="12"/>
      <c r="IR1358" s="12"/>
      <c r="JB1358" s="12"/>
      <c r="JC1358" s="12"/>
      <c r="JD1358" s="12"/>
      <c r="JE1358" s="12"/>
      <c r="JF1358" s="12"/>
      <c r="JG1358" s="12"/>
      <c r="JH1358" s="12"/>
      <c r="JI1358" s="12"/>
      <c r="JJ1358" s="12"/>
      <c r="JK1358" s="12"/>
      <c r="JN1358" s="12"/>
      <c r="JP1358" s="12"/>
      <c r="JR1358" s="12"/>
      <c r="JS1358" s="12"/>
      <c r="JY1358" s="12"/>
      <c r="KE1358" s="12"/>
      <c r="KF1358" s="12"/>
      <c r="KM1358" s="12"/>
      <c r="KN1358" s="12"/>
      <c r="KO1358" s="12"/>
      <c r="KP1358" s="12"/>
      <c r="KQ1358" s="12"/>
      <c r="KR1358" s="12"/>
      <c r="KS1358" s="12"/>
      <c r="KT1358" s="12"/>
      <c r="KX1358" s="12"/>
      <c r="MK1358" s="12"/>
      <c r="ML1358" s="12"/>
      <c r="MM1358" s="12"/>
      <c r="MN1358" s="12"/>
      <c r="MO1358" s="12"/>
      <c r="MP1358" s="12"/>
    </row>
    <row r="1359" spans="1:359" s="8" customFormat="1" ht="22.5" customHeight="1">
      <c r="A1359" s="57">
        <v>2.1</v>
      </c>
      <c r="B1359" s="58"/>
      <c r="C1359" s="62"/>
      <c r="D1359" s="201">
        <f t="shared" si="428"/>
        <v>48.678000000000004</v>
      </c>
      <c r="E1359" s="225"/>
      <c r="F1359" s="59" t="s">
        <v>807</v>
      </c>
      <c r="G1359" s="59"/>
      <c r="H1359" s="26" t="s">
        <v>456</v>
      </c>
      <c r="I1359" s="26" t="s">
        <v>883</v>
      </c>
      <c r="J1359" s="26" t="s">
        <v>564</v>
      </c>
      <c r="K1359" s="26" t="s">
        <v>1185</v>
      </c>
      <c r="L1359" s="66">
        <f t="shared" si="429"/>
        <v>48.678000000000004</v>
      </c>
      <c r="M1359" s="66"/>
      <c r="N1359" s="1" t="s">
        <v>369</v>
      </c>
      <c r="O1359" s="316" t="s">
        <v>369</v>
      </c>
      <c r="P1359" s="317">
        <v>2</v>
      </c>
      <c r="Q1359" s="4" t="s">
        <v>369</v>
      </c>
      <c r="R1359" s="37">
        <v>19</v>
      </c>
      <c r="S1359" s="38">
        <f t="shared" si="430"/>
        <v>23.18</v>
      </c>
      <c r="T1359" s="20"/>
      <c r="U1359" s="10" t="s">
        <v>518</v>
      </c>
      <c r="V1359" s="9"/>
      <c r="IE1359" s="12"/>
      <c r="IF1359" s="12"/>
      <c r="IG1359" s="12"/>
      <c r="IH1359" s="12"/>
      <c r="IJ1359" s="12"/>
      <c r="IK1359" s="12"/>
      <c r="IL1359" s="12"/>
      <c r="IM1359" s="12"/>
      <c r="IN1359" s="12"/>
      <c r="IO1359" s="12"/>
      <c r="IP1359" s="12"/>
      <c r="IQ1359" s="12"/>
      <c r="IR1359" s="12"/>
      <c r="JB1359" s="12"/>
      <c r="JC1359" s="12"/>
      <c r="JD1359" s="12"/>
      <c r="JE1359" s="12"/>
      <c r="JF1359" s="12"/>
      <c r="JG1359" s="12"/>
      <c r="JH1359" s="12"/>
      <c r="JI1359" s="12"/>
      <c r="JJ1359" s="12"/>
      <c r="JK1359" s="12"/>
      <c r="JN1359" s="12"/>
      <c r="JP1359" s="12"/>
      <c r="JR1359" s="12"/>
      <c r="JS1359" s="12"/>
      <c r="JT1359" s="12"/>
      <c r="JU1359" s="12"/>
      <c r="JV1359" s="12"/>
      <c r="JW1359" s="12"/>
      <c r="JX1359" s="12"/>
      <c r="JY1359" s="12"/>
      <c r="KE1359" s="12"/>
      <c r="KF1359" s="12"/>
      <c r="KM1359" s="12"/>
      <c r="KN1359" s="12"/>
      <c r="KO1359" s="12"/>
      <c r="KP1359" s="12"/>
      <c r="KQ1359" s="12"/>
      <c r="KR1359" s="12"/>
      <c r="KS1359" s="12"/>
      <c r="KT1359" s="12"/>
      <c r="KZ1359" s="12"/>
      <c r="LA1359" s="12"/>
      <c r="LB1359" s="12"/>
      <c r="LC1359" s="12"/>
      <c r="LN1359" s="12"/>
      <c r="LO1359" s="12"/>
      <c r="LP1359" s="12"/>
      <c r="LQ1359" s="12"/>
      <c r="MG1359" s="12"/>
      <c r="MH1359" s="12"/>
      <c r="MI1359" s="12"/>
      <c r="MJ1359" s="12"/>
      <c r="MK1359" s="12"/>
      <c r="ML1359" s="12"/>
      <c r="MM1359" s="12"/>
      <c r="MN1359" s="12"/>
      <c r="MO1359" s="12"/>
      <c r="MP1359" s="12"/>
      <c r="MU1359" s="12"/>
    </row>
    <row r="1360" spans="1:359" s="8" customFormat="1" ht="22.5" customHeight="1">
      <c r="A1360" s="57">
        <v>2</v>
      </c>
      <c r="B1360" s="58"/>
      <c r="C1360" s="62"/>
      <c r="D1360" s="201">
        <f t="shared" si="428"/>
        <v>61</v>
      </c>
      <c r="E1360" s="226"/>
      <c r="F1360" s="59" t="s">
        <v>808</v>
      </c>
      <c r="G1360" s="59"/>
      <c r="H1360" s="26" t="s">
        <v>456</v>
      </c>
      <c r="I1360" s="26" t="s">
        <v>883</v>
      </c>
      <c r="J1360" s="26" t="s">
        <v>564</v>
      </c>
      <c r="K1360" s="26" t="s">
        <v>1186</v>
      </c>
      <c r="L1360" s="66">
        <f t="shared" si="429"/>
        <v>61</v>
      </c>
      <c r="M1360" s="66"/>
      <c r="N1360" s="1" t="s">
        <v>369</v>
      </c>
      <c r="O1360" s="316" t="s">
        <v>369</v>
      </c>
      <c r="P1360" s="317">
        <v>2</v>
      </c>
      <c r="Q1360" s="4" t="s">
        <v>369</v>
      </c>
      <c r="R1360" s="37">
        <v>25</v>
      </c>
      <c r="S1360" s="38">
        <f t="shared" si="430"/>
        <v>30.5</v>
      </c>
      <c r="T1360" s="20"/>
      <c r="U1360" s="10" t="s">
        <v>518</v>
      </c>
      <c r="V1360" s="9"/>
      <c r="IE1360" s="12"/>
      <c r="IF1360" s="12"/>
      <c r="IG1360" s="12"/>
      <c r="IH1360" s="12"/>
      <c r="IJ1360" s="12"/>
      <c r="IK1360" s="12"/>
      <c r="IL1360" s="12"/>
      <c r="IM1360" s="12"/>
      <c r="IN1360" s="12"/>
      <c r="IO1360" s="12"/>
      <c r="IP1360" s="12"/>
      <c r="IQ1360" s="12"/>
      <c r="IR1360" s="12"/>
      <c r="JB1360" s="12"/>
      <c r="JC1360" s="12"/>
      <c r="JD1360" s="12"/>
      <c r="JE1360" s="12"/>
      <c r="JF1360" s="12"/>
      <c r="JG1360" s="12"/>
      <c r="JH1360" s="12"/>
      <c r="JI1360" s="12"/>
      <c r="JJ1360" s="12"/>
      <c r="JK1360" s="12"/>
      <c r="JN1360" s="12"/>
      <c r="JP1360" s="12"/>
      <c r="JR1360" s="12"/>
      <c r="JS1360" s="12"/>
      <c r="JT1360" s="12"/>
      <c r="JU1360" s="12"/>
      <c r="JV1360" s="12"/>
      <c r="JW1360" s="12"/>
      <c r="JX1360" s="12"/>
      <c r="JY1360" s="12"/>
      <c r="KE1360" s="12"/>
      <c r="KF1360" s="12"/>
      <c r="KM1360" s="12"/>
      <c r="KN1360" s="12"/>
      <c r="KO1360" s="12"/>
      <c r="KP1360" s="12"/>
      <c r="KQ1360" s="12"/>
      <c r="KR1360" s="12"/>
      <c r="KZ1360" s="12"/>
      <c r="LA1360" s="12"/>
      <c r="LB1360" s="12"/>
      <c r="LC1360" s="12"/>
      <c r="MH1360" s="12"/>
      <c r="MI1360" s="12"/>
      <c r="MJ1360" s="12"/>
    </row>
    <row r="1361" spans="1:359" s="8" customFormat="1" ht="22.5" customHeight="1">
      <c r="A1361" s="57">
        <v>1</v>
      </c>
      <c r="B1361" s="58">
        <v>15</v>
      </c>
      <c r="C1361" s="62"/>
      <c r="D1361" s="201">
        <f t="shared" si="428"/>
        <v>26.834</v>
      </c>
      <c r="E1361" s="226"/>
      <c r="F1361" s="59" t="s">
        <v>805</v>
      </c>
      <c r="G1361" s="59"/>
      <c r="H1361" s="26" t="s">
        <v>456</v>
      </c>
      <c r="I1361" s="26" t="s">
        <v>1013</v>
      </c>
      <c r="J1361" s="26" t="s">
        <v>1014</v>
      </c>
      <c r="K1361" s="26" t="s">
        <v>1015</v>
      </c>
      <c r="L1361" s="66">
        <f t="shared" si="429"/>
        <v>26.834</v>
      </c>
      <c r="M1361" s="66"/>
      <c r="N1361" s="1" t="s">
        <v>369</v>
      </c>
      <c r="O1361" s="316" t="s">
        <v>369</v>
      </c>
      <c r="P1361" s="317">
        <v>1</v>
      </c>
      <c r="Q1361" s="4" t="s">
        <v>369</v>
      </c>
      <c r="R1361" s="37">
        <v>9.6999999999999993</v>
      </c>
      <c r="S1361" s="38">
        <f t="shared" si="430"/>
        <v>11.834</v>
      </c>
      <c r="T1361" s="19"/>
      <c r="U1361" s="10" t="s">
        <v>629</v>
      </c>
      <c r="V1361" s="9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  <c r="AR1361" s="12"/>
      <c r="AS1361" s="12"/>
      <c r="AT1361" s="12"/>
      <c r="AU1361" s="12"/>
      <c r="AV1361" s="12"/>
      <c r="AW1361" s="12"/>
      <c r="AX1361" s="12"/>
      <c r="AY1361" s="12"/>
      <c r="AZ1361" s="12"/>
      <c r="BA1361" s="12"/>
      <c r="BB1361" s="12"/>
      <c r="BC1361" s="12"/>
      <c r="BD1361" s="12"/>
      <c r="BE1361" s="12"/>
      <c r="BF1361" s="12"/>
      <c r="BG1361" s="12"/>
      <c r="BH1361" s="12"/>
      <c r="BI1361" s="12"/>
      <c r="BJ1361" s="12"/>
      <c r="BK1361" s="12"/>
      <c r="BL1361" s="12"/>
      <c r="BM1361" s="12"/>
      <c r="BN1361" s="12"/>
      <c r="BO1361" s="12"/>
      <c r="BP1361" s="12"/>
      <c r="BQ1361" s="12"/>
      <c r="BR1361" s="12"/>
      <c r="BS1361" s="12"/>
      <c r="BT1361" s="12"/>
      <c r="BU1361" s="12"/>
      <c r="BV1361" s="12"/>
      <c r="BW1361" s="12"/>
      <c r="BX1361" s="12"/>
      <c r="BY1361" s="12"/>
      <c r="BZ1361" s="12"/>
      <c r="CA1361" s="12"/>
      <c r="CB1361" s="12"/>
      <c r="CC1361" s="12"/>
      <c r="CD1361" s="12"/>
      <c r="CE1361" s="12"/>
      <c r="CF1361" s="12"/>
      <c r="CG1361" s="12"/>
      <c r="CH1361" s="12"/>
      <c r="CI1361" s="12"/>
      <c r="CJ1361" s="12"/>
      <c r="CK1361" s="12"/>
      <c r="CL1361" s="12"/>
      <c r="CM1361" s="12"/>
      <c r="CN1361" s="12"/>
      <c r="CO1361" s="12"/>
      <c r="CP1361" s="12"/>
      <c r="CQ1361" s="12"/>
      <c r="CR1361" s="12"/>
      <c r="CS1361" s="12"/>
      <c r="CT1361" s="12"/>
      <c r="CU1361" s="12"/>
      <c r="CV1361" s="12"/>
      <c r="CW1361" s="12"/>
      <c r="CX1361" s="12"/>
      <c r="CY1361" s="12"/>
      <c r="CZ1361" s="12"/>
      <c r="DA1361" s="12"/>
      <c r="DB1361" s="12"/>
      <c r="DC1361" s="12"/>
      <c r="DD1361" s="12"/>
      <c r="DE1361" s="12"/>
      <c r="DF1361" s="12"/>
      <c r="DG1361" s="12"/>
      <c r="DH1361" s="12"/>
      <c r="DI1361" s="12"/>
      <c r="DJ1361" s="12"/>
      <c r="DK1361" s="12"/>
      <c r="DL1361" s="12"/>
      <c r="DM1361" s="12"/>
      <c r="DN1361" s="12"/>
      <c r="DO1361" s="12"/>
      <c r="DP1361" s="12"/>
      <c r="DQ1361" s="12"/>
      <c r="DR1361" s="12"/>
      <c r="DS1361" s="12"/>
      <c r="DT1361" s="12"/>
      <c r="DU1361" s="12"/>
      <c r="DV1361" s="12"/>
      <c r="DW1361" s="12"/>
      <c r="DX1361" s="12"/>
      <c r="DY1361" s="12"/>
      <c r="DZ1361" s="12"/>
      <c r="EA1361" s="12"/>
      <c r="EB1361" s="12"/>
      <c r="EC1361" s="12"/>
      <c r="ED1361" s="12"/>
      <c r="EE1361" s="12"/>
      <c r="EF1361" s="12"/>
      <c r="EG1361" s="12"/>
      <c r="EH1361" s="12"/>
      <c r="EI1361" s="12"/>
      <c r="EJ1361" s="12"/>
      <c r="EK1361" s="12"/>
      <c r="EL1361" s="12"/>
      <c r="EM1361" s="12"/>
      <c r="EN1361" s="12"/>
      <c r="EO1361" s="12"/>
      <c r="EP1361" s="12"/>
      <c r="EQ1361" s="12"/>
      <c r="ER1361" s="12"/>
      <c r="ES1361" s="12"/>
      <c r="ET1361" s="12"/>
      <c r="EU1361" s="12"/>
      <c r="EV1361" s="12"/>
      <c r="EW1361" s="12"/>
      <c r="EX1361" s="12"/>
      <c r="EY1361" s="12"/>
      <c r="EZ1361" s="12"/>
      <c r="FA1361" s="12"/>
      <c r="FB1361" s="12"/>
      <c r="FC1361" s="12"/>
      <c r="FD1361" s="12"/>
      <c r="FE1361" s="12"/>
      <c r="FF1361" s="12"/>
      <c r="FG1361" s="12"/>
      <c r="FH1361" s="12"/>
      <c r="FI1361" s="12"/>
      <c r="FJ1361" s="12"/>
      <c r="FK1361" s="12"/>
      <c r="FL1361" s="12"/>
      <c r="FM1361" s="12"/>
      <c r="FN1361" s="12"/>
      <c r="FO1361" s="12"/>
      <c r="FP1361" s="12"/>
      <c r="FQ1361" s="12"/>
      <c r="FR1361" s="12"/>
      <c r="FS1361" s="12"/>
      <c r="FT1361" s="12"/>
      <c r="FU1361" s="12"/>
      <c r="FV1361" s="12"/>
      <c r="FW1361" s="12"/>
      <c r="FX1361" s="12"/>
      <c r="FY1361" s="12"/>
      <c r="FZ1361" s="12"/>
      <c r="GA1361" s="12"/>
      <c r="GB1361" s="12"/>
      <c r="GC1361" s="12"/>
      <c r="GD1361" s="12"/>
      <c r="GE1361" s="12"/>
      <c r="GF1361" s="12"/>
      <c r="GG1361" s="12"/>
      <c r="GH1361" s="12"/>
      <c r="GI1361" s="12"/>
      <c r="GJ1361" s="12"/>
      <c r="GK1361" s="12"/>
      <c r="GL1361" s="12"/>
      <c r="GM1361" s="12"/>
      <c r="GN1361" s="12"/>
      <c r="GO1361" s="12"/>
      <c r="GP1361" s="12"/>
      <c r="GQ1361" s="12"/>
      <c r="GR1361" s="12"/>
      <c r="GS1361" s="12"/>
      <c r="GT1361" s="12"/>
      <c r="GU1361" s="12"/>
      <c r="GV1361" s="12"/>
      <c r="GW1361" s="12"/>
      <c r="GX1361" s="12"/>
      <c r="GY1361" s="12"/>
      <c r="GZ1361" s="12"/>
      <c r="HA1361" s="12"/>
      <c r="HB1361" s="12"/>
      <c r="HC1361" s="12"/>
      <c r="HD1361" s="12"/>
      <c r="HE1361" s="12"/>
      <c r="HF1361" s="12"/>
      <c r="HG1361" s="12"/>
      <c r="HH1361" s="12"/>
      <c r="HI1361" s="12"/>
      <c r="HJ1361" s="12"/>
      <c r="HK1361" s="12"/>
      <c r="HL1361" s="12"/>
      <c r="HM1361" s="12"/>
      <c r="HN1361" s="12"/>
      <c r="HO1361" s="12"/>
      <c r="HT1361" s="12"/>
      <c r="HU1361" s="12"/>
      <c r="HW1361" s="12"/>
      <c r="HX1361" s="12"/>
      <c r="HZ1361" s="12"/>
      <c r="IA1361" s="12"/>
      <c r="IG1361" s="12"/>
      <c r="IL1361" s="12"/>
      <c r="IM1361" s="12"/>
      <c r="IN1361" s="12"/>
      <c r="IO1361" s="12"/>
      <c r="IP1361" s="12"/>
      <c r="IQ1361" s="12"/>
      <c r="JB1361" s="12"/>
      <c r="JC1361" s="12"/>
      <c r="JD1361" s="12"/>
      <c r="JE1361" s="12"/>
      <c r="JK1361" s="12"/>
      <c r="JN1361" s="12"/>
      <c r="JP1361" s="12"/>
      <c r="JR1361" s="12"/>
      <c r="JS1361" s="12"/>
      <c r="JT1361" s="12"/>
      <c r="JU1361" s="12"/>
      <c r="JV1361" s="12"/>
      <c r="JW1361" s="12"/>
      <c r="JX1361" s="12"/>
      <c r="JY1361" s="12"/>
      <c r="KE1361" s="12"/>
      <c r="KF1361" s="12"/>
      <c r="KM1361" s="12"/>
      <c r="KN1361" s="12"/>
      <c r="KO1361" s="12"/>
      <c r="KP1361" s="12"/>
      <c r="KQ1361" s="12"/>
      <c r="KR1361" s="12"/>
      <c r="KX1361" s="12"/>
      <c r="MH1361" s="12"/>
      <c r="MI1361" s="12"/>
      <c r="MJ1361" s="12"/>
      <c r="MK1361" s="12"/>
      <c r="ML1361" s="12"/>
      <c r="MM1361" s="12"/>
      <c r="MN1361" s="12"/>
      <c r="MO1361" s="12"/>
      <c r="MP1361" s="12"/>
    </row>
    <row r="1362" spans="1:359" s="8" customFormat="1" ht="22.5" customHeight="1">
      <c r="A1362" s="57">
        <v>1</v>
      </c>
      <c r="B1362" s="58">
        <v>10</v>
      </c>
      <c r="C1362" s="62">
        <v>1</v>
      </c>
      <c r="D1362" s="201">
        <f t="shared" ref="D1362" si="437">SUM((S1362*A1362)+B1362+C1362)</f>
        <v>20.137799999999999</v>
      </c>
      <c r="E1362" s="225"/>
      <c r="F1362" s="59" t="s">
        <v>818</v>
      </c>
      <c r="G1362" s="59"/>
      <c r="H1362" s="26" t="s">
        <v>456</v>
      </c>
      <c r="I1362" s="26" t="s">
        <v>83</v>
      </c>
      <c r="J1362" s="26" t="s">
        <v>958</v>
      </c>
      <c r="K1362" s="26" t="s">
        <v>2495</v>
      </c>
      <c r="L1362" s="66">
        <f t="shared" ref="L1362" si="438">SUM(D1362)</f>
        <v>20.137799999999999</v>
      </c>
      <c r="M1362" s="66"/>
      <c r="N1362" s="1" t="s">
        <v>369</v>
      </c>
      <c r="O1362" s="316" t="s">
        <v>369</v>
      </c>
      <c r="P1362" s="317">
        <v>3</v>
      </c>
      <c r="Q1362" s="4" t="s">
        <v>369</v>
      </c>
      <c r="R1362" s="37">
        <v>7.49</v>
      </c>
      <c r="S1362" s="38">
        <f t="shared" ref="S1362" si="439">SUM(R1362*1.22)</f>
        <v>9.1378000000000004</v>
      </c>
      <c r="T1362" s="20"/>
      <c r="U1362" s="10" t="s">
        <v>622</v>
      </c>
      <c r="V1362" s="9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  <c r="AR1362" s="12"/>
      <c r="AS1362" s="12"/>
      <c r="AT1362" s="12"/>
      <c r="AU1362" s="12"/>
      <c r="AV1362" s="12"/>
      <c r="AW1362" s="12"/>
      <c r="AX1362" s="12"/>
      <c r="AY1362" s="12"/>
      <c r="AZ1362" s="12"/>
      <c r="BA1362" s="12"/>
      <c r="BB1362" s="12"/>
      <c r="BC1362" s="12"/>
      <c r="BD1362" s="12"/>
      <c r="BE1362" s="12"/>
      <c r="BF1362" s="12"/>
      <c r="BG1362" s="12"/>
      <c r="BH1362" s="12"/>
      <c r="BI1362" s="12"/>
      <c r="BJ1362" s="12"/>
      <c r="BK1362" s="12"/>
      <c r="BL1362" s="12"/>
      <c r="BM1362" s="12"/>
      <c r="BN1362" s="12"/>
      <c r="BO1362" s="12"/>
      <c r="BP1362" s="12"/>
      <c r="BQ1362" s="12"/>
      <c r="BR1362" s="12"/>
      <c r="BS1362" s="12"/>
      <c r="BT1362" s="12"/>
      <c r="BU1362" s="12"/>
      <c r="BV1362" s="12"/>
      <c r="BW1362" s="12"/>
      <c r="BX1362" s="12"/>
      <c r="BY1362" s="12"/>
      <c r="BZ1362" s="12"/>
      <c r="CA1362" s="12"/>
      <c r="CB1362" s="12"/>
      <c r="CC1362" s="12"/>
      <c r="CD1362" s="12"/>
      <c r="CE1362" s="12"/>
      <c r="CF1362" s="12"/>
      <c r="CG1362" s="12"/>
      <c r="CH1362" s="12"/>
      <c r="CI1362" s="12"/>
      <c r="CJ1362" s="12"/>
      <c r="CK1362" s="12"/>
      <c r="CL1362" s="12"/>
      <c r="CM1362" s="12"/>
      <c r="CN1362" s="12"/>
      <c r="CO1362" s="12"/>
      <c r="CP1362" s="12"/>
      <c r="CQ1362" s="12"/>
      <c r="CR1362" s="12"/>
      <c r="CS1362" s="12"/>
      <c r="CT1362" s="12"/>
      <c r="CU1362" s="12"/>
      <c r="CV1362" s="12"/>
      <c r="CW1362" s="12"/>
      <c r="CX1362" s="12"/>
      <c r="CY1362" s="12"/>
      <c r="CZ1362" s="12"/>
      <c r="DA1362" s="12"/>
      <c r="DB1362" s="12"/>
      <c r="DC1362" s="12"/>
      <c r="DD1362" s="12"/>
      <c r="DE1362" s="12"/>
      <c r="DF1362" s="12"/>
      <c r="DG1362" s="12"/>
      <c r="DH1362" s="12"/>
      <c r="DI1362" s="12"/>
      <c r="DJ1362" s="12"/>
      <c r="DK1362" s="12"/>
      <c r="DL1362" s="12"/>
      <c r="DM1362" s="12"/>
      <c r="DN1362" s="12"/>
      <c r="DO1362" s="12"/>
      <c r="DP1362" s="12"/>
      <c r="DQ1362" s="12"/>
      <c r="DR1362" s="12"/>
      <c r="DS1362" s="12"/>
      <c r="DT1362" s="12"/>
      <c r="DU1362" s="12"/>
      <c r="DV1362" s="12"/>
      <c r="DW1362" s="12"/>
      <c r="DX1362" s="12"/>
      <c r="DY1362" s="12"/>
      <c r="DZ1362" s="12"/>
      <c r="EA1362" s="12"/>
      <c r="EB1362" s="12"/>
      <c r="EC1362" s="12"/>
      <c r="ED1362" s="12"/>
      <c r="EE1362" s="12"/>
      <c r="EF1362" s="12"/>
      <c r="EG1362" s="12"/>
      <c r="EH1362" s="12"/>
      <c r="EI1362" s="12"/>
      <c r="EJ1362" s="12"/>
      <c r="EK1362" s="12"/>
      <c r="EL1362" s="12"/>
      <c r="EM1362" s="12"/>
      <c r="EN1362" s="12"/>
      <c r="EO1362" s="12"/>
      <c r="EP1362" s="12"/>
      <c r="EQ1362" s="12"/>
      <c r="ER1362" s="12"/>
      <c r="ES1362" s="12"/>
      <c r="ET1362" s="12"/>
      <c r="EU1362" s="12"/>
      <c r="EV1362" s="12"/>
      <c r="EW1362" s="12"/>
      <c r="EX1362" s="12"/>
      <c r="EY1362" s="12"/>
      <c r="EZ1362" s="12"/>
      <c r="FA1362" s="12"/>
      <c r="FB1362" s="12"/>
      <c r="FC1362" s="12"/>
      <c r="FD1362" s="12"/>
      <c r="FE1362" s="12"/>
      <c r="FF1362" s="12"/>
      <c r="FG1362" s="12"/>
      <c r="FH1362" s="12"/>
      <c r="FI1362" s="12"/>
      <c r="FJ1362" s="12"/>
      <c r="FK1362" s="12"/>
      <c r="FL1362" s="12"/>
      <c r="FM1362" s="12"/>
      <c r="FN1362" s="12"/>
      <c r="FO1362" s="12"/>
      <c r="FP1362" s="12"/>
      <c r="FQ1362" s="12"/>
      <c r="FR1362" s="12"/>
      <c r="FS1362" s="12"/>
      <c r="FT1362" s="12"/>
      <c r="FU1362" s="12"/>
      <c r="FV1362" s="12"/>
      <c r="FW1362" s="12"/>
      <c r="FX1362" s="12"/>
      <c r="FY1362" s="12"/>
      <c r="FZ1362" s="12"/>
      <c r="GA1362" s="12"/>
      <c r="GB1362" s="12"/>
      <c r="GC1362" s="12"/>
      <c r="GD1362" s="12"/>
      <c r="GE1362" s="12"/>
      <c r="GF1362" s="12"/>
      <c r="GG1362" s="12"/>
      <c r="GH1362" s="12"/>
      <c r="GI1362" s="12"/>
      <c r="GJ1362" s="12"/>
      <c r="GK1362" s="12"/>
      <c r="GL1362" s="12"/>
      <c r="GM1362" s="12"/>
      <c r="GN1362" s="12"/>
      <c r="GO1362" s="12"/>
      <c r="GP1362" s="12"/>
      <c r="GQ1362" s="12"/>
      <c r="GR1362" s="12"/>
      <c r="GS1362" s="12"/>
      <c r="GT1362" s="12"/>
      <c r="GU1362" s="12"/>
      <c r="GV1362" s="12"/>
      <c r="GW1362" s="12"/>
      <c r="GX1362" s="12"/>
      <c r="GY1362" s="12"/>
      <c r="GZ1362" s="12"/>
      <c r="HA1362" s="12"/>
      <c r="HB1362" s="12"/>
      <c r="HC1362" s="12"/>
      <c r="HD1362" s="12"/>
      <c r="HE1362" s="12"/>
      <c r="HF1362" s="12"/>
      <c r="HG1362" s="12"/>
      <c r="HH1362" s="12"/>
      <c r="HI1362" s="12"/>
      <c r="HJ1362" s="12"/>
      <c r="HK1362" s="12"/>
      <c r="HL1362" s="12"/>
      <c r="HM1362" s="12"/>
      <c r="HN1362" s="12"/>
      <c r="HO1362" s="12"/>
      <c r="HY1362" s="12"/>
      <c r="IG1362" s="12"/>
      <c r="IO1362" s="12"/>
      <c r="IP1362" s="12"/>
      <c r="IQ1362" s="12"/>
      <c r="IS1362" s="12"/>
      <c r="IT1362" s="12"/>
      <c r="IU1362" s="12"/>
      <c r="IV1362" s="12"/>
      <c r="IW1362" s="12"/>
      <c r="IX1362" s="12"/>
      <c r="IY1362" s="12"/>
      <c r="IZ1362" s="12"/>
      <c r="JA1362" s="12"/>
      <c r="JF1362" s="7"/>
      <c r="JG1362" s="7"/>
      <c r="JH1362" s="7"/>
      <c r="JI1362" s="7"/>
      <c r="JJ1362" s="7"/>
      <c r="JM1362" s="7"/>
      <c r="JO1362" s="7"/>
      <c r="JQ1362" s="7"/>
      <c r="JT1362" s="12"/>
      <c r="JU1362" s="12"/>
      <c r="JV1362" s="12"/>
      <c r="JW1362" s="12"/>
      <c r="JX1362" s="12"/>
      <c r="KS1362" s="12"/>
      <c r="KT1362" s="12"/>
      <c r="KU1362" s="12"/>
      <c r="KV1362" s="12"/>
      <c r="KW1362" s="12"/>
      <c r="KX1362" s="12"/>
      <c r="MH1362" s="12"/>
      <c r="MI1362" s="12"/>
      <c r="MJ1362" s="12"/>
      <c r="MK1362" s="12"/>
      <c r="ML1362" s="12"/>
      <c r="MM1362" s="12"/>
      <c r="MN1362" s="12"/>
      <c r="MO1362" s="12"/>
      <c r="MP1362" s="12"/>
    </row>
    <row r="1363" spans="1:359" s="8" customFormat="1" ht="22.5" customHeight="1">
      <c r="A1363" s="57">
        <v>1</v>
      </c>
      <c r="B1363" s="58">
        <v>10</v>
      </c>
      <c r="C1363" s="62">
        <v>1</v>
      </c>
      <c r="D1363" s="201">
        <f t="shared" si="428"/>
        <v>20.137799999999999</v>
      </c>
      <c r="E1363" s="225"/>
      <c r="F1363" s="59" t="s">
        <v>818</v>
      </c>
      <c r="G1363" s="59"/>
      <c r="H1363" s="26" t="s">
        <v>456</v>
      </c>
      <c r="I1363" s="26" t="s">
        <v>83</v>
      </c>
      <c r="J1363" s="26" t="s">
        <v>958</v>
      </c>
      <c r="K1363" s="26" t="s">
        <v>1587</v>
      </c>
      <c r="L1363" s="66">
        <f t="shared" si="429"/>
        <v>20.137799999999999</v>
      </c>
      <c r="M1363" s="66"/>
      <c r="N1363" s="1" t="s">
        <v>369</v>
      </c>
      <c r="O1363" s="316" t="s">
        <v>369</v>
      </c>
      <c r="P1363" s="317">
        <v>4</v>
      </c>
      <c r="Q1363" s="4" t="s">
        <v>369</v>
      </c>
      <c r="R1363" s="37">
        <v>7.49</v>
      </c>
      <c r="S1363" s="38">
        <f t="shared" si="430"/>
        <v>9.1378000000000004</v>
      </c>
      <c r="T1363" s="20"/>
      <c r="U1363" s="10" t="s">
        <v>622</v>
      </c>
      <c r="V1363" s="9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  <c r="AT1363" s="12"/>
      <c r="AU1363" s="12"/>
      <c r="AV1363" s="12"/>
      <c r="AW1363" s="12"/>
      <c r="AX1363" s="12"/>
      <c r="AY1363" s="12"/>
      <c r="AZ1363" s="12"/>
      <c r="BA1363" s="12"/>
      <c r="BB1363" s="12"/>
      <c r="BC1363" s="12"/>
      <c r="BD1363" s="12"/>
      <c r="BE1363" s="12"/>
      <c r="BF1363" s="12"/>
      <c r="BG1363" s="12"/>
      <c r="BH1363" s="12"/>
      <c r="BI1363" s="12"/>
      <c r="BJ1363" s="12"/>
      <c r="BK1363" s="12"/>
      <c r="BL1363" s="12"/>
      <c r="BM1363" s="12"/>
      <c r="BN1363" s="12"/>
      <c r="BO1363" s="12"/>
      <c r="BP1363" s="12"/>
      <c r="BQ1363" s="12"/>
      <c r="BR1363" s="12"/>
      <c r="BS1363" s="12"/>
      <c r="BT1363" s="12"/>
      <c r="BU1363" s="12"/>
      <c r="BV1363" s="12"/>
      <c r="BW1363" s="12"/>
      <c r="BX1363" s="12"/>
      <c r="BY1363" s="12"/>
      <c r="BZ1363" s="12"/>
      <c r="CA1363" s="12"/>
      <c r="CB1363" s="12"/>
      <c r="CC1363" s="12"/>
      <c r="CD1363" s="12"/>
      <c r="CE1363" s="12"/>
      <c r="CF1363" s="12"/>
      <c r="CG1363" s="12"/>
      <c r="CH1363" s="12"/>
      <c r="CI1363" s="12"/>
      <c r="CJ1363" s="12"/>
      <c r="CK1363" s="12"/>
      <c r="CL1363" s="12"/>
      <c r="CM1363" s="12"/>
      <c r="CN1363" s="12"/>
      <c r="CO1363" s="12"/>
      <c r="CP1363" s="12"/>
      <c r="CQ1363" s="12"/>
      <c r="CR1363" s="12"/>
      <c r="CS1363" s="12"/>
      <c r="CT1363" s="12"/>
      <c r="CU1363" s="12"/>
      <c r="CV1363" s="12"/>
      <c r="CW1363" s="12"/>
      <c r="CX1363" s="12"/>
      <c r="CY1363" s="12"/>
      <c r="CZ1363" s="12"/>
      <c r="DA1363" s="12"/>
      <c r="DB1363" s="12"/>
      <c r="DC1363" s="12"/>
      <c r="DD1363" s="12"/>
      <c r="DE1363" s="12"/>
      <c r="DF1363" s="12"/>
      <c r="DG1363" s="12"/>
      <c r="DH1363" s="12"/>
      <c r="DI1363" s="12"/>
      <c r="DJ1363" s="12"/>
      <c r="DK1363" s="12"/>
      <c r="DL1363" s="12"/>
      <c r="DM1363" s="12"/>
      <c r="DN1363" s="12"/>
      <c r="DO1363" s="12"/>
      <c r="DP1363" s="12"/>
      <c r="DQ1363" s="12"/>
      <c r="DR1363" s="12"/>
      <c r="DS1363" s="12"/>
      <c r="DT1363" s="12"/>
      <c r="DU1363" s="12"/>
      <c r="DV1363" s="12"/>
      <c r="DW1363" s="12"/>
      <c r="DX1363" s="12"/>
      <c r="DY1363" s="12"/>
      <c r="DZ1363" s="12"/>
      <c r="EA1363" s="12"/>
      <c r="EB1363" s="12"/>
      <c r="EC1363" s="12"/>
      <c r="ED1363" s="12"/>
      <c r="EE1363" s="12"/>
      <c r="EF1363" s="12"/>
      <c r="EG1363" s="12"/>
      <c r="EH1363" s="12"/>
      <c r="EI1363" s="12"/>
      <c r="EJ1363" s="12"/>
      <c r="EK1363" s="12"/>
      <c r="EL1363" s="12"/>
      <c r="EM1363" s="12"/>
      <c r="EN1363" s="12"/>
      <c r="EO1363" s="12"/>
      <c r="EP1363" s="12"/>
      <c r="EQ1363" s="12"/>
      <c r="ER1363" s="12"/>
      <c r="ES1363" s="12"/>
      <c r="ET1363" s="12"/>
      <c r="EU1363" s="12"/>
      <c r="EV1363" s="12"/>
      <c r="EW1363" s="12"/>
      <c r="EX1363" s="12"/>
      <c r="EY1363" s="12"/>
      <c r="EZ1363" s="12"/>
      <c r="FA1363" s="12"/>
      <c r="FB1363" s="12"/>
      <c r="FC1363" s="12"/>
      <c r="FD1363" s="12"/>
      <c r="FE1363" s="12"/>
      <c r="FF1363" s="12"/>
      <c r="FG1363" s="12"/>
      <c r="FH1363" s="12"/>
      <c r="FI1363" s="12"/>
      <c r="FJ1363" s="12"/>
      <c r="FK1363" s="12"/>
      <c r="FL1363" s="12"/>
      <c r="FM1363" s="12"/>
      <c r="FN1363" s="12"/>
      <c r="FO1363" s="12"/>
      <c r="FP1363" s="12"/>
      <c r="FQ1363" s="12"/>
      <c r="FR1363" s="12"/>
      <c r="FS1363" s="12"/>
      <c r="FT1363" s="12"/>
      <c r="FU1363" s="12"/>
      <c r="FV1363" s="12"/>
      <c r="FW1363" s="12"/>
      <c r="FX1363" s="12"/>
      <c r="FY1363" s="12"/>
      <c r="FZ1363" s="12"/>
      <c r="GA1363" s="12"/>
      <c r="GB1363" s="12"/>
      <c r="GC1363" s="12"/>
      <c r="GD1363" s="12"/>
      <c r="GE1363" s="12"/>
      <c r="GF1363" s="12"/>
      <c r="GG1363" s="12"/>
      <c r="GH1363" s="12"/>
      <c r="GI1363" s="12"/>
      <c r="GJ1363" s="12"/>
      <c r="GK1363" s="12"/>
      <c r="GL1363" s="12"/>
      <c r="GM1363" s="12"/>
      <c r="GN1363" s="12"/>
      <c r="GO1363" s="12"/>
      <c r="GP1363" s="12"/>
      <c r="GQ1363" s="12"/>
      <c r="GR1363" s="12"/>
      <c r="GS1363" s="12"/>
      <c r="GT1363" s="12"/>
      <c r="GU1363" s="12"/>
      <c r="GV1363" s="12"/>
      <c r="GW1363" s="12"/>
      <c r="GX1363" s="12"/>
      <c r="GY1363" s="12"/>
      <c r="GZ1363" s="12"/>
      <c r="HA1363" s="12"/>
      <c r="HB1363" s="12"/>
      <c r="HC1363" s="12"/>
      <c r="HD1363" s="12"/>
      <c r="HE1363" s="12"/>
      <c r="HF1363" s="12"/>
      <c r="HG1363" s="12"/>
      <c r="HH1363" s="12"/>
      <c r="HI1363" s="12"/>
      <c r="HJ1363" s="12"/>
      <c r="HK1363" s="12"/>
      <c r="HL1363" s="12"/>
      <c r="HM1363" s="12"/>
      <c r="HN1363" s="12"/>
      <c r="HO1363" s="12"/>
      <c r="HY1363" s="12"/>
      <c r="IG1363" s="12"/>
      <c r="IO1363" s="12"/>
      <c r="IP1363" s="12"/>
      <c r="IQ1363" s="12"/>
      <c r="IS1363" s="12"/>
      <c r="IT1363" s="12"/>
      <c r="IU1363" s="12"/>
      <c r="IV1363" s="12"/>
      <c r="IW1363" s="12"/>
      <c r="IX1363" s="12"/>
      <c r="IY1363" s="12"/>
      <c r="IZ1363" s="12"/>
      <c r="JA1363" s="12"/>
      <c r="JF1363" s="7"/>
      <c r="JG1363" s="7"/>
      <c r="JH1363" s="7"/>
      <c r="JI1363" s="7"/>
      <c r="JJ1363" s="7"/>
      <c r="JM1363" s="7"/>
      <c r="JO1363" s="7"/>
      <c r="JQ1363" s="7"/>
      <c r="JT1363" s="12"/>
      <c r="JU1363" s="12"/>
      <c r="JV1363" s="12"/>
      <c r="JW1363" s="12"/>
      <c r="JX1363" s="12"/>
      <c r="KS1363" s="12"/>
      <c r="KT1363" s="12"/>
      <c r="KU1363" s="12"/>
      <c r="KV1363" s="12"/>
      <c r="KW1363" s="12"/>
      <c r="KX1363" s="12"/>
      <c r="MH1363" s="12"/>
      <c r="MI1363" s="12"/>
      <c r="MJ1363" s="12"/>
      <c r="MK1363" s="12"/>
      <c r="ML1363" s="12"/>
      <c r="MM1363" s="12"/>
      <c r="MN1363" s="12"/>
      <c r="MO1363" s="12"/>
      <c r="MP1363" s="12"/>
    </row>
    <row r="1364" spans="1:359" s="8" customFormat="1" ht="22.5" customHeight="1">
      <c r="A1364" s="57">
        <v>2</v>
      </c>
      <c r="B1364" s="58"/>
      <c r="C1364" s="62"/>
      <c r="D1364" s="201">
        <f t="shared" si="428"/>
        <v>59.999600000000001</v>
      </c>
      <c r="E1364" s="226"/>
      <c r="F1364" s="59" t="s">
        <v>808</v>
      </c>
      <c r="G1364" s="59"/>
      <c r="H1364" s="26" t="s">
        <v>456</v>
      </c>
      <c r="I1364" s="26" t="s">
        <v>84</v>
      </c>
      <c r="J1364" s="26" t="s">
        <v>1229</v>
      </c>
      <c r="K1364" s="26" t="s">
        <v>2310</v>
      </c>
      <c r="L1364" s="66">
        <f t="shared" si="429"/>
        <v>59.999600000000001</v>
      </c>
      <c r="M1364" s="66"/>
      <c r="N1364" s="1" t="s">
        <v>369</v>
      </c>
      <c r="O1364" s="316" t="s">
        <v>369</v>
      </c>
      <c r="P1364" s="317" t="s">
        <v>369</v>
      </c>
      <c r="Q1364" s="4">
        <v>2</v>
      </c>
      <c r="R1364" s="37">
        <v>24.59</v>
      </c>
      <c r="S1364" s="38">
        <f t="shared" si="430"/>
        <v>29.9998</v>
      </c>
      <c r="T1364" s="20"/>
      <c r="U1364" s="10" t="s">
        <v>782</v>
      </c>
      <c r="V1364" s="9"/>
      <c r="W1364" s="12"/>
      <c r="HZ1364" s="12"/>
      <c r="IA1364" s="12"/>
      <c r="IE1364" s="12"/>
      <c r="IF1364" s="12"/>
      <c r="IG1364" s="12"/>
      <c r="IH1364" s="12"/>
      <c r="IJ1364" s="12"/>
      <c r="IK1364" s="12"/>
      <c r="IO1364" s="12"/>
      <c r="IP1364" s="12"/>
      <c r="IQ1364" s="12"/>
      <c r="IR1364" s="12"/>
      <c r="JM1364" s="12"/>
      <c r="JN1364" s="12"/>
      <c r="JO1364" s="12"/>
      <c r="JT1364" s="12"/>
      <c r="JU1364" s="12"/>
      <c r="JV1364" s="12"/>
      <c r="JW1364" s="12"/>
      <c r="JX1364" s="12"/>
      <c r="JY1364" s="12"/>
      <c r="KE1364" s="12"/>
      <c r="KF1364" s="12"/>
      <c r="KG1364" s="12"/>
      <c r="KM1364" s="12"/>
      <c r="KN1364" s="12"/>
      <c r="KO1364" s="12"/>
      <c r="KP1364" s="12"/>
      <c r="KQ1364" s="12"/>
      <c r="KR1364" s="12"/>
      <c r="KS1364" s="12"/>
      <c r="KT1364" s="12"/>
      <c r="KU1364" s="12"/>
      <c r="KV1364" s="12"/>
      <c r="KW1364" s="12"/>
      <c r="KX1364" s="12"/>
      <c r="MR1364" s="12"/>
    </row>
    <row r="1365" spans="1:359" s="8" customFormat="1" ht="22.5" customHeight="1">
      <c r="A1365" s="57">
        <v>1</v>
      </c>
      <c r="B1365" s="58">
        <v>15</v>
      </c>
      <c r="C1365" s="62"/>
      <c r="D1365" s="201">
        <f t="shared" si="428"/>
        <v>26.59</v>
      </c>
      <c r="E1365" s="226"/>
      <c r="F1365" s="59" t="s">
        <v>805</v>
      </c>
      <c r="G1365" s="59"/>
      <c r="H1365" s="26" t="s">
        <v>456</v>
      </c>
      <c r="I1365" s="26" t="s">
        <v>84</v>
      </c>
      <c r="J1365" s="26" t="s">
        <v>958</v>
      </c>
      <c r="K1365" s="26" t="s">
        <v>378</v>
      </c>
      <c r="L1365" s="66">
        <f t="shared" si="429"/>
        <v>26.59</v>
      </c>
      <c r="M1365" s="66"/>
      <c r="N1365" s="1" t="s">
        <v>369</v>
      </c>
      <c r="O1365" s="316" t="s">
        <v>369</v>
      </c>
      <c r="P1365" s="317">
        <v>3</v>
      </c>
      <c r="Q1365" s="4" t="s">
        <v>369</v>
      </c>
      <c r="R1365" s="37">
        <v>9.5</v>
      </c>
      <c r="S1365" s="38">
        <f t="shared" si="430"/>
        <v>11.59</v>
      </c>
      <c r="T1365" s="20"/>
      <c r="U1365" s="10" t="s">
        <v>720</v>
      </c>
      <c r="V1365" s="9"/>
      <c r="HP1365" s="12"/>
      <c r="HQ1365" s="12"/>
      <c r="HY1365" s="12"/>
      <c r="IG1365" s="12"/>
      <c r="II1365" s="12"/>
      <c r="IL1365" s="12"/>
      <c r="IM1365" s="12"/>
      <c r="IN1365" s="12"/>
      <c r="IO1365" s="12"/>
      <c r="IP1365" s="12"/>
      <c r="IQ1365" s="12"/>
      <c r="IR1365" s="12"/>
      <c r="JN1365" s="12"/>
      <c r="KS1365" s="12"/>
      <c r="KT1365" s="12"/>
      <c r="KX1365" s="12"/>
      <c r="KZ1365" s="12"/>
      <c r="LA1365" s="12"/>
      <c r="LB1365" s="12"/>
      <c r="LC1365" s="12"/>
      <c r="LN1365" s="12"/>
      <c r="LO1365" s="12"/>
      <c r="LP1365" s="12"/>
      <c r="LQ1365" s="12"/>
      <c r="MG1365" s="12"/>
      <c r="MH1365" s="12"/>
      <c r="MI1365" s="12"/>
      <c r="MJ1365" s="12"/>
    </row>
    <row r="1366" spans="1:359" s="8" customFormat="1" ht="22.5" customHeight="1">
      <c r="A1366" s="57">
        <v>1</v>
      </c>
      <c r="B1366" s="58">
        <v>12</v>
      </c>
      <c r="C1366" s="62"/>
      <c r="D1366" s="201">
        <f t="shared" si="428"/>
        <v>25.163799999999998</v>
      </c>
      <c r="E1366" s="225"/>
      <c r="F1366" s="59" t="s">
        <v>819</v>
      </c>
      <c r="G1366" s="59"/>
      <c r="H1366" s="26" t="s">
        <v>456</v>
      </c>
      <c r="I1366" s="26" t="s">
        <v>377</v>
      </c>
      <c r="J1366" s="28" t="s">
        <v>959</v>
      </c>
      <c r="K1366" s="26" t="s">
        <v>1622</v>
      </c>
      <c r="L1366" s="66">
        <f t="shared" si="429"/>
        <v>25.163799999999998</v>
      </c>
      <c r="M1366" s="66"/>
      <c r="N1366" s="1" t="s">
        <v>369</v>
      </c>
      <c r="O1366" s="316" t="s">
        <v>369</v>
      </c>
      <c r="P1366" s="317">
        <v>1</v>
      </c>
      <c r="Q1366" s="4" t="s">
        <v>369</v>
      </c>
      <c r="R1366" s="37">
        <v>10.79</v>
      </c>
      <c r="S1366" s="38">
        <f t="shared" si="430"/>
        <v>13.163799999999998</v>
      </c>
      <c r="T1366" s="19"/>
      <c r="U1366" s="10" t="s">
        <v>485</v>
      </c>
      <c r="V1366" s="9"/>
      <c r="HP1366" s="12"/>
      <c r="HQ1366" s="12"/>
      <c r="HR1366" s="12"/>
      <c r="HS1366" s="12"/>
      <c r="HT1366" s="12"/>
      <c r="HU1366" s="12"/>
      <c r="HV1366" s="12"/>
      <c r="HW1366" s="12"/>
      <c r="HX1366" s="12"/>
      <c r="HZ1366" s="12"/>
      <c r="IA1366" s="12"/>
      <c r="IB1366" s="12"/>
      <c r="IC1366" s="12"/>
      <c r="ID1366" s="12"/>
      <c r="IG1366" s="12"/>
      <c r="IL1366" s="12"/>
      <c r="IM1366" s="12"/>
      <c r="IN1366" s="12"/>
      <c r="IO1366" s="12"/>
      <c r="IP1366" s="12"/>
      <c r="IQ1366" s="12"/>
      <c r="JT1366" s="12"/>
      <c r="JU1366" s="12"/>
      <c r="JV1366" s="12"/>
      <c r="JW1366" s="12"/>
      <c r="JX1366" s="12"/>
      <c r="KS1366" s="12"/>
      <c r="KT1366" s="12"/>
      <c r="MK1366" s="12"/>
      <c r="ML1366" s="12"/>
      <c r="MM1366" s="12"/>
      <c r="MN1366" s="12"/>
      <c r="MO1366" s="12"/>
      <c r="MP1366" s="12"/>
    </row>
    <row r="1367" spans="1:359" s="8" customFormat="1" ht="22.5" customHeight="1">
      <c r="A1367" s="57">
        <v>1</v>
      </c>
      <c r="B1367" s="58">
        <v>15</v>
      </c>
      <c r="C1367" s="62">
        <v>2</v>
      </c>
      <c r="D1367" s="201">
        <f t="shared" si="428"/>
        <v>24.076000000000001</v>
      </c>
      <c r="E1367" s="226"/>
      <c r="F1367" s="59" t="s">
        <v>829</v>
      </c>
      <c r="G1367" s="59"/>
      <c r="H1367" s="26" t="s">
        <v>456</v>
      </c>
      <c r="I1367" s="26" t="s">
        <v>1177</v>
      </c>
      <c r="J1367" s="26" t="s">
        <v>545</v>
      </c>
      <c r="K1367" s="26" t="s">
        <v>2074</v>
      </c>
      <c r="L1367" s="66">
        <f t="shared" si="429"/>
        <v>24.076000000000001</v>
      </c>
      <c r="M1367" s="66"/>
      <c r="N1367" s="1" t="s">
        <v>369</v>
      </c>
      <c r="O1367" s="316" t="s">
        <v>369</v>
      </c>
      <c r="P1367" s="317" t="s">
        <v>369</v>
      </c>
      <c r="Q1367" s="4">
        <v>2</v>
      </c>
      <c r="R1367" s="37">
        <v>5.8</v>
      </c>
      <c r="S1367" s="38">
        <f t="shared" si="430"/>
        <v>7.0759999999999996</v>
      </c>
      <c r="T1367" s="25" t="s">
        <v>722</v>
      </c>
      <c r="U1367" s="10" t="s">
        <v>891</v>
      </c>
      <c r="V1367" s="9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  <c r="AT1367" s="12"/>
      <c r="AU1367" s="12"/>
      <c r="AV1367" s="12"/>
      <c r="AW1367" s="12"/>
      <c r="AX1367" s="12"/>
      <c r="AY1367" s="12"/>
      <c r="AZ1367" s="12"/>
      <c r="BA1367" s="12"/>
      <c r="BB1367" s="12"/>
      <c r="BC1367" s="12"/>
      <c r="BD1367" s="12"/>
      <c r="BE1367" s="12"/>
      <c r="BF1367" s="12"/>
      <c r="BG1367" s="12"/>
      <c r="BH1367" s="12"/>
      <c r="BI1367" s="12"/>
      <c r="BJ1367" s="12"/>
      <c r="BK1367" s="12"/>
      <c r="BL1367" s="12"/>
      <c r="BM1367" s="12"/>
      <c r="BN1367" s="12"/>
      <c r="BO1367" s="12"/>
      <c r="BP1367" s="12"/>
      <c r="BQ1367" s="12"/>
      <c r="BR1367" s="12"/>
      <c r="BS1367" s="12"/>
      <c r="BT1367" s="12"/>
      <c r="BU1367" s="12"/>
      <c r="BV1367" s="12"/>
      <c r="BW1367" s="12"/>
      <c r="BX1367" s="12"/>
      <c r="BY1367" s="12"/>
      <c r="BZ1367" s="12"/>
      <c r="CA1367" s="12"/>
      <c r="CB1367" s="12"/>
      <c r="CC1367" s="12"/>
      <c r="CD1367" s="12"/>
      <c r="CE1367" s="12"/>
      <c r="CF1367" s="12"/>
      <c r="CG1367" s="12"/>
      <c r="CH1367" s="12"/>
      <c r="CI1367" s="12"/>
      <c r="CJ1367" s="12"/>
      <c r="CK1367" s="12"/>
      <c r="CL1367" s="12"/>
      <c r="CM1367" s="12"/>
      <c r="CN1367" s="12"/>
      <c r="CO1367" s="12"/>
      <c r="CP1367" s="12"/>
      <c r="CQ1367" s="12"/>
      <c r="CR1367" s="12"/>
      <c r="CS1367" s="12"/>
      <c r="CT1367" s="12"/>
      <c r="CU1367" s="12"/>
      <c r="CV1367" s="12"/>
      <c r="CW1367" s="12"/>
      <c r="CX1367" s="12"/>
      <c r="CY1367" s="12"/>
      <c r="CZ1367" s="12"/>
      <c r="DA1367" s="12"/>
      <c r="DB1367" s="12"/>
      <c r="DC1367" s="12"/>
      <c r="DD1367" s="12"/>
      <c r="DE1367" s="12"/>
      <c r="DF1367" s="12"/>
      <c r="DG1367" s="12"/>
      <c r="DH1367" s="12"/>
      <c r="DI1367" s="12"/>
      <c r="DJ1367" s="12"/>
      <c r="DK1367" s="12"/>
      <c r="DL1367" s="12"/>
      <c r="DM1367" s="12"/>
      <c r="DN1367" s="12"/>
      <c r="DO1367" s="12"/>
      <c r="DP1367" s="12"/>
      <c r="DQ1367" s="12"/>
      <c r="DR1367" s="12"/>
      <c r="DS1367" s="12"/>
      <c r="DT1367" s="12"/>
      <c r="DU1367" s="12"/>
      <c r="DV1367" s="12"/>
      <c r="DW1367" s="12"/>
      <c r="DX1367" s="12"/>
      <c r="DY1367" s="12"/>
      <c r="DZ1367" s="12"/>
      <c r="EA1367" s="12"/>
      <c r="EB1367" s="12"/>
      <c r="EC1367" s="12"/>
      <c r="ED1367" s="12"/>
      <c r="EE1367" s="12"/>
      <c r="EF1367" s="12"/>
      <c r="EG1367" s="12"/>
      <c r="EH1367" s="12"/>
      <c r="EI1367" s="12"/>
      <c r="EJ1367" s="12"/>
      <c r="EK1367" s="12"/>
      <c r="EL1367" s="12"/>
      <c r="EM1367" s="12"/>
      <c r="EN1367" s="12"/>
      <c r="EO1367" s="12"/>
      <c r="EP1367" s="12"/>
      <c r="EQ1367" s="12"/>
      <c r="ER1367" s="12"/>
      <c r="ES1367" s="12"/>
      <c r="ET1367" s="12"/>
      <c r="EU1367" s="12"/>
      <c r="EV1367" s="12"/>
      <c r="EW1367" s="12"/>
      <c r="EX1367" s="12"/>
      <c r="EY1367" s="12"/>
      <c r="EZ1367" s="12"/>
      <c r="FA1367" s="12"/>
      <c r="FB1367" s="12"/>
      <c r="FC1367" s="12"/>
      <c r="FD1367" s="12"/>
      <c r="FE1367" s="12"/>
      <c r="FF1367" s="12"/>
      <c r="FG1367" s="12"/>
      <c r="FH1367" s="12"/>
      <c r="FI1367" s="12"/>
      <c r="FJ1367" s="12"/>
      <c r="FK1367" s="12"/>
      <c r="FL1367" s="12"/>
      <c r="FM1367" s="12"/>
      <c r="FN1367" s="12"/>
      <c r="FO1367" s="12"/>
      <c r="FP1367" s="12"/>
      <c r="FQ1367" s="12"/>
      <c r="FR1367" s="12"/>
      <c r="FS1367" s="12"/>
      <c r="FT1367" s="12"/>
      <c r="FU1367" s="12"/>
      <c r="FV1367" s="12"/>
      <c r="FW1367" s="12"/>
      <c r="FX1367" s="12"/>
      <c r="FY1367" s="12"/>
      <c r="FZ1367" s="12"/>
      <c r="GA1367" s="12"/>
      <c r="GB1367" s="12"/>
      <c r="GC1367" s="12"/>
      <c r="GD1367" s="12"/>
      <c r="GE1367" s="12"/>
      <c r="GF1367" s="12"/>
      <c r="GG1367" s="12"/>
      <c r="GH1367" s="12"/>
      <c r="GI1367" s="12"/>
      <c r="GJ1367" s="12"/>
      <c r="GK1367" s="12"/>
      <c r="GL1367" s="12"/>
      <c r="GM1367" s="12"/>
      <c r="GN1367" s="12"/>
      <c r="GO1367" s="12"/>
      <c r="GP1367" s="12"/>
      <c r="GQ1367" s="12"/>
      <c r="GR1367" s="12"/>
      <c r="GS1367" s="12"/>
      <c r="GT1367" s="12"/>
      <c r="GU1367" s="12"/>
      <c r="GV1367" s="12"/>
      <c r="GW1367" s="12"/>
      <c r="GX1367" s="12"/>
      <c r="GY1367" s="12"/>
      <c r="GZ1367" s="12"/>
      <c r="HA1367" s="12"/>
      <c r="HB1367" s="12"/>
      <c r="HC1367" s="12"/>
      <c r="HD1367" s="12"/>
      <c r="HE1367" s="12"/>
      <c r="HF1367" s="12"/>
      <c r="HG1367" s="12"/>
      <c r="HH1367" s="12"/>
      <c r="HI1367" s="12"/>
      <c r="HJ1367" s="12"/>
      <c r="HK1367" s="12"/>
      <c r="HL1367" s="12"/>
      <c r="HM1367" s="12"/>
      <c r="HN1367" s="12"/>
      <c r="HO1367" s="12"/>
      <c r="HP1367" s="12"/>
      <c r="HQ1367" s="12"/>
      <c r="HT1367" s="12"/>
      <c r="HU1367" s="12"/>
      <c r="HW1367" s="12"/>
      <c r="HX1367" s="12"/>
      <c r="IE1367" s="12"/>
      <c r="IF1367" s="12"/>
      <c r="IG1367" s="12"/>
      <c r="IH1367" s="12"/>
      <c r="IO1367" s="12"/>
      <c r="IP1367" s="12"/>
      <c r="IQ1367" s="12"/>
      <c r="JB1367" s="12"/>
      <c r="JC1367" s="12"/>
      <c r="JD1367" s="12"/>
      <c r="JE1367" s="12"/>
      <c r="JF1367" s="12"/>
      <c r="JG1367" s="12"/>
      <c r="JH1367" s="12"/>
      <c r="JI1367" s="12"/>
      <c r="JJ1367" s="12"/>
      <c r="JK1367" s="12"/>
      <c r="JL1367" s="12"/>
      <c r="JM1367" s="12"/>
      <c r="JO1367" s="12"/>
      <c r="JP1367" s="12"/>
      <c r="JQ1367" s="12"/>
      <c r="JR1367" s="12"/>
      <c r="JS1367" s="12"/>
      <c r="JT1367" s="12"/>
      <c r="JU1367" s="12"/>
      <c r="JV1367" s="12"/>
      <c r="JW1367" s="12"/>
      <c r="JX1367" s="12"/>
      <c r="JY1367" s="12"/>
      <c r="KE1367" s="12"/>
      <c r="KF1367" s="12"/>
      <c r="KM1367" s="12"/>
      <c r="KN1367" s="12"/>
      <c r="KO1367" s="12"/>
      <c r="KP1367" s="12"/>
      <c r="KQ1367" s="12"/>
      <c r="KR1367" s="12"/>
      <c r="KS1367" s="12"/>
      <c r="KT1367" s="12"/>
      <c r="KX1367" s="12"/>
      <c r="LN1367" s="12"/>
      <c r="LO1367" s="12"/>
      <c r="LP1367" s="12"/>
      <c r="LQ1367" s="12"/>
      <c r="MG1367" s="12"/>
    </row>
    <row r="1368" spans="1:359" ht="22.5" customHeight="1">
      <c r="A1368" s="57">
        <v>1</v>
      </c>
      <c r="B1368" s="58">
        <v>15</v>
      </c>
      <c r="C1368" s="62"/>
      <c r="D1368" s="201">
        <f t="shared" si="428"/>
        <v>25.858000000000001</v>
      </c>
      <c r="E1368" s="226"/>
      <c r="F1368" s="59" t="s">
        <v>805</v>
      </c>
      <c r="G1368" s="59"/>
      <c r="H1368" s="26" t="s">
        <v>456</v>
      </c>
      <c r="I1368" s="43" t="s">
        <v>2838</v>
      </c>
      <c r="J1368" s="26" t="s">
        <v>1029</v>
      </c>
      <c r="K1368" s="26" t="s">
        <v>2839</v>
      </c>
      <c r="L1368" s="66">
        <f>SUM(D1368)</f>
        <v>25.858000000000001</v>
      </c>
      <c r="M1368" s="66"/>
      <c r="N1368" s="1" t="s">
        <v>369</v>
      </c>
      <c r="O1368" s="316" t="s">
        <v>369</v>
      </c>
      <c r="P1368" s="317">
        <v>6</v>
      </c>
      <c r="Q1368" s="317" t="s">
        <v>369</v>
      </c>
      <c r="R1368" s="37">
        <v>8.9</v>
      </c>
      <c r="S1368" s="38">
        <f t="shared" si="430"/>
        <v>10.858000000000001</v>
      </c>
      <c r="T1368" s="25">
        <v>0.08</v>
      </c>
      <c r="U1368" s="10" t="s">
        <v>1628</v>
      </c>
      <c r="V1368" s="9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IE1368" s="8"/>
      <c r="IF1368" s="8"/>
      <c r="IG1368" s="8"/>
      <c r="IH1368" s="8"/>
      <c r="II1368" s="8"/>
      <c r="IL1368" s="8"/>
      <c r="IM1368" s="8"/>
      <c r="IN1368" s="8"/>
      <c r="IO1368" s="8"/>
      <c r="IP1368" s="8"/>
      <c r="IQ1368" s="8"/>
      <c r="JB1368" s="7"/>
      <c r="JC1368" s="7"/>
      <c r="JD1368" s="7"/>
      <c r="JE1368" s="7"/>
      <c r="JF1368" s="8"/>
      <c r="JG1368" s="8"/>
      <c r="JH1368" s="8"/>
      <c r="JI1368" s="8"/>
      <c r="JJ1368" s="8"/>
      <c r="JK1368" s="7"/>
      <c r="JL1368" s="7"/>
      <c r="JM1368" s="8"/>
      <c r="JN1368" s="8"/>
      <c r="JO1368" s="8"/>
      <c r="JP1368" s="7"/>
      <c r="JQ1368" s="8"/>
      <c r="JR1368" s="7"/>
      <c r="JS1368" s="7"/>
      <c r="JY1368" s="7"/>
      <c r="JZ1368" s="8"/>
      <c r="KA1368" s="8"/>
      <c r="KB1368" s="8"/>
      <c r="KC1368" s="8"/>
      <c r="KD1368" s="8"/>
      <c r="KE1368" s="8"/>
      <c r="KF1368" s="8"/>
      <c r="KM1368" s="8"/>
      <c r="KN1368" s="8"/>
      <c r="KO1368" s="8"/>
      <c r="KP1368" s="8"/>
      <c r="KQ1368" s="8"/>
      <c r="KR1368" s="8"/>
      <c r="KU1368" s="8"/>
      <c r="KV1368" s="8"/>
      <c r="KW1368" s="8"/>
      <c r="MR1368" s="8"/>
      <c r="MU1368" s="8"/>
    </row>
    <row r="1369" spans="1:359" ht="22.5" customHeight="1">
      <c r="A1369" s="57">
        <v>1</v>
      </c>
      <c r="B1369" s="58">
        <v>15</v>
      </c>
      <c r="C1369" s="62"/>
      <c r="D1369" s="201">
        <f t="shared" ref="D1369" si="440">SUM((S1369*A1369)+B1369+C1369)</f>
        <v>24.637999999999998</v>
      </c>
      <c r="E1369" s="226"/>
      <c r="F1369" s="59" t="s">
        <v>805</v>
      </c>
      <c r="G1369" s="59"/>
      <c r="H1369" s="26" t="s">
        <v>456</v>
      </c>
      <c r="I1369" s="43" t="s">
        <v>2838</v>
      </c>
      <c r="J1369" s="26" t="s">
        <v>958</v>
      </c>
      <c r="K1369" s="26" t="s">
        <v>2840</v>
      </c>
      <c r="L1369" s="66">
        <f>SUM(D1369)</f>
        <v>24.637999999999998</v>
      </c>
      <c r="M1369" s="66"/>
      <c r="N1369" s="1" t="s">
        <v>369</v>
      </c>
      <c r="O1369" s="316" t="s">
        <v>369</v>
      </c>
      <c r="P1369" s="317">
        <v>6</v>
      </c>
      <c r="Q1369" s="317" t="s">
        <v>369</v>
      </c>
      <c r="R1369" s="37">
        <v>7.9</v>
      </c>
      <c r="S1369" s="38">
        <f t="shared" ref="S1369" si="441">SUM(R1369*1.22)</f>
        <v>9.6379999999999999</v>
      </c>
      <c r="T1369" s="25">
        <v>0.08</v>
      </c>
      <c r="U1369" s="10" t="s">
        <v>1628</v>
      </c>
      <c r="V1369" s="9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IE1369" s="8"/>
      <c r="IF1369" s="8"/>
      <c r="IG1369" s="8"/>
      <c r="IH1369" s="8"/>
      <c r="II1369" s="8"/>
      <c r="IL1369" s="8"/>
      <c r="IM1369" s="8"/>
      <c r="IN1369" s="8"/>
      <c r="IO1369" s="8"/>
      <c r="IP1369" s="8"/>
      <c r="IQ1369" s="8"/>
      <c r="JB1369" s="7"/>
      <c r="JC1369" s="7"/>
      <c r="JD1369" s="7"/>
      <c r="JE1369" s="7"/>
      <c r="JF1369" s="8"/>
      <c r="JG1369" s="8"/>
      <c r="JH1369" s="8"/>
      <c r="JI1369" s="8"/>
      <c r="JJ1369" s="8"/>
      <c r="JK1369" s="7"/>
      <c r="JL1369" s="7"/>
      <c r="JM1369" s="8"/>
      <c r="JN1369" s="8"/>
      <c r="JO1369" s="8"/>
      <c r="JP1369" s="7"/>
      <c r="JQ1369" s="8"/>
      <c r="JR1369" s="7"/>
      <c r="JS1369" s="7"/>
      <c r="JY1369" s="7"/>
      <c r="JZ1369" s="8"/>
      <c r="KA1369" s="8"/>
      <c r="KB1369" s="8"/>
      <c r="KC1369" s="8"/>
      <c r="KD1369" s="8"/>
      <c r="KE1369" s="8"/>
      <c r="KF1369" s="8"/>
      <c r="KM1369" s="8"/>
      <c r="KN1369" s="8"/>
      <c r="KO1369" s="8"/>
      <c r="KP1369" s="8"/>
      <c r="KQ1369" s="8"/>
      <c r="KR1369" s="8"/>
      <c r="KU1369" s="8"/>
      <c r="KV1369" s="8"/>
      <c r="KW1369" s="8"/>
      <c r="MR1369" s="8"/>
      <c r="MU1369" s="8"/>
    </row>
    <row r="1370" spans="1:359" s="8" customFormat="1" ht="22.5" customHeight="1">
      <c r="A1370" s="56"/>
      <c r="B1370" s="55"/>
      <c r="C1370" s="63"/>
      <c r="D1370" s="201"/>
      <c r="E1370" s="226"/>
      <c r="F1370" s="60"/>
      <c r="G1370" s="60"/>
      <c r="H1370" s="26"/>
      <c r="I1370" s="26"/>
      <c r="J1370" s="26"/>
      <c r="K1370" s="26"/>
      <c r="L1370" s="66"/>
      <c r="M1370" s="66"/>
      <c r="N1370" s="17"/>
      <c r="O1370" s="318"/>
      <c r="P1370" s="318"/>
      <c r="Q1370" s="13"/>
      <c r="R1370" s="31"/>
      <c r="S1370" s="31"/>
      <c r="T1370" s="21"/>
      <c r="U1370" s="10"/>
      <c r="V1370" s="9"/>
      <c r="MR1370" s="12"/>
    </row>
    <row r="1371" spans="1:359" s="8" customFormat="1" ht="22.5" customHeight="1">
      <c r="A1371" s="56"/>
      <c r="B1371" s="55"/>
      <c r="C1371" s="63"/>
      <c r="D1371" s="201"/>
      <c r="E1371" s="225"/>
      <c r="F1371" s="60"/>
      <c r="G1371" s="60"/>
      <c r="H1371" s="26"/>
      <c r="I1371" s="26"/>
      <c r="J1371" s="9"/>
      <c r="K1371" s="26"/>
      <c r="L1371" s="66"/>
      <c r="M1371" s="66"/>
      <c r="N1371" s="17"/>
      <c r="O1371" s="318"/>
      <c r="P1371" s="318"/>
      <c r="Q1371" s="13"/>
      <c r="R1371" s="31"/>
      <c r="S1371" s="31"/>
      <c r="T1371" s="21"/>
      <c r="U1371" s="10"/>
      <c r="V1371" s="9"/>
      <c r="MR1371" s="12"/>
      <c r="MU1371" s="12"/>
    </row>
    <row r="1372" spans="1:359" s="8" customFormat="1" ht="22.5" customHeight="1">
      <c r="A1372" s="56"/>
      <c r="B1372" s="55"/>
      <c r="C1372" s="63"/>
      <c r="D1372" s="201"/>
      <c r="E1372" s="226"/>
      <c r="F1372" s="60"/>
      <c r="G1372" s="60"/>
      <c r="H1372" s="26"/>
      <c r="I1372" s="26"/>
      <c r="J1372" s="9"/>
      <c r="K1372" s="26"/>
      <c r="L1372" s="66"/>
      <c r="M1372" s="66"/>
      <c r="N1372" s="17"/>
      <c r="O1372" s="318"/>
      <c r="P1372" s="318"/>
      <c r="Q1372" s="13"/>
      <c r="R1372" s="31"/>
      <c r="S1372" s="31"/>
      <c r="T1372" s="21"/>
      <c r="U1372" s="10"/>
      <c r="V1372" s="9"/>
      <c r="JM1372" s="12"/>
      <c r="JN1372" s="12"/>
      <c r="JO1372" s="12"/>
      <c r="KH1372" s="12"/>
      <c r="KI1372" s="12"/>
      <c r="KJ1372" s="12"/>
      <c r="KK1372" s="12"/>
      <c r="KL1372" s="12"/>
      <c r="MR1372" s="12"/>
    </row>
    <row r="1373" spans="1:359" s="8" customFormat="1" ht="22.5" customHeight="1">
      <c r="A1373" s="56"/>
      <c r="B1373" s="55"/>
      <c r="C1373" s="63"/>
      <c r="D1373" s="201"/>
      <c r="E1373" s="226"/>
      <c r="F1373" s="60"/>
      <c r="G1373" s="60"/>
      <c r="H1373" s="26"/>
      <c r="I1373" s="26"/>
      <c r="J1373" s="9"/>
      <c r="K1373" s="26"/>
      <c r="L1373" s="66"/>
      <c r="M1373" s="66"/>
      <c r="N1373" s="17"/>
      <c r="O1373" s="318"/>
      <c r="P1373" s="318"/>
      <c r="Q1373" s="13"/>
      <c r="R1373" s="31"/>
      <c r="S1373" s="31"/>
      <c r="T1373" s="21"/>
      <c r="U1373" s="10"/>
      <c r="V1373" s="9"/>
      <c r="MR1373" s="12"/>
    </row>
    <row r="1374" spans="1:359" s="8" customFormat="1" ht="22.5" customHeight="1">
      <c r="A1374" s="57">
        <v>1</v>
      </c>
      <c r="B1374" s="58">
        <v>20</v>
      </c>
      <c r="C1374" s="62"/>
      <c r="D1374" s="201">
        <f>SUM((S1374*A1374)+B1374+C1374)</f>
        <v>31.956000000000003</v>
      </c>
      <c r="E1374" s="226"/>
      <c r="F1374" s="59" t="s">
        <v>829</v>
      </c>
      <c r="G1374" s="59"/>
      <c r="H1374" s="26" t="s">
        <v>1109</v>
      </c>
      <c r="I1374" s="26" t="s">
        <v>1111</v>
      </c>
      <c r="J1374" s="26" t="s">
        <v>500</v>
      </c>
      <c r="K1374" s="26" t="s">
        <v>1113</v>
      </c>
      <c r="L1374" s="66">
        <f>SUM(D1374)</f>
        <v>31.956000000000003</v>
      </c>
      <c r="M1374" s="66"/>
      <c r="N1374" s="1" t="s">
        <v>369</v>
      </c>
      <c r="O1374" s="316" t="s">
        <v>369</v>
      </c>
      <c r="P1374" s="317" t="s">
        <v>369</v>
      </c>
      <c r="Q1374" s="4">
        <v>2</v>
      </c>
      <c r="R1374" s="37">
        <v>9.8000000000000007</v>
      </c>
      <c r="S1374" s="38">
        <f>SUM(R1374*1.22)</f>
        <v>11.956000000000001</v>
      </c>
      <c r="T1374" s="20"/>
      <c r="U1374" s="10" t="s">
        <v>1104</v>
      </c>
      <c r="V1374" s="9"/>
      <c r="W1374" s="12"/>
      <c r="HZ1374" s="12"/>
      <c r="IA1374" s="12"/>
      <c r="IE1374" s="12"/>
      <c r="IF1374" s="12"/>
      <c r="IG1374" s="12"/>
      <c r="IH1374" s="12"/>
      <c r="IJ1374" s="12"/>
      <c r="IK1374" s="12"/>
      <c r="IO1374" s="12"/>
      <c r="IP1374" s="12"/>
      <c r="IQ1374" s="12"/>
      <c r="IR1374" s="12"/>
      <c r="JM1374" s="12"/>
      <c r="JN1374" s="12"/>
      <c r="JO1374" s="12"/>
      <c r="JT1374" s="12"/>
      <c r="JU1374" s="12"/>
      <c r="JV1374" s="12"/>
      <c r="JW1374" s="12"/>
      <c r="JX1374" s="12"/>
      <c r="KG1374" s="12"/>
      <c r="KX1374" s="12"/>
      <c r="LN1374" s="12"/>
      <c r="LO1374" s="12"/>
      <c r="LP1374" s="12"/>
      <c r="LQ1374" s="12"/>
      <c r="MG1374" s="12"/>
    </row>
    <row r="1375" spans="1:359" s="8" customFormat="1" ht="22.5" customHeight="1">
      <c r="A1375" s="56"/>
      <c r="B1375" s="55"/>
      <c r="C1375" s="63"/>
      <c r="D1375" s="201"/>
      <c r="E1375" s="225"/>
      <c r="F1375" s="60"/>
      <c r="G1375" s="60"/>
      <c r="H1375" s="26"/>
      <c r="I1375" s="26"/>
      <c r="J1375" s="9"/>
      <c r="K1375" s="26"/>
      <c r="L1375" s="66"/>
      <c r="M1375" s="66"/>
      <c r="N1375" s="17"/>
      <c r="O1375" s="318"/>
      <c r="P1375" s="318"/>
      <c r="Q1375" s="13"/>
      <c r="R1375" s="31"/>
      <c r="S1375" s="31"/>
      <c r="T1375" s="21"/>
      <c r="U1375" s="10"/>
      <c r="V1375" s="9"/>
      <c r="JQ1375" s="12"/>
      <c r="KG1375" s="12"/>
      <c r="KH1375" s="12"/>
      <c r="KI1375" s="12"/>
      <c r="KJ1375" s="12"/>
      <c r="KK1375" s="12"/>
      <c r="KL1375" s="12"/>
      <c r="MR1375" s="12"/>
    </row>
    <row r="1376" spans="1:359" s="8" customFormat="1" ht="22.5" customHeight="1">
      <c r="A1376" s="56"/>
      <c r="B1376" s="55"/>
      <c r="C1376" s="63"/>
      <c r="D1376" s="201"/>
      <c r="E1376" s="226"/>
      <c r="F1376" s="60"/>
      <c r="G1376" s="60"/>
      <c r="H1376" s="26"/>
      <c r="I1376" s="26"/>
      <c r="J1376" s="9"/>
      <c r="K1376" s="26"/>
      <c r="L1376" s="66"/>
      <c r="M1376" s="66"/>
      <c r="N1376" s="17"/>
      <c r="O1376" s="318"/>
      <c r="P1376" s="318"/>
      <c r="Q1376" s="13"/>
      <c r="R1376" s="31"/>
      <c r="S1376" s="31"/>
      <c r="T1376" s="21"/>
      <c r="U1376" s="10"/>
      <c r="V1376" s="9"/>
      <c r="JQ1376" s="12"/>
      <c r="KG1376" s="12"/>
      <c r="KH1376" s="12"/>
      <c r="KI1376" s="12"/>
      <c r="KJ1376" s="12"/>
      <c r="KK1376" s="12"/>
      <c r="KL1376" s="12"/>
      <c r="MU1376" s="12"/>
    </row>
    <row r="1377" spans="1:359" s="8" customFormat="1" ht="22.5" customHeight="1">
      <c r="A1377" s="56"/>
      <c r="B1377" s="55"/>
      <c r="C1377" s="63"/>
      <c r="D1377" s="201"/>
      <c r="E1377" s="226"/>
      <c r="F1377" s="60"/>
      <c r="G1377" s="60"/>
      <c r="H1377" s="26"/>
      <c r="I1377" s="26"/>
      <c r="J1377" s="9"/>
      <c r="K1377" s="26"/>
      <c r="L1377" s="66"/>
      <c r="M1377" s="66"/>
      <c r="N1377" s="17"/>
      <c r="O1377" s="318"/>
      <c r="P1377" s="318"/>
      <c r="Q1377" s="13"/>
      <c r="R1377" s="31"/>
      <c r="S1377" s="31"/>
      <c r="T1377" s="21"/>
      <c r="U1377" s="10"/>
      <c r="V1377" s="9"/>
      <c r="JQ1377" s="12"/>
      <c r="KH1377" s="12"/>
      <c r="KI1377" s="12"/>
      <c r="KJ1377" s="12"/>
      <c r="KK1377" s="12"/>
      <c r="KL1377" s="12"/>
      <c r="MU1377" s="12"/>
    </row>
    <row r="1378" spans="1:359" s="8" customFormat="1" ht="22.5" customHeight="1">
      <c r="A1378" s="56"/>
      <c r="B1378" s="55"/>
      <c r="C1378" s="63"/>
      <c r="D1378" s="201"/>
      <c r="E1378" s="225"/>
      <c r="F1378" s="60"/>
      <c r="G1378" s="60"/>
      <c r="H1378" s="26"/>
      <c r="I1378" s="26"/>
      <c r="J1378" s="9"/>
      <c r="K1378" s="26"/>
      <c r="L1378" s="66"/>
      <c r="M1378" s="66"/>
      <c r="N1378" s="17"/>
      <c r="O1378" s="318"/>
      <c r="P1378" s="318"/>
      <c r="Q1378" s="13"/>
      <c r="R1378" s="31"/>
      <c r="S1378" s="31"/>
      <c r="T1378" s="21"/>
      <c r="U1378" s="10"/>
      <c r="V1378" s="9"/>
      <c r="KG1378" s="12"/>
      <c r="KH1378" s="12"/>
      <c r="KI1378" s="12"/>
      <c r="KJ1378" s="12"/>
      <c r="KK1378" s="12"/>
      <c r="KL1378" s="12"/>
      <c r="KX1378" s="12"/>
      <c r="MR1378" s="12"/>
      <c r="MU1378" s="12"/>
    </row>
    <row r="1379" spans="1:359" ht="22.5" customHeight="1">
      <c r="A1379" s="57">
        <v>2.2000000000000002</v>
      </c>
      <c r="B1379" s="58">
        <v>5</v>
      </c>
      <c r="C1379" s="62"/>
      <c r="D1379" s="201">
        <f t="shared" ref="D1379" si="442">SUM((S1379*A1379)+B1379+C1379)</f>
        <v>45.260000000000005</v>
      </c>
      <c r="E1379" s="226"/>
      <c r="F1379" s="59" t="s">
        <v>846</v>
      </c>
      <c r="G1379" s="59"/>
      <c r="H1379" s="26" t="s">
        <v>458</v>
      </c>
      <c r="I1379" s="26" t="s">
        <v>2220</v>
      </c>
      <c r="J1379" s="26" t="s">
        <v>1565</v>
      </c>
      <c r="K1379" s="26" t="s">
        <v>2804</v>
      </c>
      <c r="L1379" s="66">
        <f t="shared" ref="L1379" si="443">SUM(D1379)</f>
        <v>45.260000000000005</v>
      </c>
      <c r="M1379" s="66"/>
      <c r="N1379" s="1" t="s">
        <v>369</v>
      </c>
      <c r="O1379" s="316" t="s">
        <v>369</v>
      </c>
      <c r="P1379" s="317">
        <v>6</v>
      </c>
      <c r="Q1379" s="4" t="s">
        <v>369</v>
      </c>
      <c r="R1379" s="37">
        <v>15</v>
      </c>
      <c r="S1379" s="38">
        <f t="shared" ref="S1379" si="444">SUM(R1379*1.22)</f>
        <v>18.3</v>
      </c>
      <c r="T1379" s="25">
        <v>0.05</v>
      </c>
      <c r="U1379" s="10" t="s">
        <v>518</v>
      </c>
      <c r="V1379" s="9"/>
      <c r="HP1379" s="8"/>
      <c r="HQ1379" s="8"/>
      <c r="HR1379" s="8"/>
      <c r="HS1379" s="8"/>
      <c r="HV1379" s="8"/>
      <c r="HY1379" s="8"/>
      <c r="HZ1379" s="8"/>
      <c r="IA1379" s="8"/>
      <c r="IE1379" s="8"/>
      <c r="IF1379" s="8"/>
      <c r="IH1379" s="8"/>
      <c r="II1379" s="8"/>
      <c r="JF1379" s="8"/>
      <c r="JG1379" s="8"/>
      <c r="JH1379" s="8"/>
      <c r="JI1379" s="8"/>
      <c r="JJ1379" s="8"/>
      <c r="JM1379" s="8"/>
      <c r="JO1379" s="8"/>
      <c r="JQ1379" s="8"/>
      <c r="KG1379" s="8"/>
      <c r="KH1379" s="8"/>
      <c r="KI1379" s="8"/>
      <c r="KJ1379" s="8"/>
      <c r="KK1379" s="8"/>
      <c r="KL1379" s="8"/>
      <c r="MQ1379" s="8"/>
      <c r="MR1379" s="8"/>
      <c r="MU1379" s="8"/>
    </row>
    <row r="1380" spans="1:359" s="8" customFormat="1" ht="22.5" customHeight="1">
      <c r="A1380" s="57">
        <v>2.2000000000000002</v>
      </c>
      <c r="B1380" s="58">
        <v>5</v>
      </c>
      <c r="C1380" s="62"/>
      <c r="D1380" s="201">
        <f t="shared" ref="D1380:D1385" si="445">SUM((S1380*A1380)+B1380+C1380)</f>
        <v>43.918000000000006</v>
      </c>
      <c r="E1380" s="226"/>
      <c r="F1380" s="59" t="s">
        <v>846</v>
      </c>
      <c r="G1380" s="59"/>
      <c r="H1380" s="26" t="s">
        <v>458</v>
      </c>
      <c r="I1380" s="26" t="s">
        <v>2220</v>
      </c>
      <c r="J1380" s="26" t="s">
        <v>1565</v>
      </c>
      <c r="K1380" s="26" t="s">
        <v>2222</v>
      </c>
      <c r="L1380" s="66">
        <f t="shared" ref="L1380:L1385" si="446">SUM(D1380)</f>
        <v>43.918000000000006</v>
      </c>
      <c r="M1380" s="66"/>
      <c r="N1380" s="1" t="s">
        <v>369</v>
      </c>
      <c r="O1380" s="316" t="s">
        <v>369</v>
      </c>
      <c r="P1380" s="317">
        <v>1</v>
      </c>
      <c r="Q1380" s="4" t="s">
        <v>369</v>
      </c>
      <c r="R1380" s="37">
        <v>14.5</v>
      </c>
      <c r="S1380" s="38">
        <f t="shared" ref="S1380:S1385" si="447">SUM(R1380*1.22)</f>
        <v>17.690000000000001</v>
      </c>
      <c r="T1380" s="20"/>
      <c r="U1380" s="10" t="s">
        <v>518</v>
      </c>
      <c r="V1380" s="9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  <c r="AR1380" s="12"/>
      <c r="AS1380" s="12"/>
      <c r="AT1380" s="12"/>
      <c r="AU1380" s="12"/>
      <c r="AV1380" s="12"/>
      <c r="AW1380" s="12"/>
      <c r="AX1380" s="12"/>
      <c r="AY1380" s="12"/>
      <c r="AZ1380" s="12"/>
      <c r="BA1380" s="12"/>
      <c r="BB1380" s="12"/>
      <c r="BC1380" s="12"/>
      <c r="BD1380" s="12"/>
      <c r="BE1380" s="12"/>
      <c r="BF1380" s="12"/>
      <c r="BG1380" s="12"/>
      <c r="BH1380" s="12"/>
      <c r="BI1380" s="12"/>
      <c r="BJ1380" s="12"/>
      <c r="BK1380" s="12"/>
      <c r="BL1380" s="12"/>
      <c r="BM1380" s="12"/>
      <c r="BN1380" s="12"/>
      <c r="BO1380" s="12"/>
      <c r="BP1380" s="12"/>
      <c r="BQ1380" s="12"/>
      <c r="BR1380" s="12"/>
      <c r="BS1380" s="12"/>
      <c r="BT1380" s="12"/>
      <c r="BU1380" s="12"/>
      <c r="BV1380" s="12"/>
      <c r="BW1380" s="12"/>
      <c r="BX1380" s="12"/>
      <c r="BY1380" s="12"/>
      <c r="BZ1380" s="12"/>
      <c r="CA1380" s="12"/>
      <c r="CB1380" s="12"/>
      <c r="CC1380" s="12"/>
      <c r="CD1380" s="12"/>
      <c r="CE1380" s="12"/>
      <c r="CF1380" s="12"/>
      <c r="CG1380" s="12"/>
      <c r="CH1380" s="12"/>
      <c r="CI1380" s="12"/>
      <c r="CJ1380" s="12"/>
      <c r="CK1380" s="12"/>
      <c r="CL1380" s="12"/>
      <c r="CM1380" s="12"/>
      <c r="CN1380" s="12"/>
      <c r="CO1380" s="12"/>
      <c r="CP1380" s="12"/>
      <c r="CQ1380" s="12"/>
      <c r="CR1380" s="12"/>
      <c r="CS1380" s="12"/>
      <c r="CT1380" s="12"/>
      <c r="CU1380" s="12"/>
      <c r="CV1380" s="12"/>
      <c r="CW1380" s="12"/>
      <c r="CX1380" s="12"/>
      <c r="CY1380" s="12"/>
      <c r="CZ1380" s="12"/>
      <c r="DA1380" s="12"/>
      <c r="DB1380" s="12"/>
      <c r="DC1380" s="12"/>
      <c r="DD1380" s="12"/>
      <c r="DE1380" s="12"/>
      <c r="DF1380" s="12"/>
      <c r="DG1380" s="12"/>
      <c r="DH1380" s="12"/>
      <c r="DI1380" s="12"/>
      <c r="DJ1380" s="12"/>
      <c r="DK1380" s="12"/>
      <c r="DL1380" s="12"/>
      <c r="DM1380" s="12"/>
      <c r="DN1380" s="12"/>
      <c r="DO1380" s="12"/>
      <c r="DP1380" s="12"/>
      <c r="DQ1380" s="12"/>
      <c r="DR1380" s="12"/>
      <c r="DS1380" s="12"/>
      <c r="DT1380" s="12"/>
      <c r="DU1380" s="12"/>
      <c r="DV1380" s="12"/>
      <c r="DW1380" s="12"/>
      <c r="DX1380" s="12"/>
      <c r="DY1380" s="12"/>
      <c r="DZ1380" s="12"/>
      <c r="EA1380" s="12"/>
      <c r="EB1380" s="12"/>
      <c r="EC1380" s="12"/>
      <c r="ED1380" s="12"/>
      <c r="EE1380" s="12"/>
      <c r="EF1380" s="12"/>
      <c r="EG1380" s="12"/>
      <c r="EH1380" s="12"/>
      <c r="EI1380" s="12"/>
      <c r="EJ1380" s="12"/>
      <c r="EK1380" s="12"/>
      <c r="EL1380" s="12"/>
      <c r="EM1380" s="12"/>
      <c r="EN1380" s="12"/>
      <c r="EO1380" s="12"/>
      <c r="EP1380" s="12"/>
      <c r="EQ1380" s="12"/>
      <c r="ER1380" s="12"/>
      <c r="ES1380" s="12"/>
      <c r="ET1380" s="12"/>
      <c r="EU1380" s="12"/>
      <c r="EV1380" s="12"/>
      <c r="EW1380" s="12"/>
      <c r="EX1380" s="12"/>
      <c r="EY1380" s="12"/>
      <c r="EZ1380" s="12"/>
      <c r="FA1380" s="12"/>
      <c r="FB1380" s="12"/>
      <c r="FC1380" s="12"/>
      <c r="FD1380" s="12"/>
      <c r="FE1380" s="12"/>
      <c r="FF1380" s="12"/>
      <c r="FG1380" s="12"/>
      <c r="FH1380" s="12"/>
      <c r="FI1380" s="12"/>
      <c r="FJ1380" s="12"/>
      <c r="FK1380" s="12"/>
      <c r="FL1380" s="12"/>
      <c r="FM1380" s="12"/>
      <c r="FN1380" s="12"/>
      <c r="FO1380" s="12"/>
      <c r="FP1380" s="12"/>
      <c r="FQ1380" s="12"/>
      <c r="FR1380" s="12"/>
      <c r="FS1380" s="12"/>
      <c r="FT1380" s="12"/>
      <c r="FU1380" s="12"/>
      <c r="FV1380" s="12"/>
      <c r="FW1380" s="12"/>
      <c r="FX1380" s="12"/>
      <c r="FY1380" s="12"/>
      <c r="FZ1380" s="12"/>
      <c r="GA1380" s="12"/>
      <c r="GB1380" s="12"/>
      <c r="GC1380" s="12"/>
      <c r="GD1380" s="12"/>
      <c r="GE1380" s="12"/>
      <c r="GF1380" s="12"/>
      <c r="GG1380" s="12"/>
      <c r="GH1380" s="12"/>
      <c r="GI1380" s="12"/>
      <c r="GJ1380" s="12"/>
      <c r="GK1380" s="12"/>
      <c r="GL1380" s="12"/>
      <c r="GM1380" s="12"/>
      <c r="GN1380" s="12"/>
      <c r="GO1380" s="12"/>
      <c r="GP1380" s="12"/>
      <c r="GQ1380" s="12"/>
      <c r="GR1380" s="12"/>
      <c r="GS1380" s="12"/>
      <c r="GT1380" s="12"/>
      <c r="GU1380" s="12"/>
      <c r="GV1380" s="12"/>
      <c r="GW1380" s="12"/>
      <c r="GX1380" s="12"/>
      <c r="GY1380" s="12"/>
      <c r="GZ1380" s="12"/>
      <c r="HA1380" s="12"/>
      <c r="HB1380" s="12"/>
      <c r="HC1380" s="12"/>
      <c r="HD1380" s="12"/>
      <c r="HE1380" s="12"/>
      <c r="HF1380" s="12"/>
      <c r="HG1380" s="12"/>
      <c r="HH1380" s="12"/>
      <c r="HI1380" s="12"/>
      <c r="HJ1380" s="12"/>
      <c r="HK1380" s="12"/>
      <c r="HL1380" s="12"/>
      <c r="HM1380" s="12"/>
      <c r="HN1380" s="12"/>
      <c r="HO1380" s="12"/>
      <c r="HP1380" s="6"/>
      <c r="HQ1380" s="6"/>
      <c r="HR1380" s="12"/>
      <c r="HS1380" s="12"/>
      <c r="HV1380" s="12"/>
      <c r="HY1380" s="12"/>
      <c r="IE1380" s="12"/>
      <c r="IF1380" s="12"/>
      <c r="IH1380" s="12"/>
      <c r="II1380" s="12"/>
      <c r="IL1380" s="12"/>
      <c r="IM1380" s="12"/>
      <c r="IN1380" s="12"/>
      <c r="IR1380" s="12"/>
      <c r="IS1380" s="12"/>
      <c r="IT1380" s="12"/>
      <c r="IU1380" s="12"/>
      <c r="IV1380" s="12"/>
      <c r="IW1380" s="12"/>
      <c r="IX1380" s="12"/>
      <c r="IY1380" s="12"/>
      <c r="IZ1380" s="12"/>
      <c r="JA1380" s="12"/>
      <c r="JB1380" s="12"/>
      <c r="JC1380" s="12"/>
      <c r="JD1380" s="12"/>
      <c r="JE1380" s="12"/>
      <c r="JK1380" s="12"/>
      <c r="JL1380" s="12"/>
      <c r="JN1380" s="12"/>
      <c r="JP1380" s="12"/>
      <c r="JR1380" s="12"/>
      <c r="JS1380" s="12"/>
      <c r="JY1380" s="12"/>
      <c r="JZ1380" s="12"/>
      <c r="KA1380" s="12"/>
      <c r="KB1380" s="12"/>
      <c r="KC1380" s="12"/>
      <c r="KD1380" s="12"/>
      <c r="KG1380" s="12"/>
      <c r="KH1380" s="12"/>
      <c r="KI1380" s="12"/>
      <c r="KJ1380" s="12"/>
      <c r="KK1380" s="12"/>
      <c r="KL1380" s="12"/>
      <c r="KS1380" s="12"/>
      <c r="KT1380" s="12"/>
      <c r="KY1380" s="12"/>
      <c r="KZ1380" s="12"/>
      <c r="LA1380" s="12"/>
      <c r="LB1380" s="12"/>
      <c r="LC1380" s="12"/>
      <c r="LN1380" s="12"/>
      <c r="LO1380" s="12"/>
      <c r="LP1380" s="12"/>
      <c r="LQ1380" s="12"/>
      <c r="MG1380" s="12"/>
      <c r="MH1380" s="7"/>
      <c r="MI1380" s="7"/>
      <c r="MJ1380" s="7"/>
      <c r="MK1380" s="12"/>
      <c r="ML1380" s="12"/>
      <c r="MM1380" s="12"/>
      <c r="MN1380" s="12"/>
      <c r="MO1380" s="12"/>
      <c r="MP1380" s="12"/>
    </row>
    <row r="1381" spans="1:359" s="8" customFormat="1" ht="22.5" customHeight="1">
      <c r="A1381" s="57">
        <v>1.9</v>
      </c>
      <c r="B1381" s="58">
        <v>5</v>
      </c>
      <c r="C1381" s="62"/>
      <c r="D1381" s="201">
        <f t="shared" si="445"/>
        <v>90.765999999999991</v>
      </c>
      <c r="E1381" s="226"/>
      <c r="F1381" s="59" t="s">
        <v>849</v>
      </c>
      <c r="G1381" s="59"/>
      <c r="H1381" s="26" t="s">
        <v>458</v>
      </c>
      <c r="I1381" s="26" t="s">
        <v>1585</v>
      </c>
      <c r="J1381" s="26" t="s">
        <v>1565</v>
      </c>
      <c r="K1381" s="26" t="s">
        <v>1581</v>
      </c>
      <c r="L1381" s="66">
        <f t="shared" si="446"/>
        <v>90.765999999999991</v>
      </c>
      <c r="M1381" s="66"/>
      <c r="N1381" s="1" t="s">
        <v>369</v>
      </c>
      <c r="O1381" s="316" t="s">
        <v>369</v>
      </c>
      <c r="P1381" s="317">
        <v>1</v>
      </c>
      <c r="Q1381" s="4" t="s">
        <v>369</v>
      </c>
      <c r="R1381" s="92">
        <v>37</v>
      </c>
      <c r="S1381" s="38">
        <f t="shared" si="447"/>
        <v>45.14</v>
      </c>
      <c r="T1381" s="20"/>
      <c r="U1381" s="10" t="s">
        <v>774</v>
      </c>
      <c r="V1381" s="10" t="s">
        <v>1555</v>
      </c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/>
      <c r="FB1381"/>
      <c r="FC1381"/>
      <c r="FD1381"/>
      <c r="FE1381"/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/>
      <c r="FS1381"/>
      <c r="FT1381"/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  <c r="GJ1381"/>
      <c r="GK1381"/>
      <c r="GL1381"/>
      <c r="GM1381"/>
      <c r="GN1381"/>
      <c r="GO1381"/>
      <c r="GP1381"/>
      <c r="GQ1381"/>
      <c r="GR1381"/>
      <c r="GS1381"/>
      <c r="GT1381"/>
      <c r="GU1381"/>
      <c r="GV1381"/>
      <c r="GW1381"/>
      <c r="GX1381"/>
      <c r="GY1381"/>
      <c r="GZ1381"/>
      <c r="HA1381"/>
      <c r="HB1381"/>
      <c r="HC1381"/>
      <c r="HD1381"/>
      <c r="HE1381"/>
      <c r="HF1381"/>
      <c r="HG1381"/>
      <c r="HH1381"/>
      <c r="HI1381"/>
      <c r="HJ1381"/>
      <c r="HK1381"/>
      <c r="HL1381"/>
      <c r="HM1381"/>
      <c r="HN1381"/>
      <c r="HO1381"/>
      <c r="HP1381"/>
      <c r="HQ1381"/>
      <c r="HR1381"/>
      <c r="HS1381"/>
      <c r="HT1381"/>
      <c r="HU1381"/>
      <c r="HV1381"/>
      <c r="HW1381"/>
      <c r="HX1381"/>
      <c r="HY1381"/>
      <c r="HZ1381"/>
      <c r="IA1381"/>
      <c r="IB1381"/>
      <c r="IC1381"/>
      <c r="ID1381"/>
      <c r="IE1381"/>
      <c r="IF1381"/>
      <c r="IG1381"/>
      <c r="IH1381"/>
      <c r="II1381"/>
      <c r="IJ1381"/>
      <c r="IK1381"/>
      <c r="IL1381"/>
      <c r="IM1381"/>
      <c r="IN1381"/>
      <c r="IO1381"/>
      <c r="IP1381"/>
      <c r="IQ1381"/>
      <c r="IR1381"/>
      <c r="IS1381"/>
      <c r="IT1381"/>
      <c r="IU1381"/>
      <c r="IV1381"/>
      <c r="IW1381"/>
      <c r="IX1381"/>
      <c r="IY1381"/>
      <c r="IZ1381"/>
      <c r="JA1381"/>
      <c r="JB1381"/>
      <c r="JC1381"/>
      <c r="JD1381"/>
      <c r="JE1381"/>
      <c r="JF1381"/>
      <c r="JG1381"/>
      <c r="JH1381"/>
      <c r="JI1381"/>
      <c r="JJ1381"/>
      <c r="JK1381"/>
      <c r="JL1381"/>
      <c r="JM1381"/>
      <c r="JN1381"/>
      <c r="JO1381"/>
      <c r="JP1381"/>
      <c r="JQ1381"/>
      <c r="JR1381"/>
      <c r="JS1381"/>
      <c r="JT1381"/>
      <c r="JU1381"/>
      <c r="JV1381"/>
      <c r="JW1381"/>
      <c r="JX1381"/>
      <c r="JY1381"/>
      <c r="JZ1381"/>
      <c r="KA1381"/>
      <c r="KB1381"/>
      <c r="KC1381"/>
      <c r="KD1381"/>
      <c r="KE1381"/>
      <c r="KF1381"/>
      <c r="KM1381"/>
      <c r="KN1381"/>
      <c r="KO1381"/>
      <c r="KP1381"/>
      <c r="KQ1381"/>
      <c r="KR1381"/>
      <c r="KS1381" s="12"/>
      <c r="KT1381" s="12"/>
      <c r="KX1381" s="12"/>
      <c r="LN1381" s="12"/>
      <c r="LO1381" s="12"/>
      <c r="LP1381" s="12"/>
      <c r="LQ1381" s="12"/>
      <c r="MG1381" s="12"/>
      <c r="MK1381" s="12"/>
      <c r="ML1381" s="12"/>
      <c r="MM1381" s="12"/>
      <c r="MN1381" s="12"/>
      <c r="MO1381" s="12"/>
      <c r="MP1381" s="12"/>
    </row>
    <row r="1382" spans="1:359" s="8" customFormat="1" ht="22.5" customHeight="1">
      <c r="A1382" s="57">
        <v>1.9</v>
      </c>
      <c r="B1382" s="58">
        <v>5</v>
      </c>
      <c r="C1382" s="62"/>
      <c r="D1382" s="201">
        <f t="shared" si="445"/>
        <v>74.540000000000006</v>
      </c>
      <c r="E1382" s="225"/>
      <c r="F1382" s="59" t="s">
        <v>849</v>
      </c>
      <c r="G1382" s="59"/>
      <c r="H1382" s="26" t="s">
        <v>458</v>
      </c>
      <c r="I1382" s="26" t="s">
        <v>2220</v>
      </c>
      <c r="J1382" s="26" t="s">
        <v>1565</v>
      </c>
      <c r="K1382" s="26" t="s">
        <v>2221</v>
      </c>
      <c r="L1382" s="66">
        <f t="shared" si="446"/>
        <v>74.540000000000006</v>
      </c>
      <c r="M1382" s="66"/>
      <c r="N1382" s="1" t="s">
        <v>369</v>
      </c>
      <c r="O1382" s="316" t="s">
        <v>369</v>
      </c>
      <c r="P1382" s="317">
        <v>1</v>
      </c>
      <c r="Q1382" s="4" t="s">
        <v>369</v>
      </c>
      <c r="R1382" s="37">
        <v>30</v>
      </c>
      <c r="S1382" s="38">
        <f t="shared" si="447"/>
        <v>36.6</v>
      </c>
      <c r="T1382" s="20"/>
      <c r="U1382" s="10" t="s">
        <v>518</v>
      </c>
      <c r="V1382" s="9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  <c r="AR1382" s="12"/>
      <c r="AS1382" s="12"/>
      <c r="AT1382" s="12"/>
      <c r="AU1382" s="12"/>
      <c r="AV1382" s="12"/>
      <c r="AW1382" s="12"/>
      <c r="AX1382" s="12"/>
      <c r="AY1382" s="12"/>
      <c r="AZ1382" s="12"/>
      <c r="BA1382" s="12"/>
      <c r="BB1382" s="12"/>
      <c r="BC1382" s="12"/>
      <c r="BD1382" s="12"/>
      <c r="BE1382" s="12"/>
      <c r="BF1382" s="12"/>
      <c r="BG1382" s="12"/>
      <c r="BH1382" s="12"/>
      <c r="BI1382" s="12"/>
      <c r="BJ1382" s="12"/>
      <c r="BK1382" s="12"/>
      <c r="BL1382" s="12"/>
      <c r="BM1382" s="12"/>
      <c r="BN1382" s="12"/>
      <c r="BO1382" s="12"/>
      <c r="BP1382" s="12"/>
      <c r="BQ1382" s="12"/>
      <c r="BR1382" s="12"/>
      <c r="BS1382" s="12"/>
      <c r="BT1382" s="12"/>
      <c r="BU1382" s="12"/>
      <c r="BV1382" s="12"/>
      <c r="BW1382" s="12"/>
      <c r="BX1382" s="12"/>
      <c r="BY1382" s="12"/>
      <c r="BZ1382" s="12"/>
      <c r="CA1382" s="12"/>
      <c r="CB1382" s="12"/>
      <c r="CC1382" s="12"/>
      <c r="CD1382" s="12"/>
      <c r="CE1382" s="12"/>
      <c r="CF1382" s="12"/>
      <c r="CG1382" s="12"/>
      <c r="CH1382" s="12"/>
      <c r="CI1382" s="12"/>
      <c r="CJ1382" s="12"/>
      <c r="CK1382" s="12"/>
      <c r="CL1382" s="12"/>
      <c r="CM1382" s="12"/>
      <c r="CN1382" s="12"/>
      <c r="CO1382" s="12"/>
      <c r="CP1382" s="12"/>
      <c r="CQ1382" s="12"/>
      <c r="CR1382" s="12"/>
      <c r="CS1382" s="12"/>
      <c r="CT1382" s="12"/>
      <c r="CU1382" s="12"/>
      <c r="CV1382" s="12"/>
      <c r="CW1382" s="12"/>
      <c r="CX1382" s="12"/>
      <c r="CY1382" s="12"/>
      <c r="CZ1382" s="12"/>
      <c r="DA1382" s="12"/>
      <c r="DB1382" s="12"/>
      <c r="DC1382" s="12"/>
      <c r="DD1382" s="12"/>
      <c r="DE1382" s="12"/>
      <c r="DF1382" s="12"/>
      <c r="DG1382" s="12"/>
      <c r="DH1382" s="12"/>
      <c r="DI1382" s="12"/>
      <c r="DJ1382" s="12"/>
      <c r="DK1382" s="12"/>
      <c r="DL1382" s="12"/>
      <c r="DM1382" s="12"/>
      <c r="DN1382" s="12"/>
      <c r="DO1382" s="12"/>
      <c r="DP1382" s="12"/>
      <c r="DQ1382" s="12"/>
      <c r="DR1382" s="12"/>
      <c r="DS1382" s="12"/>
      <c r="DT1382" s="12"/>
      <c r="DU1382" s="12"/>
      <c r="DV1382" s="12"/>
      <c r="DW1382" s="12"/>
      <c r="DX1382" s="12"/>
      <c r="DY1382" s="12"/>
      <c r="DZ1382" s="12"/>
      <c r="EA1382" s="12"/>
      <c r="EB1382" s="12"/>
      <c r="EC1382" s="12"/>
      <c r="ED1382" s="12"/>
      <c r="EE1382" s="12"/>
      <c r="EF1382" s="12"/>
      <c r="EG1382" s="12"/>
      <c r="EH1382" s="12"/>
      <c r="EI1382" s="12"/>
      <c r="EJ1382" s="12"/>
      <c r="EK1382" s="12"/>
      <c r="EL1382" s="12"/>
      <c r="EM1382" s="12"/>
      <c r="EN1382" s="12"/>
      <c r="EO1382" s="12"/>
      <c r="EP1382" s="12"/>
      <c r="EQ1382" s="12"/>
      <c r="ER1382" s="12"/>
      <c r="ES1382" s="12"/>
      <c r="ET1382" s="12"/>
      <c r="EU1382" s="12"/>
      <c r="EV1382" s="12"/>
      <c r="EW1382" s="12"/>
      <c r="EX1382" s="12"/>
      <c r="EY1382" s="12"/>
      <c r="EZ1382" s="12"/>
      <c r="FA1382" s="12"/>
      <c r="FB1382" s="12"/>
      <c r="FC1382" s="12"/>
      <c r="FD1382" s="12"/>
      <c r="FE1382" s="12"/>
      <c r="FF1382" s="12"/>
      <c r="FG1382" s="12"/>
      <c r="FH1382" s="12"/>
      <c r="FI1382" s="12"/>
      <c r="FJ1382" s="12"/>
      <c r="FK1382" s="12"/>
      <c r="FL1382" s="12"/>
      <c r="FM1382" s="12"/>
      <c r="FN1382" s="12"/>
      <c r="FO1382" s="12"/>
      <c r="FP1382" s="12"/>
      <c r="FQ1382" s="12"/>
      <c r="FR1382" s="12"/>
      <c r="FS1382" s="12"/>
      <c r="FT1382" s="12"/>
      <c r="FU1382" s="12"/>
      <c r="FV1382" s="12"/>
      <c r="FW1382" s="12"/>
      <c r="FX1382" s="12"/>
      <c r="FY1382" s="12"/>
      <c r="FZ1382" s="12"/>
      <c r="GA1382" s="12"/>
      <c r="GB1382" s="12"/>
      <c r="GC1382" s="12"/>
      <c r="GD1382" s="12"/>
      <c r="GE1382" s="12"/>
      <c r="GF1382" s="12"/>
      <c r="GG1382" s="12"/>
      <c r="GH1382" s="12"/>
      <c r="GI1382" s="12"/>
      <c r="GJ1382" s="12"/>
      <c r="GK1382" s="12"/>
      <c r="GL1382" s="12"/>
      <c r="GM1382" s="12"/>
      <c r="GN1382" s="12"/>
      <c r="GO1382" s="12"/>
      <c r="GP1382" s="12"/>
      <c r="GQ1382" s="12"/>
      <c r="GR1382" s="12"/>
      <c r="GS1382" s="12"/>
      <c r="GT1382" s="12"/>
      <c r="GU1382" s="12"/>
      <c r="GV1382" s="12"/>
      <c r="GW1382" s="12"/>
      <c r="GX1382" s="12"/>
      <c r="GY1382" s="12"/>
      <c r="GZ1382" s="12"/>
      <c r="HA1382" s="12"/>
      <c r="HB1382" s="12"/>
      <c r="HC1382" s="12"/>
      <c r="HD1382" s="12"/>
      <c r="HE1382" s="12"/>
      <c r="HF1382" s="12"/>
      <c r="HG1382" s="12"/>
      <c r="HH1382" s="12"/>
      <c r="HI1382" s="12"/>
      <c r="HJ1382" s="12"/>
      <c r="HK1382" s="12"/>
      <c r="HL1382" s="12"/>
      <c r="HM1382" s="12"/>
      <c r="HN1382" s="12"/>
      <c r="HO1382" s="12"/>
      <c r="HP1382" s="6"/>
      <c r="HQ1382" s="6"/>
      <c r="HR1382" s="12"/>
      <c r="HS1382" s="12"/>
      <c r="HV1382" s="12"/>
      <c r="HY1382" s="12"/>
      <c r="IE1382" s="12"/>
      <c r="IF1382" s="12"/>
      <c r="IH1382" s="12"/>
      <c r="II1382" s="12"/>
      <c r="IL1382" s="12"/>
      <c r="IM1382" s="12"/>
      <c r="IN1382" s="12"/>
      <c r="IR1382" s="12"/>
      <c r="IS1382" s="12"/>
      <c r="IT1382" s="12"/>
      <c r="IU1382" s="12"/>
      <c r="IV1382" s="12"/>
      <c r="IW1382" s="12"/>
      <c r="IX1382" s="12"/>
      <c r="IY1382" s="12"/>
      <c r="IZ1382" s="12"/>
      <c r="JA1382" s="12"/>
      <c r="JB1382" s="12"/>
      <c r="JC1382" s="12"/>
      <c r="JD1382" s="12"/>
      <c r="JE1382" s="12"/>
      <c r="JK1382" s="12"/>
      <c r="JL1382" s="12"/>
      <c r="JN1382" s="12"/>
      <c r="JP1382" s="12"/>
      <c r="JR1382" s="12"/>
      <c r="JS1382" s="12"/>
      <c r="JY1382" s="12"/>
      <c r="JZ1382" s="12"/>
      <c r="KA1382" s="12"/>
      <c r="KB1382" s="12"/>
      <c r="KC1382" s="12"/>
      <c r="KD1382" s="12"/>
      <c r="KG1382" s="12"/>
      <c r="KH1382" s="12"/>
      <c r="KI1382" s="12"/>
      <c r="KJ1382" s="12"/>
      <c r="KK1382" s="12"/>
      <c r="KL1382" s="12"/>
      <c r="KS1382" s="12"/>
      <c r="KT1382" s="12"/>
      <c r="KY1382" s="12"/>
      <c r="LN1382" s="12"/>
      <c r="LO1382" s="12"/>
      <c r="LP1382" s="12"/>
      <c r="LQ1382" s="12"/>
      <c r="MG1382" s="12"/>
      <c r="MK1382" s="12"/>
      <c r="ML1382" s="12"/>
      <c r="MM1382" s="12"/>
      <c r="MN1382" s="12"/>
      <c r="MO1382" s="12"/>
      <c r="MP1382" s="12"/>
    </row>
    <row r="1383" spans="1:359" s="8" customFormat="1" ht="22.5" customHeight="1">
      <c r="A1383" s="57">
        <v>2</v>
      </c>
      <c r="B1383" s="58">
        <v>5</v>
      </c>
      <c r="C1383" s="62"/>
      <c r="D1383" s="201">
        <f t="shared" si="445"/>
        <v>59.9</v>
      </c>
      <c r="E1383" s="226"/>
      <c r="F1383" s="59" t="s">
        <v>848</v>
      </c>
      <c r="G1383" s="59"/>
      <c r="H1383" s="26" t="s">
        <v>458</v>
      </c>
      <c r="I1383" s="26" t="s">
        <v>1576</v>
      </c>
      <c r="J1383" s="26" t="s">
        <v>1565</v>
      </c>
      <c r="K1383" s="26" t="s">
        <v>1579</v>
      </c>
      <c r="L1383" s="66">
        <f t="shared" si="446"/>
        <v>59.9</v>
      </c>
      <c r="M1383" s="66"/>
      <c r="N1383" s="1" t="s">
        <v>369</v>
      </c>
      <c r="O1383" s="316" t="s">
        <v>369</v>
      </c>
      <c r="P1383" s="317">
        <v>1</v>
      </c>
      <c r="Q1383" s="4" t="s">
        <v>369</v>
      </c>
      <c r="R1383" s="92">
        <v>22.5</v>
      </c>
      <c r="S1383" s="38">
        <f t="shared" si="447"/>
        <v>27.45</v>
      </c>
      <c r="T1383" s="20"/>
      <c r="U1383" s="10" t="s">
        <v>774</v>
      </c>
      <c r="V1383" s="10" t="s">
        <v>1555</v>
      </c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/>
      <c r="FB1383"/>
      <c r="FC1383"/>
      <c r="FD1383"/>
      <c r="FE1383"/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/>
      <c r="FS1383"/>
      <c r="FT1383"/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  <c r="GJ1383"/>
      <c r="GK1383"/>
      <c r="GL1383"/>
      <c r="GM1383"/>
      <c r="GN1383"/>
      <c r="GO1383"/>
      <c r="GP1383"/>
      <c r="GQ1383"/>
      <c r="GR1383"/>
      <c r="GS1383"/>
      <c r="GT1383"/>
      <c r="GU1383"/>
      <c r="GV1383"/>
      <c r="GW1383"/>
      <c r="GX1383"/>
      <c r="GY1383"/>
      <c r="GZ1383"/>
      <c r="HA1383"/>
      <c r="HB1383"/>
      <c r="HC1383"/>
      <c r="HD1383"/>
      <c r="HE1383"/>
      <c r="HF1383"/>
      <c r="HG1383"/>
      <c r="HH1383"/>
      <c r="HI1383"/>
      <c r="HJ1383"/>
      <c r="HK1383"/>
      <c r="HL1383"/>
      <c r="HM1383"/>
      <c r="HN1383"/>
      <c r="HO1383"/>
      <c r="HP1383"/>
      <c r="HQ1383"/>
      <c r="HR1383"/>
      <c r="HS1383"/>
      <c r="HT1383"/>
      <c r="HU1383"/>
      <c r="HV1383"/>
      <c r="HW1383"/>
      <c r="HX1383"/>
      <c r="HY1383"/>
      <c r="HZ1383"/>
      <c r="IA1383"/>
      <c r="IB1383"/>
      <c r="IC1383"/>
      <c r="ID1383"/>
      <c r="IE1383"/>
      <c r="IF1383"/>
      <c r="IG1383"/>
      <c r="IH1383"/>
      <c r="II1383"/>
      <c r="IJ1383"/>
      <c r="IK1383"/>
      <c r="IL1383"/>
      <c r="IM1383"/>
      <c r="IN1383"/>
      <c r="IO1383"/>
      <c r="IP1383"/>
      <c r="IQ1383"/>
      <c r="IR1383"/>
      <c r="IS1383"/>
      <c r="IT1383"/>
      <c r="IU1383"/>
      <c r="IV1383"/>
      <c r="IW1383"/>
      <c r="IX1383"/>
      <c r="IY1383"/>
      <c r="IZ1383"/>
      <c r="JA1383"/>
      <c r="JB1383"/>
      <c r="JC1383"/>
      <c r="JD1383"/>
      <c r="JE1383"/>
      <c r="JF1383"/>
      <c r="JG1383"/>
      <c r="JH1383"/>
      <c r="JI1383"/>
      <c r="JJ1383"/>
      <c r="JK1383"/>
      <c r="JL1383"/>
      <c r="JM1383"/>
      <c r="JN1383"/>
      <c r="JO1383"/>
      <c r="JP1383"/>
      <c r="JQ1383"/>
      <c r="JR1383"/>
      <c r="JS1383"/>
      <c r="JT1383"/>
      <c r="JU1383"/>
      <c r="JV1383"/>
      <c r="JW1383"/>
      <c r="JX1383"/>
      <c r="JY1383"/>
      <c r="JZ1383"/>
      <c r="KA1383"/>
      <c r="KB1383"/>
      <c r="KC1383"/>
      <c r="KD1383"/>
      <c r="KE1383"/>
      <c r="KF1383"/>
      <c r="KM1383"/>
      <c r="KN1383"/>
      <c r="KO1383"/>
      <c r="KP1383"/>
      <c r="KQ1383"/>
      <c r="KR1383"/>
      <c r="KS1383" s="12"/>
      <c r="KT1383" s="12"/>
      <c r="KU1383" s="12"/>
      <c r="KV1383" s="12"/>
      <c r="KW1383" s="12"/>
      <c r="KX1383" s="12"/>
      <c r="LN1383" s="12"/>
      <c r="LO1383" s="12"/>
      <c r="LP1383" s="12"/>
      <c r="LQ1383" s="12"/>
      <c r="MG1383" s="12"/>
      <c r="MH1383" s="12"/>
      <c r="MI1383" s="12"/>
      <c r="MJ1383" s="12"/>
      <c r="MR1383" s="12"/>
    </row>
    <row r="1384" spans="1:359" s="8" customFormat="1" ht="22.5" customHeight="1">
      <c r="A1384" s="57">
        <v>1.9</v>
      </c>
      <c r="B1384" s="58">
        <v>5</v>
      </c>
      <c r="C1384" s="62"/>
      <c r="D1384" s="201">
        <f t="shared" si="445"/>
        <v>88.447999999999993</v>
      </c>
      <c r="E1384" s="226"/>
      <c r="F1384" s="59" t="s">
        <v>849</v>
      </c>
      <c r="G1384" s="59"/>
      <c r="H1384" s="26" t="s">
        <v>458</v>
      </c>
      <c r="I1384" s="26" t="s">
        <v>1577</v>
      </c>
      <c r="J1384" s="26" t="s">
        <v>1565</v>
      </c>
      <c r="K1384" s="26" t="s">
        <v>1574</v>
      </c>
      <c r="L1384" s="66">
        <f t="shared" si="446"/>
        <v>88.447999999999993</v>
      </c>
      <c r="M1384" s="66"/>
      <c r="N1384" s="1" t="s">
        <v>369</v>
      </c>
      <c r="O1384" s="316" t="s">
        <v>369</v>
      </c>
      <c r="P1384" s="317">
        <v>1</v>
      </c>
      <c r="Q1384" s="4" t="s">
        <v>369</v>
      </c>
      <c r="R1384" s="92">
        <v>36</v>
      </c>
      <c r="S1384" s="38">
        <f t="shared" si="447"/>
        <v>43.92</v>
      </c>
      <c r="T1384" s="20"/>
      <c r="U1384" s="10" t="s">
        <v>774</v>
      </c>
      <c r="V1384" s="10" t="s">
        <v>1555</v>
      </c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  <c r="EY1384"/>
      <c r="EZ1384"/>
      <c r="FA1384"/>
      <c r="FB1384"/>
      <c r="FC1384"/>
      <c r="FD1384"/>
      <c r="FE1384"/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/>
      <c r="FS1384"/>
      <c r="FT1384"/>
      <c r="FU1384"/>
      <c r="FV1384"/>
      <c r="FW1384"/>
      <c r="FX1384"/>
      <c r="FY1384"/>
      <c r="FZ1384"/>
      <c r="GA1384"/>
      <c r="GB1384"/>
      <c r="GC1384"/>
      <c r="GD1384"/>
      <c r="GE1384"/>
      <c r="GF1384"/>
      <c r="GG1384"/>
      <c r="GH1384"/>
      <c r="GI1384"/>
      <c r="GJ1384"/>
      <c r="GK1384"/>
      <c r="GL1384"/>
      <c r="GM1384"/>
      <c r="GN1384"/>
      <c r="GO1384"/>
      <c r="GP1384"/>
      <c r="GQ1384"/>
      <c r="GR1384"/>
      <c r="GS1384"/>
      <c r="GT1384"/>
      <c r="GU1384"/>
      <c r="GV1384"/>
      <c r="GW1384"/>
      <c r="GX1384"/>
      <c r="GY1384"/>
      <c r="GZ1384"/>
      <c r="HA1384"/>
      <c r="HB1384"/>
      <c r="HC1384"/>
      <c r="HD1384"/>
      <c r="HE1384"/>
      <c r="HF1384"/>
      <c r="HG1384"/>
      <c r="HH1384"/>
      <c r="HI1384"/>
      <c r="HJ1384"/>
      <c r="HK1384"/>
      <c r="HL1384"/>
      <c r="HM1384"/>
      <c r="HN1384"/>
      <c r="HO1384"/>
      <c r="HP1384"/>
      <c r="HQ1384"/>
      <c r="HR1384"/>
      <c r="HS1384"/>
      <c r="HT1384"/>
      <c r="HU1384"/>
      <c r="HV1384"/>
      <c r="HW1384"/>
      <c r="HX1384"/>
      <c r="HY1384"/>
      <c r="HZ1384"/>
      <c r="IA1384"/>
      <c r="IB1384"/>
      <c r="IC1384"/>
      <c r="ID1384"/>
      <c r="IE1384"/>
      <c r="IF1384"/>
      <c r="IG1384"/>
      <c r="IH1384"/>
      <c r="II1384"/>
      <c r="IJ1384"/>
      <c r="IK1384"/>
      <c r="IL1384"/>
      <c r="IM1384"/>
      <c r="IN1384"/>
      <c r="IO1384"/>
      <c r="IP1384"/>
      <c r="IQ1384"/>
      <c r="IR1384"/>
      <c r="IS1384"/>
      <c r="IT1384"/>
      <c r="IU1384"/>
      <c r="IV1384"/>
      <c r="IW1384"/>
      <c r="IX1384"/>
      <c r="IY1384"/>
      <c r="IZ1384"/>
      <c r="JA1384"/>
      <c r="JB1384"/>
      <c r="JC1384"/>
      <c r="JD1384"/>
      <c r="JE1384"/>
      <c r="JF1384"/>
      <c r="JG1384"/>
      <c r="JH1384"/>
      <c r="JI1384"/>
      <c r="JJ1384"/>
      <c r="JK1384"/>
      <c r="JL1384"/>
      <c r="JM1384"/>
      <c r="JN1384"/>
      <c r="JO1384"/>
      <c r="JP1384"/>
      <c r="JQ1384"/>
      <c r="JR1384"/>
      <c r="JS1384"/>
      <c r="JT1384"/>
      <c r="JU1384"/>
      <c r="JV1384"/>
      <c r="JW1384"/>
      <c r="JX1384"/>
      <c r="JY1384"/>
      <c r="JZ1384"/>
      <c r="KA1384"/>
      <c r="KB1384"/>
      <c r="KC1384"/>
      <c r="KD1384"/>
      <c r="KE1384"/>
      <c r="KF1384"/>
      <c r="KM1384"/>
      <c r="KN1384"/>
      <c r="KO1384"/>
      <c r="KP1384"/>
      <c r="KQ1384"/>
      <c r="KR1384"/>
      <c r="KS1384" s="12"/>
      <c r="KT1384" s="12"/>
      <c r="KX1384" s="12"/>
      <c r="LN1384" s="12"/>
      <c r="LO1384" s="12"/>
      <c r="LP1384" s="12"/>
      <c r="LQ1384" s="12"/>
      <c r="MG1384" s="12"/>
      <c r="MH1384" s="12"/>
      <c r="MI1384" s="12"/>
      <c r="MJ1384" s="12"/>
      <c r="MK1384" s="12"/>
      <c r="ML1384" s="12"/>
      <c r="MM1384" s="12"/>
      <c r="MN1384" s="12"/>
      <c r="MO1384" s="12"/>
      <c r="MP1384" s="12"/>
    </row>
    <row r="1385" spans="1:359" s="8" customFormat="1" ht="22.5" customHeight="1">
      <c r="A1385" s="57">
        <v>2</v>
      </c>
      <c r="B1385" s="58">
        <v>5</v>
      </c>
      <c r="C1385" s="62"/>
      <c r="D1385" s="201">
        <f t="shared" si="445"/>
        <v>78.2</v>
      </c>
      <c r="E1385" s="225"/>
      <c r="F1385" s="59" t="s">
        <v>848</v>
      </c>
      <c r="G1385" s="59"/>
      <c r="H1385" s="26" t="s">
        <v>458</v>
      </c>
      <c r="I1385" s="26" t="s">
        <v>1578</v>
      </c>
      <c r="J1385" s="26" t="s">
        <v>1565</v>
      </c>
      <c r="K1385" s="26" t="s">
        <v>1580</v>
      </c>
      <c r="L1385" s="66">
        <f t="shared" si="446"/>
        <v>78.2</v>
      </c>
      <c r="M1385" s="66"/>
      <c r="N1385" s="1" t="s">
        <v>369</v>
      </c>
      <c r="O1385" s="316" t="s">
        <v>369</v>
      </c>
      <c r="P1385" s="317">
        <v>1</v>
      </c>
      <c r="Q1385" s="4" t="s">
        <v>369</v>
      </c>
      <c r="R1385" s="92">
        <v>30</v>
      </c>
      <c r="S1385" s="38">
        <f t="shared" si="447"/>
        <v>36.6</v>
      </c>
      <c r="T1385" s="20"/>
      <c r="U1385" s="10" t="s">
        <v>774</v>
      </c>
      <c r="V1385" s="10" t="s">
        <v>1555</v>
      </c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  <c r="EY1385"/>
      <c r="EZ1385"/>
      <c r="FA1385"/>
      <c r="FB1385"/>
      <c r="FC1385"/>
      <c r="FD1385"/>
      <c r="FE1385"/>
      <c r="FF1385"/>
      <c r="FG1385"/>
      <c r="FH1385"/>
      <c r="FI1385"/>
      <c r="FJ1385"/>
      <c r="FK1385"/>
      <c r="FL1385"/>
      <c r="FM1385"/>
      <c r="FN1385"/>
      <c r="FO1385"/>
      <c r="FP1385"/>
      <c r="FQ1385"/>
      <c r="FR1385"/>
      <c r="FS1385"/>
      <c r="FT1385"/>
      <c r="FU1385"/>
      <c r="FV1385"/>
      <c r="FW1385"/>
      <c r="FX1385"/>
      <c r="FY1385"/>
      <c r="FZ1385"/>
      <c r="GA1385"/>
      <c r="GB1385"/>
      <c r="GC1385"/>
      <c r="GD1385"/>
      <c r="GE1385"/>
      <c r="GF1385"/>
      <c r="GG1385"/>
      <c r="GH1385"/>
      <c r="GI1385"/>
      <c r="GJ1385"/>
      <c r="GK1385"/>
      <c r="GL1385"/>
      <c r="GM1385"/>
      <c r="GN1385"/>
      <c r="GO1385"/>
      <c r="GP1385"/>
      <c r="GQ1385"/>
      <c r="GR1385"/>
      <c r="GS1385"/>
      <c r="GT1385"/>
      <c r="GU1385"/>
      <c r="GV1385"/>
      <c r="GW1385"/>
      <c r="GX1385"/>
      <c r="GY1385"/>
      <c r="GZ1385"/>
      <c r="HA1385"/>
      <c r="HB1385"/>
      <c r="HC1385"/>
      <c r="HD1385"/>
      <c r="HE1385"/>
      <c r="HF1385"/>
      <c r="HG1385"/>
      <c r="HH1385"/>
      <c r="HI1385"/>
      <c r="HJ1385"/>
      <c r="HK1385"/>
      <c r="HL1385"/>
      <c r="HM1385"/>
      <c r="HN1385"/>
      <c r="HO1385"/>
      <c r="HP1385"/>
      <c r="HQ1385"/>
      <c r="HR1385"/>
      <c r="HS1385"/>
      <c r="HT1385"/>
      <c r="HU1385"/>
      <c r="HV1385"/>
      <c r="HW1385"/>
      <c r="HX1385"/>
      <c r="HY1385"/>
      <c r="HZ1385"/>
      <c r="IA1385"/>
      <c r="IB1385"/>
      <c r="IC1385"/>
      <c r="ID1385"/>
      <c r="IE1385"/>
      <c r="IF1385"/>
      <c r="IG1385"/>
      <c r="IH1385"/>
      <c r="II1385"/>
      <c r="IJ1385"/>
      <c r="IK1385"/>
      <c r="IL1385"/>
      <c r="IM1385"/>
      <c r="IN1385"/>
      <c r="IO1385"/>
      <c r="IP1385"/>
      <c r="IQ1385"/>
      <c r="IR1385"/>
      <c r="IS1385"/>
      <c r="IT1385"/>
      <c r="IU1385"/>
      <c r="IV1385"/>
      <c r="IW1385"/>
      <c r="IX1385"/>
      <c r="IY1385"/>
      <c r="IZ1385"/>
      <c r="JA1385"/>
      <c r="JB1385"/>
      <c r="JC1385"/>
      <c r="JD1385"/>
      <c r="JE1385"/>
      <c r="JF1385"/>
      <c r="JG1385"/>
      <c r="JH1385"/>
      <c r="JI1385"/>
      <c r="JJ1385"/>
      <c r="JK1385"/>
      <c r="JL1385"/>
      <c r="JM1385"/>
      <c r="JN1385"/>
      <c r="JO1385"/>
      <c r="JP1385"/>
      <c r="JQ1385"/>
      <c r="JR1385"/>
      <c r="JS1385"/>
      <c r="JT1385"/>
      <c r="JU1385"/>
      <c r="JV1385"/>
      <c r="JW1385"/>
      <c r="JX1385"/>
      <c r="JY1385"/>
      <c r="JZ1385"/>
      <c r="KA1385"/>
      <c r="KB1385"/>
      <c r="KC1385"/>
      <c r="KD1385"/>
      <c r="KE1385"/>
      <c r="KF1385"/>
      <c r="KM1385"/>
      <c r="KN1385"/>
      <c r="KO1385"/>
      <c r="KP1385"/>
      <c r="KQ1385"/>
      <c r="KR1385"/>
      <c r="KS1385" s="12"/>
      <c r="KT1385" s="12"/>
      <c r="KX1385" s="12"/>
      <c r="KZ1385" s="12"/>
      <c r="LA1385" s="12"/>
      <c r="LB1385" s="12"/>
      <c r="LC1385" s="12"/>
      <c r="LN1385" s="12"/>
      <c r="LO1385" s="12"/>
      <c r="LP1385" s="12"/>
      <c r="LQ1385" s="12"/>
      <c r="MG1385" s="12"/>
      <c r="MK1385" s="12"/>
      <c r="ML1385" s="12"/>
      <c r="MM1385" s="12"/>
      <c r="MN1385" s="12"/>
      <c r="MO1385" s="12"/>
      <c r="MP1385" s="12"/>
    </row>
    <row r="1386" spans="1:359" s="8" customFormat="1" ht="22.5" customHeight="1">
      <c r="A1386" s="56"/>
      <c r="B1386" s="55"/>
      <c r="C1386" s="63"/>
      <c r="D1386" s="201"/>
      <c r="E1386" s="226"/>
      <c r="F1386" s="60"/>
      <c r="G1386" s="60"/>
      <c r="H1386" s="26"/>
      <c r="I1386" s="26"/>
      <c r="J1386" s="26"/>
      <c r="K1386" s="26"/>
      <c r="L1386" s="66"/>
      <c r="M1386" s="66"/>
      <c r="N1386" s="17"/>
      <c r="O1386" s="318"/>
      <c r="P1386" s="318"/>
      <c r="Q1386" s="13"/>
      <c r="R1386" s="31"/>
      <c r="S1386" s="31"/>
      <c r="T1386" s="21"/>
      <c r="U1386" s="10"/>
      <c r="V1386" s="9"/>
      <c r="KH1386" s="12"/>
      <c r="KI1386" s="12"/>
      <c r="KJ1386" s="12"/>
      <c r="KK1386" s="12"/>
      <c r="KL1386" s="12"/>
      <c r="KY1386" s="12"/>
      <c r="MU1386" s="12"/>
    </row>
    <row r="1387" spans="1:359" s="8" customFormat="1" ht="22.5" customHeight="1">
      <c r="A1387" s="56"/>
      <c r="B1387" s="55"/>
      <c r="C1387" s="63"/>
      <c r="D1387" s="201"/>
      <c r="E1387" s="226"/>
      <c r="F1387" s="60"/>
      <c r="G1387" s="60"/>
      <c r="H1387" s="26"/>
      <c r="I1387" s="26"/>
      <c r="J1387" s="26"/>
      <c r="K1387" s="26"/>
      <c r="L1387" s="66"/>
      <c r="M1387" s="66"/>
      <c r="N1387" s="17"/>
      <c r="O1387" s="318"/>
      <c r="P1387" s="318"/>
      <c r="Q1387" s="13"/>
      <c r="R1387" s="31"/>
      <c r="S1387" s="31"/>
      <c r="T1387" s="21"/>
      <c r="U1387" s="10"/>
      <c r="V1387" s="9"/>
      <c r="KH1387" s="12"/>
      <c r="KI1387" s="12"/>
      <c r="KJ1387" s="12"/>
      <c r="KK1387" s="12"/>
      <c r="KL1387" s="12"/>
      <c r="KY1387" s="12"/>
      <c r="MR1387" s="12"/>
      <c r="MU1387" s="12"/>
    </row>
    <row r="1388" spans="1:359" s="8" customFormat="1" ht="22.5" customHeight="1">
      <c r="A1388" s="56"/>
      <c r="B1388" s="55"/>
      <c r="C1388" s="63"/>
      <c r="D1388" s="201"/>
      <c r="E1388" s="225"/>
      <c r="F1388" s="60"/>
      <c r="G1388" s="60"/>
      <c r="H1388" s="26"/>
      <c r="I1388" s="26"/>
      <c r="J1388" s="9"/>
      <c r="K1388" s="26"/>
      <c r="L1388" s="66"/>
      <c r="M1388" s="66"/>
      <c r="N1388" s="17"/>
      <c r="O1388" s="318"/>
      <c r="P1388" s="318"/>
      <c r="Q1388" s="13"/>
      <c r="R1388" s="31"/>
      <c r="S1388" s="31"/>
      <c r="T1388" s="21"/>
      <c r="U1388" s="10"/>
      <c r="V1388" s="9"/>
      <c r="JL1388" s="12"/>
      <c r="KY1388" s="12"/>
      <c r="MR1388" s="12"/>
      <c r="MU1388" s="12"/>
    </row>
    <row r="1389" spans="1:359" s="8" customFormat="1" ht="22.5" customHeight="1">
      <c r="A1389" s="56"/>
      <c r="B1389" s="55"/>
      <c r="C1389" s="63"/>
      <c r="D1389" s="201"/>
      <c r="E1389" s="226"/>
      <c r="F1389" s="60"/>
      <c r="G1389" s="60"/>
      <c r="H1389" s="26"/>
      <c r="I1389" s="26"/>
      <c r="J1389" s="9"/>
      <c r="K1389" s="26"/>
      <c r="L1389" s="66"/>
      <c r="M1389" s="66"/>
      <c r="N1389" s="322"/>
      <c r="O1389" s="337"/>
      <c r="P1389" s="337"/>
      <c r="Q1389" s="323"/>
      <c r="R1389" s="31"/>
      <c r="S1389" s="31"/>
      <c r="T1389" s="21"/>
      <c r="U1389" s="10"/>
      <c r="V1389" s="9"/>
      <c r="KG1389" s="12"/>
      <c r="KH1389" s="12"/>
      <c r="KI1389" s="12"/>
      <c r="KJ1389" s="12"/>
      <c r="KK1389" s="12"/>
      <c r="KL1389" s="12"/>
      <c r="KY1389" s="12"/>
      <c r="MR1389" s="12"/>
      <c r="MU1389" s="12"/>
    </row>
    <row r="1390" spans="1:359" s="8" customFormat="1" ht="22.5" customHeight="1">
      <c r="A1390" s="57">
        <v>2.1</v>
      </c>
      <c r="B1390" s="58">
        <v>5</v>
      </c>
      <c r="C1390" s="62"/>
      <c r="D1390" s="201">
        <f t="shared" ref="D1390:D1395" si="448">SUM((S1390*A1390)+B1390+C1390)</f>
        <v>44.710999999999999</v>
      </c>
      <c r="E1390" s="226"/>
      <c r="F1390" s="59" t="s">
        <v>847</v>
      </c>
      <c r="G1390" s="59"/>
      <c r="H1390" s="26" t="s">
        <v>459</v>
      </c>
      <c r="I1390" s="26" t="s">
        <v>100</v>
      </c>
      <c r="J1390" s="9" t="s">
        <v>545</v>
      </c>
      <c r="K1390" s="26" t="s">
        <v>384</v>
      </c>
      <c r="L1390" s="66">
        <f t="shared" ref="L1390:L1395" si="449">SUM(D1390)</f>
        <v>44.710999999999999</v>
      </c>
      <c r="M1390" s="66"/>
      <c r="N1390" s="1" t="s">
        <v>369</v>
      </c>
      <c r="O1390" s="316" t="s">
        <v>369</v>
      </c>
      <c r="P1390" s="317">
        <v>1</v>
      </c>
      <c r="Q1390" s="4" t="s">
        <v>369</v>
      </c>
      <c r="R1390" s="37">
        <v>15.5</v>
      </c>
      <c r="S1390" s="38">
        <f t="shared" ref="S1390:S1395" si="450">SUM(R1390*1.22)</f>
        <v>18.91</v>
      </c>
      <c r="T1390" s="20"/>
      <c r="U1390" s="10" t="s">
        <v>517</v>
      </c>
      <c r="V1390" s="9"/>
      <c r="W1390" s="12"/>
      <c r="IE1390" s="12"/>
      <c r="IF1390" s="12"/>
      <c r="IH1390" s="12"/>
      <c r="IJ1390" s="7"/>
      <c r="IK1390" s="7"/>
      <c r="IR1390" s="12"/>
      <c r="JT1390" s="12"/>
      <c r="JU1390" s="12"/>
      <c r="JV1390" s="12"/>
      <c r="JW1390" s="12"/>
      <c r="JX1390" s="12"/>
      <c r="KS1390" s="12"/>
      <c r="KT1390" s="12"/>
      <c r="KX1390" s="12"/>
      <c r="KZ1390" s="12"/>
      <c r="LA1390" s="12"/>
      <c r="LB1390" s="12"/>
      <c r="LC1390" s="12"/>
      <c r="LN1390" s="12"/>
      <c r="LO1390" s="12"/>
      <c r="LP1390" s="12"/>
      <c r="LQ1390" s="12"/>
      <c r="MG1390" s="12"/>
      <c r="MK1390" s="12"/>
      <c r="ML1390" s="12"/>
      <c r="MM1390" s="12"/>
      <c r="MN1390" s="12"/>
      <c r="MO1390" s="12"/>
      <c r="MP1390" s="12"/>
      <c r="MR1390" s="12"/>
    </row>
    <row r="1391" spans="1:359" s="8" customFormat="1" ht="22.5" customHeight="1">
      <c r="A1391" s="57">
        <v>1.7</v>
      </c>
      <c r="B1391" s="58">
        <v>5</v>
      </c>
      <c r="C1391" s="62"/>
      <c r="D1391" s="201">
        <f t="shared" si="448"/>
        <v>131.51400000000001</v>
      </c>
      <c r="E1391" s="225"/>
      <c r="F1391" s="59" t="s">
        <v>851</v>
      </c>
      <c r="G1391" s="59"/>
      <c r="H1391" s="26" t="s">
        <v>459</v>
      </c>
      <c r="I1391" s="26" t="s">
        <v>100</v>
      </c>
      <c r="J1391" s="9" t="s">
        <v>512</v>
      </c>
      <c r="K1391" s="26" t="s">
        <v>385</v>
      </c>
      <c r="L1391" s="66">
        <f t="shared" si="449"/>
        <v>131.51400000000001</v>
      </c>
      <c r="M1391" s="66"/>
      <c r="N1391" s="1" t="s">
        <v>369</v>
      </c>
      <c r="O1391" s="316" t="s">
        <v>369</v>
      </c>
      <c r="P1391" s="317">
        <v>3</v>
      </c>
      <c r="Q1391" s="4" t="s">
        <v>369</v>
      </c>
      <c r="R1391" s="37">
        <v>61</v>
      </c>
      <c r="S1391" s="38">
        <f t="shared" si="450"/>
        <v>74.42</v>
      </c>
      <c r="T1391" s="20"/>
      <c r="U1391" s="10" t="s">
        <v>517</v>
      </c>
      <c r="V1391" s="9"/>
      <c r="W1391" s="12"/>
      <c r="HR1391" s="12"/>
      <c r="HS1391" s="12"/>
      <c r="HV1391" s="12"/>
      <c r="HY1391" s="12"/>
      <c r="HZ1391" s="12"/>
      <c r="IA1391" s="12"/>
      <c r="IB1391" s="12"/>
      <c r="IC1391" s="12"/>
      <c r="ID1391" s="12"/>
      <c r="IG1391" s="7"/>
      <c r="JQ1391" s="12"/>
      <c r="KX1391" s="12"/>
      <c r="LN1391" s="12"/>
      <c r="LO1391" s="12"/>
      <c r="LP1391" s="12"/>
      <c r="LQ1391" s="12"/>
      <c r="MG1391" s="12"/>
      <c r="MQ1391" s="12"/>
      <c r="MR1391" s="12"/>
      <c r="MS1391" s="12"/>
    </row>
    <row r="1392" spans="1:359" s="8" customFormat="1" ht="22.5" customHeight="1">
      <c r="A1392" s="57">
        <v>2.2000000000000002</v>
      </c>
      <c r="B1392" s="58">
        <v>5</v>
      </c>
      <c r="C1392" s="62"/>
      <c r="D1392" s="201">
        <f t="shared" si="448"/>
        <v>36.536999999999999</v>
      </c>
      <c r="E1392" s="226"/>
      <c r="F1392" s="59" t="s">
        <v>846</v>
      </c>
      <c r="G1392" s="59"/>
      <c r="H1392" s="26" t="s">
        <v>459</v>
      </c>
      <c r="I1392" s="26" t="s">
        <v>1049</v>
      </c>
      <c r="J1392" s="26" t="s">
        <v>1048</v>
      </c>
      <c r="K1392" s="26" t="s">
        <v>1050</v>
      </c>
      <c r="L1392" s="66">
        <f t="shared" si="449"/>
        <v>36.536999999999999</v>
      </c>
      <c r="M1392" s="66"/>
      <c r="N1392" s="1" t="s">
        <v>369</v>
      </c>
      <c r="O1392" s="316" t="s">
        <v>369</v>
      </c>
      <c r="P1392" s="317">
        <v>1</v>
      </c>
      <c r="Q1392" s="4" t="s">
        <v>369</v>
      </c>
      <c r="R1392" s="37">
        <v>11.75</v>
      </c>
      <c r="S1392" s="38">
        <f t="shared" si="450"/>
        <v>14.334999999999999</v>
      </c>
      <c r="T1392" s="20"/>
      <c r="U1392" s="10" t="s">
        <v>517</v>
      </c>
      <c r="V1392" s="9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  <c r="AR1392" s="12"/>
      <c r="AS1392" s="12"/>
      <c r="AT1392" s="12"/>
      <c r="AU1392" s="12"/>
      <c r="AV1392" s="12"/>
      <c r="AW1392" s="12"/>
      <c r="AX1392" s="12"/>
      <c r="AY1392" s="12"/>
      <c r="AZ1392" s="12"/>
      <c r="BA1392" s="12"/>
      <c r="BB1392" s="12"/>
      <c r="BC1392" s="12"/>
      <c r="BD1392" s="12"/>
      <c r="BE1392" s="12"/>
      <c r="BF1392" s="12"/>
      <c r="BG1392" s="12"/>
      <c r="BH1392" s="12"/>
      <c r="BI1392" s="12"/>
      <c r="BJ1392" s="12"/>
      <c r="BK1392" s="12"/>
      <c r="BL1392" s="12"/>
      <c r="BM1392" s="12"/>
      <c r="BN1392" s="12"/>
      <c r="BO1392" s="12"/>
      <c r="BP1392" s="12"/>
      <c r="BQ1392" s="12"/>
      <c r="BR1392" s="12"/>
      <c r="BS1392" s="12"/>
      <c r="BT1392" s="12"/>
      <c r="BU1392" s="12"/>
      <c r="BV1392" s="12"/>
      <c r="BW1392" s="12"/>
      <c r="BX1392" s="12"/>
      <c r="BY1392" s="12"/>
      <c r="BZ1392" s="12"/>
      <c r="CA1392" s="12"/>
      <c r="CB1392" s="12"/>
      <c r="CC1392" s="12"/>
      <c r="CD1392" s="12"/>
      <c r="CE1392" s="12"/>
      <c r="CF1392" s="12"/>
      <c r="CG1392" s="12"/>
      <c r="CH1392" s="12"/>
      <c r="CI1392" s="12"/>
      <c r="CJ1392" s="12"/>
      <c r="CK1392" s="12"/>
      <c r="CL1392" s="12"/>
      <c r="CM1392" s="12"/>
      <c r="CN1392" s="12"/>
      <c r="CO1392" s="12"/>
      <c r="CP1392" s="12"/>
      <c r="CQ1392" s="12"/>
      <c r="CR1392" s="12"/>
      <c r="CS1392" s="12"/>
      <c r="CT1392" s="12"/>
      <c r="CU1392" s="12"/>
      <c r="CV1392" s="12"/>
      <c r="CW1392" s="12"/>
      <c r="CX1392" s="12"/>
      <c r="CY1392" s="12"/>
      <c r="CZ1392" s="12"/>
      <c r="DA1392" s="12"/>
      <c r="DB1392" s="12"/>
      <c r="DC1392" s="12"/>
      <c r="DD1392" s="12"/>
      <c r="DE1392" s="12"/>
      <c r="DF1392" s="12"/>
      <c r="DG1392" s="12"/>
      <c r="DH1392" s="12"/>
      <c r="DI1392" s="12"/>
      <c r="DJ1392" s="12"/>
      <c r="DK1392" s="12"/>
      <c r="DL1392" s="12"/>
      <c r="DM1392" s="12"/>
      <c r="DN1392" s="12"/>
      <c r="DO1392" s="12"/>
      <c r="DP1392" s="12"/>
      <c r="DQ1392" s="12"/>
      <c r="DR1392" s="12"/>
      <c r="DS1392" s="12"/>
      <c r="DT1392" s="12"/>
      <c r="DU1392" s="12"/>
      <c r="DV1392" s="12"/>
      <c r="DW1392" s="12"/>
      <c r="DX1392" s="12"/>
      <c r="DY1392" s="12"/>
      <c r="DZ1392" s="12"/>
      <c r="EA1392" s="12"/>
      <c r="EB1392" s="12"/>
      <c r="EC1392" s="12"/>
      <c r="ED1392" s="12"/>
      <c r="EE1392" s="12"/>
      <c r="EF1392" s="12"/>
      <c r="EG1392" s="12"/>
      <c r="EH1392" s="12"/>
      <c r="EI1392" s="12"/>
      <c r="EJ1392" s="12"/>
      <c r="EK1392" s="12"/>
      <c r="EL1392" s="12"/>
      <c r="EM1392" s="12"/>
      <c r="EN1392" s="12"/>
      <c r="EO1392" s="12"/>
      <c r="EP1392" s="12"/>
      <c r="EQ1392" s="12"/>
      <c r="ER1392" s="12"/>
      <c r="ES1392" s="12"/>
      <c r="ET1392" s="12"/>
      <c r="EU1392" s="12"/>
      <c r="EV1392" s="12"/>
      <c r="EW1392" s="12"/>
      <c r="EX1392" s="12"/>
      <c r="EY1392" s="12"/>
      <c r="EZ1392" s="12"/>
      <c r="FA1392" s="12"/>
      <c r="FB1392" s="12"/>
      <c r="FC1392" s="12"/>
      <c r="FD1392" s="12"/>
      <c r="FE1392" s="12"/>
      <c r="FF1392" s="12"/>
      <c r="FG1392" s="12"/>
      <c r="FH1392" s="12"/>
      <c r="FI1392" s="12"/>
      <c r="FJ1392" s="12"/>
      <c r="FK1392" s="12"/>
      <c r="FL1392" s="12"/>
      <c r="FM1392" s="12"/>
      <c r="FN1392" s="12"/>
      <c r="FO1392" s="12"/>
      <c r="FP1392" s="12"/>
      <c r="FQ1392" s="12"/>
      <c r="FR1392" s="12"/>
      <c r="FS1392" s="12"/>
      <c r="FT1392" s="12"/>
      <c r="FU1392" s="12"/>
      <c r="FV1392" s="12"/>
      <c r="FW1392" s="12"/>
      <c r="FX1392" s="12"/>
      <c r="FY1392" s="12"/>
      <c r="FZ1392" s="12"/>
      <c r="GA1392" s="12"/>
      <c r="GB1392" s="12"/>
      <c r="GC1392" s="12"/>
      <c r="GD1392" s="12"/>
      <c r="GE1392" s="12"/>
      <c r="GF1392" s="12"/>
      <c r="GG1392" s="12"/>
      <c r="GH1392" s="12"/>
      <c r="GI1392" s="12"/>
      <c r="GJ1392" s="12"/>
      <c r="GK1392" s="12"/>
      <c r="GL1392" s="12"/>
      <c r="GM1392" s="12"/>
      <c r="GN1392" s="12"/>
      <c r="GO1392" s="12"/>
      <c r="GP1392" s="12"/>
      <c r="GQ1392" s="12"/>
      <c r="GR1392" s="12"/>
      <c r="GS1392" s="12"/>
      <c r="GT1392" s="12"/>
      <c r="GU1392" s="12"/>
      <c r="GV1392" s="12"/>
      <c r="GW1392" s="12"/>
      <c r="GX1392" s="12"/>
      <c r="GY1392" s="12"/>
      <c r="GZ1392" s="12"/>
      <c r="HA1392" s="12"/>
      <c r="HB1392" s="12"/>
      <c r="HC1392" s="12"/>
      <c r="HD1392" s="12"/>
      <c r="HE1392" s="12"/>
      <c r="HF1392" s="12"/>
      <c r="HG1392" s="12"/>
      <c r="HH1392" s="12"/>
      <c r="HI1392" s="12"/>
      <c r="HJ1392" s="12"/>
      <c r="HK1392" s="12"/>
      <c r="HL1392" s="12"/>
      <c r="HM1392" s="12"/>
      <c r="HN1392" s="12"/>
      <c r="HO1392" s="12"/>
      <c r="HT1392" s="12"/>
      <c r="HU1392" s="12"/>
      <c r="HW1392" s="12"/>
      <c r="HX1392" s="12"/>
      <c r="IE1392" s="12"/>
      <c r="IF1392" s="12"/>
      <c r="IH1392" s="12"/>
      <c r="II1392" s="7"/>
      <c r="JL1392" s="12"/>
      <c r="JN1392" s="12"/>
      <c r="JZ1392" s="12"/>
      <c r="KA1392" s="12"/>
      <c r="KX1392" s="12"/>
      <c r="KZ1392" s="12"/>
      <c r="LA1392" s="12"/>
      <c r="LB1392" s="12"/>
      <c r="LC1392" s="12"/>
      <c r="LN1392" s="12"/>
      <c r="LO1392" s="12"/>
      <c r="LP1392" s="12"/>
      <c r="LQ1392" s="12"/>
      <c r="MG1392" s="12"/>
      <c r="MK1392" s="12"/>
      <c r="ML1392" s="12"/>
      <c r="MM1392" s="12"/>
      <c r="MN1392" s="12"/>
      <c r="MO1392" s="12"/>
      <c r="MP1392" s="12"/>
      <c r="MQ1392" s="12"/>
      <c r="MS1392" s="12"/>
    </row>
    <row r="1393" spans="1:359" s="8" customFormat="1" ht="22.5" customHeight="1">
      <c r="A1393" s="57">
        <v>1</v>
      </c>
      <c r="B1393" s="58">
        <v>20</v>
      </c>
      <c r="C1393" s="62"/>
      <c r="D1393" s="201">
        <f t="shared" si="448"/>
        <v>30.736000000000001</v>
      </c>
      <c r="E1393" s="226"/>
      <c r="F1393" s="59" t="s">
        <v>845</v>
      </c>
      <c r="G1393" s="59"/>
      <c r="H1393" s="26" t="s">
        <v>459</v>
      </c>
      <c r="I1393" s="26" t="s">
        <v>1642</v>
      </c>
      <c r="J1393" s="26"/>
      <c r="K1393" s="26" t="s">
        <v>1643</v>
      </c>
      <c r="L1393" s="66">
        <f t="shared" si="449"/>
        <v>30.736000000000001</v>
      </c>
      <c r="M1393" s="66"/>
      <c r="N1393" s="1" t="s">
        <v>369</v>
      </c>
      <c r="O1393" s="316" t="s">
        <v>369</v>
      </c>
      <c r="P1393" s="317">
        <v>2</v>
      </c>
      <c r="Q1393" s="4" t="s">
        <v>369</v>
      </c>
      <c r="R1393" s="37">
        <v>8.8000000000000007</v>
      </c>
      <c r="S1393" s="38">
        <f t="shared" si="450"/>
        <v>10.736000000000001</v>
      </c>
      <c r="T1393" s="19"/>
      <c r="U1393" s="10" t="s">
        <v>1628</v>
      </c>
      <c r="V1393" s="10" t="s">
        <v>1629</v>
      </c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  <c r="AR1393" s="12"/>
      <c r="AS1393" s="12"/>
      <c r="AT1393" s="12"/>
      <c r="AU1393" s="12"/>
      <c r="AV1393" s="12"/>
      <c r="AW1393" s="12"/>
      <c r="AX1393" s="12"/>
      <c r="AY1393" s="12"/>
      <c r="AZ1393" s="12"/>
      <c r="BA1393" s="12"/>
      <c r="BB1393" s="12"/>
      <c r="BC1393" s="12"/>
      <c r="BD1393" s="12"/>
      <c r="BE1393" s="12"/>
      <c r="BF1393" s="12"/>
      <c r="BG1393" s="12"/>
      <c r="BH1393" s="12"/>
      <c r="BI1393" s="12"/>
      <c r="BJ1393" s="12"/>
      <c r="BK1393" s="12"/>
      <c r="BL1393" s="12"/>
      <c r="BM1393" s="12"/>
      <c r="BN1393" s="12"/>
      <c r="BO1393" s="12"/>
      <c r="BP1393" s="12"/>
      <c r="BQ1393" s="12"/>
      <c r="BR1393" s="12"/>
      <c r="BS1393" s="12"/>
      <c r="BT1393" s="12"/>
      <c r="BU1393" s="12"/>
      <c r="BV1393" s="12"/>
      <c r="BW1393" s="12"/>
      <c r="BX1393" s="12"/>
      <c r="BY1393" s="12"/>
      <c r="BZ1393" s="12"/>
      <c r="CA1393" s="12"/>
      <c r="CB1393" s="12"/>
      <c r="CC1393" s="12"/>
      <c r="CD1393" s="12"/>
      <c r="CE1393" s="12"/>
      <c r="CF1393" s="12"/>
      <c r="CG1393" s="12"/>
      <c r="CH1393" s="12"/>
      <c r="CI1393" s="12"/>
      <c r="CJ1393" s="12"/>
      <c r="CK1393" s="12"/>
      <c r="CL1393" s="12"/>
      <c r="CM1393" s="12"/>
      <c r="CN1393" s="12"/>
      <c r="CO1393" s="12"/>
      <c r="CP1393" s="12"/>
      <c r="CQ1393" s="12"/>
      <c r="CR1393" s="12"/>
      <c r="CS1393" s="12"/>
      <c r="CT1393" s="12"/>
      <c r="CU1393" s="12"/>
      <c r="CV1393" s="12"/>
      <c r="CW1393" s="12"/>
      <c r="CX1393" s="12"/>
      <c r="CY1393" s="12"/>
      <c r="CZ1393" s="12"/>
      <c r="DA1393" s="12"/>
      <c r="DB1393" s="12"/>
      <c r="DC1393" s="12"/>
      <c r="DD1393" s="12"/>
      <c r="DE1393" s="12"/>
      <c r="DF1393" s="12"/>
      <c r="DG1393" s="12"/>
      <c r="DH1393" s="12"/>
      <c r="DI1393" s="12"/>
      <c r="DJ1393" s="12"/>
      <c r="DK1393" s="12"/>
      <c r="DL1393" s="12"/>
      <c r="DM1393" s="12"/>
      <c r="DN1393" s="12"/>
      <c r="DO1393" s="12"/>
      <c r="DP1393" s="12"/>
      <c r="DQ1393" s="12"/>
      <c r="DR1393" s="12"/>
      <c r="DS1393" s="12"/>
      <c r="DT1393" s="12"/>
      <c r="DU1393" s="12"/>
      <c r="DV1393" s="12"/>
      <c r="DW1393" s="12"/>
      <c r="DX1393" s="12"/>
      <c r="DY1393" s="12"/>
      <c r="DZ1393" s="12"/>
      <c r="EA1393" s="12"/>
      <c r="EB1393" s="12"/>
      <c r="EC1393" s="12"/>
      <c r="ED1393" s="12"/>
      <c r="EE1393" s="12"/>
      <c r="EF1393" s="12"/>
      <c r="EG1393" s="12"/>
      <c r="EH1393" s="12"/>
      <c r="EI1393" s="12"/>
      <c r="EJ1393" s="12"/>
      <c r="EK1393" s="12"/>
      <c r="EL1393" s="12"/>
      <c r="EM1393" s="12"/>
      <c r="EN1393" s="12"/>
      <c r="EO1393" s="12"/>
      <c r="EP1393" s="12"/>
      <c r="EQ1393" s="12"/>
      <c r="ER1393" s="12"/>
      <c r="ES1393" s="12"/>
      <c r="ET1393" s="12"/>
      <c r="EU1393" s="12"/>
      <c r="EV1393" s="12"/>
      <c r="EW1393" s="12"/>
      <c r="EX1393" s="12"/>
      <c r="EY1393" s="12"/>
      <c r="EZ1393" s="12"/>
      <c r="FA1393" s="12"/>
      <c r="FB1393" s="12"/>
      <c r="FC1393" s="12"/>
      <c r="FD1393" s="12"/>
      <c r="FE1393" s="12"/>
      <c r="FF1393" s="12"/>
      <c r="FG1393" s="12"/>
      <c r="FH1393" s="12"/>
      <c r="FI1393" s="12"/>
      <c r="FJ1393" s="12"/>
      <c r="FK1393" s="12"/>
      <c r="FL1393" s="12"/>
      <c r="FM1393" s="12"/>
      <c r="FN1393" s="12"/>
      <c r="FO1393" s="12"/>
      <c r="FP1393" s="12"/>
      <c r="FQ1393" s="12"/>
      <c r="FR1393" s="12"/>
      <c r="FS1393" s="12"/>
      <c r="FT1393" s="12"/>
      <c r="FU1393" s="12"/>
      <c r="FV1393" s="12"/>
      <c r="FW1393" s="12"/>
      <c r="FX1393" s="12"/>
      <c r="FY1393" s="12"/>
      <c r="FZ1393" s="12"/>
      <c r="GA1393" s="12"/>
      <c r="GB1393" s="12"/>
      <c r="GC1393" s="12"/>
      <c r="GD1393" s="12"/>
      <c r="GE1393" s="12"/>
      <c r="GF1393" s="12"/>
      <c r="GG1393" s="12"/>
      <c r="GH1393" s="12"/>
      <c r="GI1393" s="12"/>
      <c r="GJ1393" s="12"/>
      <c r="GK1393" s="12"/>
      <c r="GL1393" s="12"/>
      <c r="GM1393" s="12"/>
      <c r="GN1393" s="12"/>
      <c r="GO1393" s="12"/>
      <c r="GP1393" s="12"/>
      <c r="GQ1393" s="12"/>
      <c r="GR1393" s="12"/>
      <c r="GS1393" s="12"/>
      <c r="GT1393" s="12"/>
      <c r="GU1393" s="12"/>
      <c r="GV1393" s="12"/>
      <c r="GW1393" s="12"/>
      <c r="GX1393" s="12"/>
      <c r="GY1393" s="12"/>
      <c r="GZ1393" s="12"/>
      <c r="HA1393" s="12"/>
      <c r="HB1393" s="12"/>
      <c r="HC1393" s="12"/>
      <c r="HD1393" s="12"/>
      <c r="HE1393" s="12"/>
      <c r="HF1393" s="12"/>
      <c r="HG1393" s="12"/>
      <c r="HH1393" s="12"/>
      <c r="HI1393" s="12"/>
      <c r="HJ1393" s="12"/>
      <c r="HK1393" s="12"/>
      <c r="HL1393" s="12"/>
      <c r="HM1393" s="12"/>
      <c r="HN1393" s="12"/>
      <c r="HO1393" s="12"/>
      <c r="HT1393" s="12"/>
      <c r="HU1393" s="12"/>
      <c r="HW1393" s="12"/>
      <c r="HX1393" s="12"/>
      <c r="HZ1393" s="12"/>
      <c r="IA1393" s="12"/>
      <c r="IB1393" s="12"/>
      <c r="IC1393" s="12"/>
      <c r="ID1393" s="12"/>
      <c r="IG1393" s="12"/>
      <c r="II1393" s="12"/>
      <c r="IJ1393" s="12"/>
      <c r="IK1393" s="12"/>
      <c r="IO1393" s="12"/>
      <c r="IP1393" s="12"/>
      <c r="IQ1393" s="12"/>
      <c r="IR1393" s="12"/>
      <c r="JN1393" s="7"/>
      <c r="JO1393" s="12"/>
      <c r="JQ1393" s="12"/>
      <c r="JT1393" s="12"/>
      <c r="JU1393" s="12"/>
      <c r="JV1393" s="12"/>
      <c r="JW1393" s="12"/>
      <c r="JX1393" s="12"/>
      <c r="KS1393" s="12"/>
      <c r="KT1393" s="12"/>
      <c r="KX1393" s="12"/>
      <c r="KZ1393" s="7"/>
      <c r="LA1393" s="7"/>
      <c r="LB1393" s="7"/>
      <c r="LC1393" s="7"/>
      <c r="MH1393" s="12"/>
      <c r="MI1393" s="12"/>
      <c r="MJ1393" s="12"/>
      <c r="MQ1393" s="12"/>
      <c r="MS1393" s="12"/>
    </row>
    <row r="1394" spans="1:359" s="8" customFormat="1" ht="22.5" customHeight="1">
      <c r="A1394" s="57">
        <v>1</v>
      </c>
      <c r="B1394" s="58">
        <v>20</v>
      </c>
      <c r="C1394" s="62"/>
      <c r="D1394" s="201">
        <f t="shared" si="448"/>
        <v>23.6478</v>
      </c>
      <c r="E1394" s="225"/>
      <c r="F1394" s="59" t="s">
        <v>845</v>
      </c>
      <c r="G1394" s="59"/>
      <c r="H1394" s="26" t="s">
        <v>459</v>
      </c>
      <c r="I1394" s="26" t="s">
        <v>386</v>
      </c>
      <c r="J1394" s="26"/>
      <c r="K1394" s="26" t="s">
        <v>2296</v>
      </c>
      <c r="L1394" s="66">
        <f t="shared" si="449"/>
        <v>23.6478</v>
      </c>
      <c r="M1394" s="66"/>
      <c r="N1394" s="1" t="s">
        <v>369</v>
      </c>
      <c r="O1394" s="316" t="s">
        <v>369</v>
      </c>
      <c r="P1394" s="317">
        <v>2</v>
      </c>
      <c r="Q1394" s="4" t="s">
        <v>369</v>
      </c>
      <c r="R1394" s="37">
        <v>2.99</v>
      </c>
      <c r="S1394" s="38">
        <f t="shared" si="450"/>
        <v>3.6478000000000002</v>
      </c>
      <c r="T1394" s="20"/>
      <c r="U1394" s="10" t="s">
        <v>485</v>
      </c>
      <c r="V1394" s="9"/>
      <c r="II1394" s="12"/>
      <c r="IS1394" s="12"/>
      <c r="IT1394" s="12"/>
      <c r="IU1394" s="12"/>
      <c r="IV1394" s="12"/>
      <c r="IW1394" s="12"/>
      <c r="IX1394" s="12"/>
      <c r="IY1394" s="12"/>
      <c r="IZ1394" s="12"/>
      <c r="JA1394" s="12"/>
      <c r="KB1394" s="12"/>
      <c r="KC1394" s="12"/>
      <c r="KD1394" s="12"/>
      <c r="KS1394" s="12"/>
      <c r="KT1394" s="12"/>
      <c r="KX1394" s="12"/>
      <c r="MH1394" s="12"/>
      <c r="MI1394" s="12"/>
      <c r="MJ1394" s="12"/>
      <c r="MK1394" s="12"/>
      <c r="ML1394" s="12"/>
      <c r="MM1394" s="12"/>
      <c r="MN1394" s="12"/>
      <c r="MO1394" s="12"/>
      <c r="MP1394" s="12"/>
    </row>
    <row r="1395" spans="1:359" s="8" customFormat="1" ht="22.5" customHeight="1">
      <c r="A1395" s="57">
        <v>2.2000000000000002</v>
      </c>
      <c r="B1395" s="58">
        <v>5</v>
      </c>
      <c r="C1395" s="62"/>
      <c r="D1395" s="201">
        <f t="shared" si="448"/>
        <v>45.233160000000005</v>
      </c>
      <c r="E1395" s="226"/>
      <c r="F1395" s="59" t="s">
        <v>846</v>
      </c>
      <c r="G1395" s="59"/>
      <c r="H1395" s="26" t="s">
        <v>459</v>
      </c>
      <c r="I1395" s="26" t="s">
        <v>386</v>
      </c>
      <c r="J1395" s="26"/>
      <c r="K1395" s="26" t="s">
        <v>865</v>
      </c>
      <c r="L1395" s="66">
        <f t="shared" si="449"/>
        <v>45.233160000000005</v>
      </c>
      <c r="M1395" s="66"/>
      <c r="N1395" s="1" t="s">
        <v>369</v>
      </c>
      <c r="O1395" s="316" t="s">
        <v>369</v>
      </c>
      <c r="P1395" s="317">
        <v>1</v>
      </c>
      <c r="Q1395" s="4" t="s">
        <v>369</v>
      </c>
      <c r="R1395" s="37">
        <v>14.99</v>
      </c>
      <c r="S1395" s="38">
        <f t="shared" si="450"/>
        <v>18.287800000000001</v>
      </c>
      <c r="T1395" s="20"/>
      <c r="U1395" s="10" t="s">
        <v>485</v>
      </c>
      <c r="V1395" s="9"/>
      <c r="II1395" s="12"/>
      <c r="IS1395" s="12"/>
      <c r="IT1395" s="12"/>
      <c r="IU1395" s="12"/>
      <c r="IV1395" s="12"/>
      <c r="IW1395" s="12"/>
      <c r="IX1395" s="12"/>
      <c r="IY1395" s="12"/>
      <c r="IZ1395" s="12"/>
      <c r="JA1395" s="12"/>
      <c r="KB1395" s="12"/>
      <c r="KC1395" s="12"/>
      <c r="KD1395" s="12"/>
      <c r="KS1395" s="12"/>
      <c r="KT1395" s="12"/>
      <c r="KZ1395" s="12"/>
      <c r="LA1395" s="12"/>
      <c r="LB1395" s="12"/>
      <c r="LC1395" s="12"/>
      <c r="LN1395" s="12"/>
      <c r="LO1395" s="12"/>
      <c r="LP1395" s="12"/>
      <c r="LQ1395" s="12"/>
      <c r="MG1395" s="12"/>
      <c r="MH1395" s="12"/>
      <c r="MI1395" s="12"/>
      <c r="MJ1395" s="12"/>
    </row>
    <row r="1396" spans="1:359" s="8" customFormat="1" ht="22.5" customHeight="1">
      <c r="A1396" s="56"/>
      <c r="B1396" s="55"/>
      <c r="C1396" s="63"/>
      <c r="D1396" s="201"/>
      <c r="E1396" s="226"/>
      <c r="F1396" s="60"/>
      <c r="G1396" s="60"/>
      <c r="H1396" s="26"/>
      <c r="I1396" s="26"/>
      <c r="J1396" s="9"/>
      <c r="K1396" s="26"/>
      <c r="L1396" s="66"/>
      <c r="M1396" s="66"/>
      <c r="N1396" s="17"/>
      <c r="O1396" s="318"/>
      <c r="P1396" s="318"/>
      <c r="Q1396" s="13"/>
      <c r="R1396" s="31"/>
      <c r="S1396" s="31"/>
      <c r="T1396" s="21"/>
      <c r="U1396" s="10"/>
      <c r="V1396" s="9"/>
      <c r="KG1396" s="12"/>
      <c r="KH1396" s="12"/>
      <c r="KI1396" s="12"/>
      <c r="KJ1396" s="12"/>
      <c r="KK1396" s="12"/>
      <c r="KL1396" s="12"/>
      <c r="MR1396" s="12"/>
      <c r="MU1396" s="12"/>
    </row>
    <row r="1397" spans="1:359" s="8" customFormat="1" ht="22.5" customHeight="1">
      <c r="A1397" s="56"/>
      <c r="B1397" s="55"/>
      <c r="C1397" s="63"/>
      <c r="D1397" s="201"/>
      <c r="E1397" s="225"/>
      <c r="F1397" s="60"/>
      <c r="G1397" s="60"/>
      <c r="H1397" s="26"/>
      <c r="I1397" s="26"/>
      <c r="J1397" s="9"/>
      <c r="K1397" s="26"/>
      <c r="L1397" s="66"/>
      <c r="M1397" s="66"/>
      <c r="N1397" s="322"/>
      <c r="O1397" s="337"/>
      <c r="P1397" s="337"/>
      <c r="Q1397" s="323"/>
      <c r="R1397" s="31"/>
      <c r="S1397" s="31"/>
      <c r="T1397" s="21"/>
      <c r="U1397" s="10"/>
      <c r="V1397" s="9"/>
      <c r="KG1397" s="12"/>
      <c r="KH1397" s="12"/>
      <c r="KI1397" s="12"/>
      <c r="KJ1397" s="12"/>
      <c r="KK1397" s="12"/>
      <c r="KL1397" s="12"/>
      <c r="MR1397" s="12"/>
      <c r="MU1397" s="12"/>
    </row>
    <row r="1398" spans="1:359" s="8" customFormat="1" ht="22.5" customHeight="1">
      <c r="A1398" s="56"/>
      <c r="B1398" s="55"/>
      <c r="C1398" s="63"/>
      <c r="D1398" s="201"/>
      <c r="E1398" s="226"/>
      <c r="F1398" s="60"/>
      <c r="G1398" s="60"/>
      <c r="H1398" s="26"/>
      <c r="I1398" s="26"/>
      <c r="J1398" s="9"/>
      <c r="K1398" s="26"/>
      <c r="L1398" s="66"/>
      <c r="M1398" s="66"/>
      <c r="N1398" s="17"/>
      <c r="O1398" s="318"/>
      <c r="P1398" s="318"/>
      <c r="Q1398" s="13"/>
      <c r="R1398" s="31"/>
      <c r="S1398" s="31"/>
      <c r="T1398" s="21"/>
      <c r="U1398" s="10"/>
      <c r="V1398" s="9"/>
      <c r="HV1398" s="7"/>
      <c r="KG1398" s="12"/>
      <c r="KH1398" s="12"/>
      <c r="KI1398" s="12"/>
      <c r="KJ1398" s="12"/>
      <c r="KK1398" s="12"/>
      <c r="KL1398" s="12"/>
      <c r="MU1398" s="12"/>
    </row>
    <row r="1399" spans="1:359" s="8" customFormat="1" ht="22.5" customHeight="1">
      <c r="A1399" s="56"/>
      <c r="B1399" s="55"/>
      <c r="C1399" s="63"/>
      <c r="D1399" s="201"/>
      <c r="E1399" s="226"/>
      <c r="F1399" s="60"/>
      <c r="G1399" s="60"/>
      <c r="H1399" s="26"/>
      <c r="I1399" s="26"/>
      <c r="J1399" s="9"/>
      <c r="K1399" s="26"/>
      <c r="L1399" s="66"/>
      <c r="M1399" s="66"/>
      <c r="N1399" s="17"/>
      <c r="O1399" s="318"/>
      <c r="P1399" s="318"/>
      <c r="Q1399" s="13"/>
      <c r="R1399" s="31"/>
      <c r="S1399" s="31"/>
      <c r="T1399" s="21"/>
      <c r="U1399" s="10"/>
      <c r="V1399" s="9"/>
      <c r="HV1399" s="7"/>
      <c r="KG1399" s="12"/>
      <c r="KH1399" s="12"/>
      <c r="KI1399" s="12"/>
      <c r="KJ1399" s="12"/>
      <c r="KK1399" s="12"/>
      <c r="KL1399" s="12"/>
      <c r="MU1399" s="12"/>
    </row>
    <row r="1400" spans="1:359" s="8" customFormat="1" ht="22.5" customHeight="1">
      <c r="A1400" s="57">
        <v>1.7</v>
      </c>
      <c r="B1400" s="58">
        <v>5</v>
      </c>
      <c r="C1400" s="62"/>
      <c r="D1400" s="201">
        <f>SUM((S1400*A1400)+B1400+C1400)+((2020-2015)*3)</f>
        <v>125.774</v>
      </c>
      <c r="E1400" s="225"/>
      <c r="F1400" s="198" t="s">
        <v>851</v>
      </c>
      <c r="G1400" s="90" t="s">
        <v>1511</v>
      </c>
      <c r="H1400" s="26" t="s">
        <v>460</v>
      </c>
      <c r="I1400" s="26" t="s">
        <v>387</v>
      </c>
      <c r="J1400" s="26"/>
      <c r="K1400" s="26" t="s">
        <v>561</v>
      </c>
      <c r="L1400" s="66">
        <f>SUM(D1400)</f>
        <v>125.774</v>
      </c>
      <c r="M1400" s="66"/>
      <c r="N1400" s="1" t="s">
        <v>369</v>
      </c>
      <c r="O1400" s="316" t="s">
        <v>369</v>
      </c>
      <c r="P1400" s="317">
        <v>2</v>
      </c>
      <c r="Q1400" s="4" t="s">
        <v>369</v>
      </c>
      <c r="R1400" s="37">
        <v>51</v>
      </c>
      <c r="S1400" s="38">
        <f>SUM(R1400*1.22)</f>
        <v>62.22</v>
      </c>
      <c r="T1400" s="25">
        <v>0.06</v>
      </c>
      <c r="U1400" s="10" t="s">
        <v>517</v>
      </c>
      <c r="V1400" s="9"/>
      <c r="HY1400" s="12"/>
      <c r="HZ1400" s="12"/>
      <c r="IA1400" s="12"/>
      <c r="IE1400" s="12"/>
      <c r="IF1400" s="12"/>
      <c r="IH1400" s="12"/>
      <c r="II1400" s="12"/>
      <c r="IJ1400" s="12"/>
      <c r="IK1400" s="12"/>
      <c r="IR1400" s="12"/>
      <c r="IS1400" s="12"/>
      <c r="IT1400" s="12"/>
      <c r="IU1400" s="12"/>
      <c r="IV1400" s="12"/>
      <c r="IW1400" s="12"/>
      <c r="IX1400" s="12"/>
      <c r="IY1400" s="12"/>
      <c r="IZ1400" s="12"/>
      <c r="JA1400" s="12"/>
      <c r="JL1400" s="12"/>
      <c r="JN1400" s="12"/>
      <c r="JT1400" s="12"/>
      <c r="JU1400" s="12"/>
      <c r="JV1400" s="12"/>
      <c r="JW1400" s="12"/>
      <c r="JX1400" s="12"/>
      <c r="KX1400" s="12"/>
      <c r="MH1400" s="12"/>
      <c r="MI1400" s="12"/>
      <c r="MJ1400" s="12"/>
    </row>
    <row r="1401" spans="1:359" s="8" customFormat="1" ht="22.5" customHeight="1">
      <c r="A1401" s="57">
        <v>1.6</v>
      </c>
      <c r="B1401" s="58">
        <v>10</v>
      </c>
      <c r="C1401" s="62"/>
      <c r="D1401" s="201">
        <f>SUM((S1401*A1401)+B1401+C1401)+((2020-2015)*3)</f>
        <v>196.77600000000001</v>
      </c>
      <c r="E1401" s="226"/>
      <c r="F1401" s="200" t="s">
        <v>852</v>
      </c>
      <c r="G1401" s="90" t="s">
        <v>1513</v>
      </c>
      <c r="H1401" s="26" t="s">
        <v>460</v>
      </c>
      <c r="I1401" s="26" t="s">
        <v>388</v>
      </c>
      <c r="J1401" s="9"/>
      <c r="K1401" s="26" t="s">
        <v>389</v>
      </c>
      <c r="L1401" s="66">
        <f>SUM(D1401)</f>
        <v>196.77600000000001</v>
      </c>
      <c r="M1401" s="66"/>
      <c r="N1401" s="1" t="s">
        <v>369</v>
      </c>
      <c r="O1401" s="316" t="s">
        <v>369</v>
      </c>
      <c r="P1401" s="317">
        <v>1</v>
      </c>
      <c r="Q1401" s="4" t="s">
        <v>369</v>
      </c>
      <c r="R1401" s="37">
        <v>88</v>
      </c>
      <c r="S1401" s="38">
        <f>SUM(R1401*1.22)</f>
        <v>107.36</v>
      </c>
      <c r="T1401" s="25">
        <v>0.06</v>
      </c>
      <c r="U1401" s="10" t="s">
        <v>517</v>
      </c>
      <c r="V1401" s="9"/>
      <c r="HY1401" s="12"/>
      <c r="HZ1401" s="12"/>
      <c r="IA1401" s="12"/>
      <c r="IE1401" s="12"/>
      <c r="IF1401" s="12"/>
      <c r="IH1401" s="12"/>
      <c r="II1401" s="12"/>
      <c r="IS1401" s="12"/>
      <c r="IT1401" s="12"/>
      <c r="IU1401" s="12"/>
      <c r="IV1401" s="12"/>
      <c r="IW1401" s="12"/>
      <c r="IX1401" s="12"/>
      <c r="IY1401" s="12"/>
      <c r="IZ1401" s="12"/>
      <c r="JA1401" s="12"/>
      <c r="JN1401" s="12"/>
      <c r="JT1401" s="12"/>
      <c r="JU1401" s="12"/>
      <c r="JV1401" s="12"/>
      <c r="JW1401" s="12"/>
      <c r="JX1401" s="12"/>
      <c r="KS1401" s="12"/>
      <c r="KT1401" s="12"/>
      <c r="KX1401" s="12"/>
      <c r="LN1401" s="12"/>
      <c r="LO1401" s="12"/>
      <c r="LP1401" s="12"/>
      <c r="LQ1401" s="12"/>
      <c r="MG1401" s="12"/>
      <c r="MH1401" s="12"/>
      <c r="MI1401" s="12"/>
      <c r="MJ1401" s="12"/>
    </row>
    <row r="1402" spans="1:359" s="8" customFormat="1" ht="22.5" customHeight="1">
      <c r="A1402" s="57">
        <v>2.2000000000000002</v>
      </c>
      <c r="B1402" s="58">
        <v>5</v>
      </c>
      <c r="C1402" s="62"/>
      <c r="D1402" s="201">
        <f>SUM((S1402*A1402)+B1402+C1402)</f>
        <v>35.27552</v>
      </c>
      <c r="E1402" s="226"/>
      <c r="F1402" s="59" t="s">
        <v>846</v>
      </c>
      <c r="G1402" s="59"/>
      <c r="H1402" s="26" t="s">
        <v>460</v>
      </c>
      <c r="I1402" s="26" t="s">
        <v>1053</v>
      </c>
      <c r="J1402" s="26" t="s">
        <v>1054</v>
      </c>
      <c r="K1402" s="26" t="s">
        <v>1045</v>
      </c>
      <c r="L1402" s="66">
        <f>SUM(D1402)</f>
        <v>35.27552</v>
      </c>
      <c r="M1402" s="66"/>
      <c r="N1402" s="1" t="s">
        <v>369</v>
      </c>
      <c r="O1402" s="316" t="s">
        <v>369</v>
      </c>
      <c r="P1402" s="317">
        <v>1</v>
      </c>
      <c r="Q1402" s="4" t="s">
        <v>369</v>
      </c>
      <c r="R1402" s="37">
        <v>11.28</v>
      </c>
      <c r="S1402" s="38">
        <f>SUM(R1402*1.22)</f>
        <v>13.7616</v>
      </c>
      <c r="T1402" s="20"/>
      <c r="U1402" s="10" t="s">
        <v>517</v>
      </c>
      <c r="V1402" s="9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  <c r="AR1402" s="12"/>
      <c r="AS1402" s="12"/>
      <c r="AT1402" s="12"/>
      <c r="AU1402" s="12"/>
      <c r="AV1402" s="12"/>
      <c r="AW1402" s="12"/>
      <c r="AX1402" s="12"/>
      <c r="AY1402" s="12"/>
      <c r="AZ1402" s="12"/>
      <c r="BA1402" s="12"/>
      <c r="BB1402" s="12"/>
      <c r="BC1402" s="12"/>
      <c r="BD1402" s="12"/>
      <c r="BE1402" s="12"/>
      <c r="BF1402" s="12"/>
      <c r="BG1402" s="12"/>
      <c r="BH1402" s="12"/>
      <c r="BI1402" s="12"/>
      <c r="BJ1402" s="12"/>
      <c r="BK1402" s="12"/>
      <c r="BL1402" s="12"/>
      <c r="BM1402" s="12"/>
      <c r="BN1402" s="12"/>
      <c r="BO1402" s="12"/>
      <c r="BP1402" s="12"/>
      <c r="BQ1402" s="12"/>
      <c r="BR1402" s="12"/>
      <c r="BS1402" s="12"/>
      <c r="BT1402" s="12"/>
      <c r="BU1402" s="12"/>
      <c r="BV1402" s="12"/>
      <c r="BW1402" s="12"/>
      <c r="BX1402" s="12"/>
      <c r="BY1402" s="12"/>
      <c r="BZ1402" s="12"/>
      <c r="CA1402" s="12"/>
      <c r="CB1402" s="12"/>
      <c r="CC1402" s="12"/>
      <c r="CD1402" s="12"/>
      <c r="CE1402" s="12"/>
      <c r="CF1402" s="12"/>
      <c r="CG1402" s="12"/>
      <c r="CH1402" s="12"/>
      <c r="CI1402" s="12"/>
      <c r="CJ1402" s="12"/>
      <c r="CK1402" s="12"/>
      <c r="CL1402" s="12"/>
      <c r="CM1402" s="12"/>
      <c r="CN1402" s="12"/>
      <c r="CO1402" s="12"/>
      <c r="CP1402" s="12"/>
      <c r="CQ1402" s="12"/>
      <c r="CR1402" s="12"/>
      <c r="CS1402" s="12"/>
      <c r="CT1402" s="12"/>
      <c r="CU1402" s="12"/>
      <c r="CV1402" s="12"/>
      <c r="CW1402" s="12"/>
      <c r="CX1402" s="12"/>
      <c r="CY1402" s="12"/>
      <c r="CZ1402" s="12"/>
      <c r="DA1402" s="12"/>
      <c r="DB1402" s="12"/>
      <c r="DC1402" s="12"/>
      <c r="DD1402" s="12"/>
      <c r="DE1402" s="12"/>
      <c r="DF1402" s="12"/>
      <c r="DG1402" s="12"/>
      <c r="DH1402" s="12"/>
      <c r="DI1402" s="12"/>
      <c r="DJ1402" s="12"/>
      <c r="DK1402" s="12"/>
      <c r="DL1402" s="12"/>
      <c r="DM1402" s="12"/>
      <c r="DN1402" s="12"/>
      <c r="DO1402" s="12"/>
      <c r="DP1402" s="12"/>
      <c r="DQ1402" s="12"/>
      <c r="DR1402" s="12"/>
      <c r="DS1402" s="12"/>
      <c r="DT1402" s="12"/>
      <c r="DU1402" s="12"/>
      <c r="DV1402" s="12"/>
      <c r="DW1402" s="12"/>
      <c r="DX1402" s="12"/>
      <c r="DY1402" s="12"/>
      <c r="DZ1402" s="12"/>
      <c r="EA1402" s="12"/>
      <c r="EB1402" s="12"/>
      <c r="EC1402" s="12"/>
      <c r="ED1402" s="12"/>
      <c r="EE1402" s="12"/>
      <c r="EF1402" s="12"/>
      <c r="EG1402" s="12"/>
      <c r="EH1402" s="12"/>
      <c r="EI1402" s="12"/>
      <c r="EJ1402" s="12"/>
      <c r="EK1402" s="12"/>
      <c r="EL1402" s="12"/>
      <c r="EM1402" s="12"/>
      <c r="EN1402" s="12"/>
      <c r="EO1402" s="12"/>
      <c r="EP1402" s="12"/>
      <c r="EQ1402" s="12"/>
      <c r="ER1402" s="12"/>
      <c r="ES1402" s="12"/>
      <c r="ET1402" s="12"/>
      <c r="EU1402" s="12"/>
      <c r="EV1402" s="12"/>
      <c r="EW1402" s="12"/>
      <c r="EX1402" s="12"/>
      <c r="EY1402" s="12"/>
      <c r="EZ1402" s="12"/>
      <c r="FA1402" s="12"/>
      <c r="FB1402" s="12"/>
      <c r="FC1402" s="12"/>
      <c r="FD1402" s="12"/>
      <c r="FE1402" s="12"/>
      <c r="FF1402" s="12"/>
      <c r="FG1402" s="12"/>
      <c r="FH1402" s="12"/>
      <c r="FI1402" s="12"/>
      <c r="FJ1402" s="12"/>
      <c r="FK1402" s="12"/>
      <c r="FL1402" s="12"/>
      <c r="FM1402" s="12"/>
      <c r="FN1402" s="12"/>
      <c r="FO1402" s="12"/>
      <c r="FP1402" s="12"/>
      <c r="FQ1402" s="12"/>
      <c r="FR1402" s="12"/>
      <c r="FS1402" s="12"/>
      <c r="FT1402" s="12"/>
      <c r="FU1402" s="12"/>
      <c r="FV1402" s="12"/>
      <c r="FW1402" s="12"/>
      <c r="FX1402" s="12"/>
      <c r="FY1402" s="12"/>
      <c r="FZ1402" s="12"/>
      <c r="GA1402" s="12"/>
      <c r="GB1402" s="12"/>
      <c r="GC1402" s="12"/>
      <c r="GD1402" s="12"/>
      <c r="GE1402" s="12"/>
      <c r="GF1402" s="12"/>
      <c r="GG1402" s="12"/>
      <c r="GH1402" s="12"/>
      <c r="GI1402" s="12"/>
      <c r="GJ1402" s="12"/>
      <c r="GK1402" s="12"/>
      <c r="GL1402" s="12"/>
      <c r="GM1402" s="12"/>
      <c r="GN1402" s="12"/>
      <c r="GO1402" s="12"/>
      <c r="GP1402" s="12"/>
      <c r="GQ1402" s="12"/>
      <c r="GR1402" s="12"/>
      <c r="GS1402" s="12"/>
      <c r="GT1402" s="12"/>
      <c r="GU1402" s="12"/>
      <c r="GV1402" s="12"/>
      <c r="GW1402" s="12"/>
      <c r="GX1402" s="12"/>
      <c r="GY1402" s="12"/>
      <c r="GZ1402" s="12"/>
      <c r="HA1402" s="12"/>
      <c r="HB1402" s="12"/>
      <c r="HC1402" s="12"/>
      <c r="HD1402" s="12"/>
      <c r="HE1402" s="12"/>
      <c r="HF1402" s="12"/>
      <c r="HG1402" s="12"/>
      <c r="HH1402" s="12"/>
      <c r="HI1402" s="12"/>
      <c r="HJ1402" s="12"/>
      <c r="HK1402" s="12"/>
      <c r="HL1402" s="12"/>
      <c r="HM1402" s="12"/>
      <c r="HN1402" s="12"/>
      <c r="HO1402" s="12"/>
      <c r="HT1402" s="12"/>
      <c r="HU1402" s="12"/>
      <c r="HW1402" s="12"/>
      <c r="HX1402" s="12"/>
      <c r="IE1402" s="12"/>
      <c r="IF1402" s="12"/>
      <c r="IH1402" s="12"/>
      <c r="II1402" s="7"/>
      <c r="JL1402" s="12"/>
      <c r="JN1402" s="12"/>
      <c r="JT1402" s="12"/>
      <c r="JU1402" s="12"/>
      <c r="JV1402" s="12"/>
      <c r="JW1402" s="12"/>
      <c r="JX1402" s="12"/>
      <c r="KX1402" s="12"/>
      <c r="KZ1402" s="12"/>
      <c r="LA1402" s="12"/>
      <c r="LB1402" s="12"/>
      <c r="LC1402" s="12"/>
      <c r="LD1402" s="7"/>
      <c r="LE1402" s="7"/>
      <c r="LF1402" s="7"/>
      <c r="LG1402" s="7"/>
      <c r="LH1402" s="7"/>
      <c r="LI1402" s="7"/>
      <c r="LJ1402" s="7"/>
      <c r="LK1402" s="7"/>
      <c r="LL1402" s="7"/>
      <c r="LM1402" s="7"/>
      <c r="LN1402" s="12"/>
      <c r="LO1402" s="12"/>
      <c r="LP1402" s="12"/>
      <c r="LQ1402" s="12"/>
      <c r="LR1402" s="7"/>
      <c r="LS1402" s="7"/>
      <c r="LT1402" s="7"/>
      <c r="LU1402" s="7"/>
      <c r="LV1402" s="7"/>
      <c r="LW1402" s="7"/>
      <c r="LX1402" s="7"/>
      <c r="LY1402" s="7"/>
      <c r="LZ1402" s="7"/>
      <c r="MA1402" s="7"/>
      <c r="MB1402" s="7"/>
      <c r="MC1402" s="7"/>
      <c r="MD1402" s="7"/>
      <c r="ME1402" s="7"/>
      <c r="MF1402" s="7"/>
      <c r="MG1402" s="12"/>
      <c r="MH1402" s="12"/>
      <c r="MI1402" s="12"/>
      <c r="MJ1402" s="12"/>
      <c r="MU1402" s="197"/>
    </row>
    <row r="1403" spans="1:359" s="8" customFormat="1" ht="22.5" customHeight="1">
      <c r="A1403" s="57">
        <v>1</v>
      </c>
      <c r="B1403" s="58">
        <v>20</v>
      </c>
      <c r="C1403" s="62"/>
      <c r="D1403" s="201">
        <f>SUM((S1403*A1403)+B1403+C1403)</f>
        <v>32.187799999999996</v>
      </c>
      <c r="E1403" s="225"/>
      <c r="F1403" s="59" t="s">
        <v>845</v>
      </c>
      <c r="G1403" s="59"/>
      <c r="H1403" s="26" t="s">
        <v>460</v>
      </c>
      <c r="I1403" s="26" t="s">
        <v>2510</v>
      </c>
      <c r="J1403" s="26"/>
      <c r="K1403" s="26" t="s">
        <v>2499</v>
      </c>
      <c r="L1403" s="66">
        <f>SUM(D1403)</f>
        <v>32.187799999999996</v>
      </c>
      <c r="M1403" s="66"/>
      <c r="N1403" s="1" t="s">
        <v>369</v>
      </c>
      <c r="O1403" s="316" t="s">
        <v>369</v>
      </c>
      <c r="P1403" s="317">
        <v>6</v>
      </c>
      <c r="Q1403" s="4" t="s">
        <v>369</v>
      </c>
      <c r="R1403" s="37">
        <v>9.99</v>
      </c>
      <c r="S1403" s="38">
        <f>SUM(R1403*1.22)</f>
        <v>12.187799999999999</v>
      </c>
      <c r="T1403" s="20"/>
      <c r="U1403" s="10" t="s">
        <v>485</v>
      </c>
      <c r="V1403" s="9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  <c r="AR1403" s="12"/>
      <c r="AS1403" s="12"/>
      <c r="AT1403" s="12"/>
      <c r="AU1403" s="12"/>
      <c r="AV1403" s="12"/>
      <c r="AW1403" s="12"/>
      <c r="AX1403" s="12"/>
      <c r="AY1403" s="12"/>
      <c r="AZ1403" s="12"/>
      <c r="BA1403" s="12"/>
      <c r="BB1403" s="12"/>
      <c r="BC1403" s="12"/>
      <c r="BD1403" s="12"/>
      <c r="BE1403" s="12"/>
      <c r="BF1403" s="12"/>
      <c r="BG1403" s="12"/>
      <c r="BH1403" s="12"/>
      <c r="BI1403" s="12"/>
      <c r="BJ1403" s="12"/>
      <c r="BK1403" s="12"/>
      <c r="BL1403" s="12"/>
      <c r="BM1403" s="12"/>
      <c r="BN1403" s="12"/>
      <c r="BO1403" s="12"/>
      <c r="BP1403" s="12"/>
      <c r="BQ1403" s="12"/>
      <c r="BR1403" s="12"/>
      <c r="BS1403" s="12"/>
      <c r="BT1403" s="12"/>
      <c r="BU1403" s="12"/>
      <c r="BV1403" s="12"/>
      <c r="BW1403" s="12"/>
      <c r="BX1403" s="12"/>
      <c r="BY1403" s="12"/>
      <c r="BZ1403" s="12"/>
      <c r="CA1403" s="12"/>
      <c r="CB1403" s="12"/>
      <c r="CC1403" s="12"/>
      <c r="CD1403" s="12"/>
      <c r="CE1403" s="12"/>
      <c r="CF1403" s="12"/>
      <c r="CG1403" s="12"/>
      <c r="CH1403" s="12"/>
      <c r="CI1403" s="12"/>
      <c r="CJ1403" s="12"/>
      <c r="CK1403" s="12"/>
      <c r="CL1403" s="12"/>
      <c r="CM1403" s="12"/>
      <c r="CN1403" s="12"/>
      <c r="CO1403" s="12"/>
      <c r="CP1403" s="12"/>
      <c r="CQ1403" s="12"/>
      <c r="CR1403" s="12"/>
      <c r="CS1403" s="12"/>
      <c r="CT1403" s="12"/>
      <c r="CU1403" s="12"/>
      <c r="CV1403" s="12"/>
      <c r="CW1403" s="12"/>
      <c r="CX1403" s="12"/>
      <c r="CY1403" s="12"/>
      <c r="CZ1403" s="12"/>
      <c r="DA1403" s="12"/>
      <c r="DB1403" s="12"/>
      <c r="DC1403" s="12"/>
      <c r="DD1403" s="12"/>
      <c r="DE1403" s="12"/>
      <c r="DF1403" s="12"/>
      <c r="DG1403" s="12"/>
      <c r="DH1403" s="12"/>
      <c r="DI1403" s="12"/>
      <c r="DJ1403" s="12"/>
      <c r="DK1403" s="12"/>
      <c r="DL1403" s="12"/>
      <c r="DM1403" s="12"/>
      <c r="DN1403" s="12"/>
      <c r="DO1403" s="12"/>
      <c r="DP1403" s="12"/>
      <c r="DQ1403" s="12"/>
      <c r="DR1403" s="12"/>
      <c r="DS1403" s="12"/>
      <c r="DT1403" s="12"/>
      <c r="DU1403" s="12"/>
      <c r="DV1403" s="12"/>
      <c r="DW1403" s="12"/>
      <c r="DX1403" s="12"/>
      <c r="DY1403" s="12"/>
      <c r="DZ1403" s="12"/>
      <c r="EA1403" s="12"/>
      <c r="EB1403" s="12"/>
      <c r="EC1403" s="12"/>
      <c r="ED1403" s="12"/>
      <c r="EE1403" s="12"/>
      <c r="EF1403" s="12"/>
      <c r="EG1403" s="12"/>
      <c r="EH1403" s="12"/>
      <c r="EI1403" s="12"/>
      <c r="EJ1403" s="12"/>
      <c r="EK1403" s="12"/>
      <c r="EL1403" s="12"/>
      <c r="EM1403" s="12"/>
      <c r="EN1403" s="12"/>
      <c r="EO1403" s="12"/>
      <c r="EP1403" s="12"/>
      <c r="EQ1403" s="12"/>
      <c r="ER1403" s="12"/>
      <c r="ES1403" s="12"/>
      <c r="ET1403" s="12"/>
      <c r="EU1403" s="12"/>
      <c r="EV1403" s="12"/>
      <c r="EW1403" s="12"/>
      <c r="EX1403" s="12"/>
      <c r="EY1403" s="12"/>
      <c r="EZ1403" s="12"/>
      <c r="FA1403" s="12"/>
      <c r="FB1403" s="12"/>
      <c r="FC1403" s="12"/>
      <c r="FD1403" s="12"/>
      <c r="FE1403" s="12"/>
      <c r="FF1403" s="12"/>
      <c r="FG1403" s="12"/>
      <c r="FH1403" s="12"/>
      <c r="FI1403" s="12"/>
      <c r="FJ1403" s="12"/>
      <c r="FK1403" s="12"/>
      <c r="FL1403" s="12"/>
      <c r="FM1403" s="12"/>
      <c r="FN1403" s="12"/>
      <c r="FO1403" s="12"/>
      <c r="FP1403" s="12"/>
      <c r="FQ1403" s="12"/>
      <c r="FR1403" s="12"/>
      <c r="FS1403" s="12"/>
      <c r="FT1403" s="12"/>
      <c r="FU1403" s="12"/>
      <c r="FV1403" s="12"/>
      <c r="FW1403" s="12"/>
      <c r="FX1403" s="12"/>
      <c r="FY1403" s="12"/>
      <c r="FZ1403" s="12"/>
      <c r="GA1403" s="12"/>
      <c r="GB1403" s="12"/>
      <c r="GC1403" s="12"/>
      <c r="GD1403" s="12"/>
      <c r="GE1403" s="12"/>
      <c r="GF1403" s="12"/>
      <c r="GG1403" s="12"/>
      <c r="GH1403" s="12"/>
      <c r="GI1403" s="12"/>
      <c r="GJ1403" s="12"/>
      <c r="GK1403" s="12"/>
      <c r="GL1403" s="12"/>
      <c r="GM1403" s="12"/>
      <c r="GN1403" s="12"/>
      <c r="GO1403" s="12"/>
      <c r="GP1403" s="12"/>
      <c r="GQ1403" s="12"/>
      <c r="GR1403" s="12"/>
      <c r="GS1403" s="12"/>
      <c r="GT1403" s="12"/>
      <c r="GU1403" s="12"/>
      <c r="GV1403" s="12"/>
      <c r="GW1403" s="12"/>
      <c r="GX1403" s="12"/>
      <c r="GY1403" s="12"/>
      <c r="GZ1403" s="12"/>
      <c r="HA1403" s="12"/>
      <c r="HB1403" s="12"/>
      <c r="HC1403" s="12"/>
      <c r="HD1403" s="12"/>
      <c r="HE1403" s="12"/>
      <c r="HF1403" s="12"/>
      <c r="HG1403" s="12"/>
      <c r="HH1403" s="12"/>
      <c r="HI1403" s="12"/>
      <c r="HJ1403" s="12"/>
      <c r="HK1403" s="12"/>
      <c r="HL1403" s="12"/>
      <c r="HM1403" s="12"/>
      <c r="HN1403" s="12"/>
      <c r="HO1403" s="12"/>
      <c r="HT1403" s="12"/>
      <c r="HU1403" s="12"/>
      <c r="HW1403" s="12"/>
      <c r="HX1403" s="12"/>
      <c r="IE1403" s="12"/>
      <c r="IF1403" s="12"/>
      <c r="IG1403" s="12"/>
      <c r="IH1403" s="12"/>
      <c r="IS1403" s="12"/>
      <c r="IT1403" s="12"/>
      <c r="IU1403" s="12"/>
      <c r="IV1403" s="12"/>
      <c r="IW1403" s="12"/>
      <c r="IX1403" s="12"/>
      <c r="IY1403" s="12"/>
      <c r="IZ1403" s="12"/>
      <c r="JA1403" s="12"/>
      <c r="JN1403" s="12"/>
      <c r="JT1403" s="12"/>
      <c r="JU1403" s="12"/>
      <c r="JV1403" s="12"/>
      <c r="JW1403" s="12"/>
      <c r="JX1403" s="12"/>
      <c r="KS1403" s="12"/>
      <c r="KT1403" s="12"/>
      <c r="KX1403" s="12"/>
      <c r="LN1403" s="12"/>
      <c r="LO1403" s="12"/>
      <c r="LP1403" s="12"/>
      <c r="LQ1403" s="12"/>
      <c r="MG1403" s="12"/>
      <c r="MH1403" s="12"/>
      <c r="MI1403" s="12"/>
      <c r="MJ1403" s="12"/>
      <c r="MK1403" s="12"/>
      <c r="ML1403" s="12"/>
      <c r="MM1403" s="12"/>
      <c r="MN1403" s="12"/>
      <c r="MO1403" s="12"/>
      <c r="MP1403" s="12"/>
      <c r="MQ1403" s="12"/>
      <c r="MS1403" s="12"/>
    </row>
    <row r="1404" spans="1:359" s="8" customFormat="1" ht="22.5" customHeight="1">
      <c r="A1404" s="57">
        <v>1</v>
      </c>
      <c r="B1404" s="58">
        <v>20</v>
      </c>
      <c r="C1404" s="62">
        <v>2</v>
      </c>
      <c r="D1404" s="201">
        <f>SUM((S1404*A1404)+B1404+C1404)</f>
        <v>28.087800000000001</v>
      </c>
      <c r="E1404" s="225"/>
      <c r="F1404" s="59" t="s">
        <v>845</v>
      </c>
      <c r="G1404" s="59"/>
      <c r="H1404" s="26" t="s">
        <v>460</v>
      </c>
      <c r="I1404" s="26" t="s">
        <v>1625</v>
      </c>
      <c r="J1404" s="26"/>
      <c r="K1404" s="26" t="s">
        <v>1626</v>
      </c>
      <c r="L1404" s="66">
        <f>SUM(D1404)</f>
        <v>28.087800000000001</v>
      </c>
      <c r="M1404" s="66"/>
      <c r="N1404" s="1" t="s">
        <v>369</v>
      </c>
      <c r="O1404" s="316" t="s">
        <v>369</v>
      </c>
      <c r="P1404" s="317">
        <v>2</v>
      </c>
      <c r="Q1404" s="4" t="s">
        <v>369</v>
      </c>
      <c r="R1404" s="37">
        <v>4.99</v>
      </c>
      <c r="S1404" s="38">
        <f>SUM(R1404*1.22)</f>
        <v>6.0878000000000005</v>
      </c>
      <c r="T1404" s="20"/>
      <c r="U1404" s="10" t="s">
        <v>485</v>
      </c>
      <c r="V1404" s="9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  <c r="AR1404" s="12"/>
      <c r="AS1404" s="12"/>
      <c r="AT1404" s="12"/>
      <c r="AU1404" s="12"/>
      <c r="AV1404" s="12"/>
      <c r="AW1404" s="12"/>
      <c r="AX1404" s="12"/>
      <c r="AY1404" s="12"/>
      <c r="AZ1404" s="12"/>
      <c r="BA1404" s="12"/>
      <c r="BB1404" s="12"/>
      <c r="BC1404" s="12"/>
      <c r="BD1404" s="12"/>
      <c r="BE1404" s="12"/>
      <c r="BF1404" s="12"/>
      <c r="BG1404" s="12"/>
      <c r="BH1404" s="12"/>
      <c r="BI1404" s="12"/>
      <c r="BJ1404" s="12"/>
      <c r="BK1404" s="12"/>
      <c r="BL1404" s="12"/>
      <c r="BM1404" s="12"/>
      <c r="BN1404" s="12"/>
      <c r="BO1404" s="12"/>
      <c r="BP1404" s="12"/>
      <c r="BQ1404" s="12"/>
      <c r="BR1404" s="12"/>
      <c r="BS1404" s="12"/>
      <c r="BT1404" s="12"/>
      <c r="BU1404" s="12"/>
      <c r="BV1404" s="12"/>
      <c r="BW1404" s="12"/>
      <c r="BX1404" s="12"/>
      <c r="BY1404" s="12"/>
      <c r="BZ1404" s="12"/>
      <c r="CA1404" s="12"/>
      <c r="CB1404" s="12"/>
      <c r="CC1404" s="12"/>
      <c r="CD1404" s="12"/>
      <c r="CE1404" s="12"/>
      <c r="CF1404" s="12"/>
      <c r="CG1404" s="12"/>
      <c r="CH1404" s="12"/>
      <c r="CI1404" s="12"/>
      <c r="CJ1404" s="12"/>
      <c r="CK1404" s="12"/>
      <c r="CL1404" s="12"/>
      <c r="CM1404" s="12"/>
      <c r="CN1404" s="12"/>
      <c r="CO1404" s="12"/>
      <c r="CP1404" s="12"/>
      <c r="CQ1404" s="12"/>
      <c r="CR1404" s="12"/>
      <c r="CS1404" s="12"/>
      <c r="CT1404" s="12"/>
      <c r="CU1404" s="12"/>
      <c r="CV1404" s="12"/>
      <c r="CW1404" s="12"/>
      <c r="CX1404" s="12"/>
      <c r="CY1404" s="12"/>
      <c r="CZ1404" s="12"/>
      <c r="DA1404" s="12"/>
      <c r="DB1404" s="12"/>
      <c r="DC1404" s="12"/>
      <c r="DD1404" s="12"/>
      <c r="DE1404" s="12"/>
      <c r="DF1404" s="12"/>
      <c r="DG1404" s="12"/>
      <c r="DH1404" s="12"/>
      <c r="DI1404" s="12"/>
      <c r="DJ1404" s="12"/>
      <c r="DK1404" s="12"/>
      <c r="DL1404" s="12"/>
      <c r="DM1404" s="12"/>
      <c r="DN1404" s="12"/>
      <c r="DO1404" s="12"/>
      <c r="DP1404" s="12"/>
      <c r="DQ1404" s="12"/>
      <c r="DR1404" s="12"/>
      <c r="DS1404" s="12"/>
      <c r="DT1404" s="12"/>
      <c r="DU1404" s="12"/>
      <c r="DV1404" s="12"/>
      <c r="DW1404" s="12"/>
      <c r="DX1404" s="12"/>
      <c r="DY1404" s="12"/>
      <c r="DZ1404" s="12"/>
      <c r="EA1404" s="12"/>
      <c r="EB1404" s="12"/>
      <c r="EC1404" s="12"/>
      <c r="ED1404" s="12"/>
      <c r="EE1404" s="12"/>
      <c r="EF1404" s="12"/>
      <c r="EG1404" s="12"/>
      <c r="EH1404" s="12"/>
      <c r="EI1404" s="12"/>
      <c r="EJ1404" s="12"/>
      <c r="EK1404" s="12"/>
      <c r="EL1404" s="12"/>
      <c r="EM1404" s="12"/>
      <c r="EN1404" s="12"/>
      <c r="EO1404" s="12"/>
      <c r="EP1404" s="12"/>
      <c r="EQ1404" s="12"/>
      <c r="ER1404" s="12"/>
      <c r="ES1404" s="12"/>
      <c r="ET1404" s="12"/>
      <c r="EU1404" s="12"/>
      <c r="EV1404" s="12"/>
      <c r="EW1404" s="12"/>
      <c r="EX1404" s="12"/>
      <c r="EY1404" s="12"/>
      <c r="EZ1404" s="12"/>
      <c r="FA1404" s="12"/>
      <c r="FB1404" s="12"/>
      <c r="FC1404" s="12"/>
      <c r="FD1404" s="12"/>
      <c r="FE1404" s="12"/>
      <c r="FF1404" s="12"/>
      <c r="FG1404" s="12"/>
      <c r="FH1404" s="12"/>
      <c r="FI1404" s="12"/>
      <c r="FJ1404" s="12"/>
      <c r="FK1404" s="12"/>
      <c r="FL1404" s="12"/>
      <c r="FM1404" s="12"/>
      <c r="FN1404" s="12"/>
      <c r="FO1404" s="12"/>
      <c r="FP1404" s="12"/>
      <c r="FQ1404" s="12"/>
      <c r="FR1404" s="12"/>
      <c r="FS1404" s="12"/>
      <c r="FT1404" s="12"/>
      <c r="FU1404" s="12"/>
      <c r="FV1404" s="12"/>
      <c r="FW1404" s="12"/>
      <c r="FX1404" s="12"/>
      <c r="FY1404" s="12"/>
      <c r="FZ1404" s="12"/>
      <c r="GA1404" s="12"/>
      <c r="GB1404" s="12"/>
      <c r="GC1404" s="12"/>
      <c r="GD1404" s="12"/>
      <c r="GE1404" s="12"/>
      <c r="GF1404" s="12"/>
      <c r="GG1404" s="12"/>
      <c r="GH1404" s="12"/>
      <c r="GI1404" s="12"/>
      <c r="GJ1404" s="12"/>
      <c r="GK1404" s="12"/>
      <c r="GL1404" s="12"/>
      <c r="GM1404" s="12"/>
      <c r="GN1404" s="12"/>
      <c r="GO1404" s="12"/>
      <c r="GP1404" s="12"/>
      <c r="GQ1404" s="12"/>
      <c r="GR1404" s="12"/>
      <c r="GS1404" s="12"/>
      <c r="GT1404" s="12"/>
      <c r="GU1404" s="12"/>
      <c r="GV1404" s="12"/>
      <c r="GW1404" s="12"/>
      <c r="GX1404" s="12"/>
      <c r="GY1404" s="12"/>
      <c r="GZ1404" s="12"/>
      <c r="HA1404" s="12"/>
      <c r="HB1404" s="12"/>
      <c r="HC1404" s="12"/>
      <c r="HD1404" s="12"/>
      <c r="HE1404" s="12"/>
      <c r="HF1404" s="12"/>
      <c r="HG1404" s="12"/>
      <c r="HH1404" s="12"/>
      <c r="HI1404" s="12"/>
      <c r="HJ1404" s="12"/>
      <c r="HK1404" s="12"/>
      <c r="HL1404" s="12"/>
      <c r="HM1404" s="12"/>
      <c r="HN1404" s="12"/>
      <c r="HO1404" s="12"/>
      <c r="HT1404" s="12"/>
      <c r="HU1404" s="12"/>
      <c r="HW1404" s="12"/>
      <c r="HX1404" s="12"/>
      <c r="IE1404" s="12"/>
      <c r="IF1404" s="12"/>
      <c r="IG1404" s="12"/>
      <c r="IH1404" s="12"/>
      <c r="IS1404" s="12"/>
      <c r="IT1404" s="12"/>
      <c r="IU1404" s="12"/>
      <c r="IV1404" s="12"/>
      <c r="IW1404" s="12"/>
      <c r="IX1404" s="12"/>
      <c r="IY1404" s="12"/>
      <c r="IZ1404" s="12"/>
      <c r="JA1404" s="12"/>
      <c r="JN1404" s="12"/>
      <c r="JT1404" s="12"/>
      <c r="JU1404" s="12"/>
      <c r="JV1404" s="12"/>
      <c r="JW1404" s="12"/>
      <c r="JX1404" s="12"/>
      <c r="KS1404" s="12"/>
      <c r="KT1404" s="12"/>
      <c r="KX1404" s="12"/>
      <c r="LN1404" s="12"/>
      <c r="LO1404" s="12"/>
      <c r="LP1404" s="12"/>
      <c r="LQ1404" s="12"/>
      <c r="MG1404" s="12"/>
      <c r="MH1404" s="12"/>
      <c r="MI1404" s="12"/>
      <c r="MJ1404" s="12"/>
      <c r="MK1404" s="12"/>
      <c r="ML1404" s="12"/>
      <c r="MM1404" s="12"/>
      <c r="MN1404" s="12"/>
      <c r="MO1404" s="12"/>
      <c r="MP1404" s="12"/>
      <c r="MQ1404" s="12"/>
      <c r="MS1404" s="12"/>
    </row>
    <row r="1405" spans="1:359" ht="22.5" customHeight="1">
      <c r="A1405" s="57">
        <v>1</v>
      </c>
      <c r="B1405" s="58">
        <v>20</v>
      </c>
      <c r="C1405" s="62"/>
      <c r="D1405" s="201">
        <f>SUM((S1405*A1405)+B1405+C1405)</f>
        <v>26.697800000000001</v>
      </c>
      <c r="F1405" s="59" t="s">
        <v>845</v>
      </c>
      <c r="G1405" s="59"/>
      <c r="H1405" s="26" t="s">
        <v>460</v>
      </c>
      <c r="I1405" s="26" t="s">
        <v>2493</v>
      </c>
      <c r="J1405" s="26"/>
      <c r="K1405" s="26" t="s">
        <v>2494</v>
      </c>
      <c r="L1405" s="66">
        <f t="shared" ref="L1405" si="451">SUM(D1405)</f>
        <v>26.697800000000001</v>
      </c>
      <c r="M1405" s="66"/>
      <c r="N1405" s="1" t="s">
        <v>369</v>
      </c>
      <c r="O1405" s="316" t="s">
        <v>369</v>
      </c>
      <c r="P1405" s="317">
        <v>4</v>
      </c>
      <c r="Q1405" s="317" t="s">
        <v>369</v>
      </c>
      <c r="R1405" s="37">
        <v>5.49</v>
      </c>
      <c r="S1405" s="38">
        <f t="shared" ref="S1405" si="452">SUM(R1405*1.22)</f>
        <v>6.6978</v>
      </c>
      <c r="T1405" s="72">
        <v>8.3000000000000004E-2</v>
      </c>
      <c r="U1405" s="10" t="s">
        <v>622</v>
      </c>
      <c r="V1405" s="9"/>
      <c r="HR1405" s="8"/>
      <c r="HS1405" s="8"/>
      <c r="HV1405" s="8"/>
      <c r="HY1405" s="8"/>
      <c r="HZ1405" s="8"/>
      <c r="IA1405" s="8"/>
      <c r="IB1405" s="8"/>
      <c r="IC1405" s="8"/>
      <c r="ID1405" s="8"/>
      <c r="II1405" s="8"/>
      <c r="IJ1405" s="8"/>
      <c r="IK1405" s="8"/>
      <c r="IL1405" s="8"/>
      <c r="IM1405" s="8"/>
      <c r="IN1405" s="8"/>
      <c r="IR1405" s="8"/>
      <c r="IS1405" s="8"/>
      <c r="IT1405" s="8"/>
      <c r="IU1405" s="8"/>
      <c r="IV1405" s="8"/>
      <c r="IW1405" s="8"/>
      <c r="IX1405" s="8"/>
      <c r="IY1405" s="8"/>
      <c r="IZ1405" s="8"/>
      <c r="JA1405" s="8"/>
      <c r="JM1405" s="8"/>
      <c r="JN1405" s="8"/>
      <c r="JQ1405" s="8"/>
      <c r="JT1405" s="8"/>
      <c r="JU1405" s="8"/>
      <c r="JV1405" s="8"/>
      <c r="JW1405" s="8"/>
      <c r="JX1405" s="8"/>
      <c r="KB1405" s="8"/>
      <c r="KC1405" s="8"/>
      <c r="KD1405" s="8"/>
      <c r="KE1405" s="8"/>
      <c r="KF1405" s="8"/>
      <c r="KM1405" s="8"/>
      <c r="KN1405" s="8"/>
      <c r="KO1405" s="8"/>
      <c r="KP1405" s="8"/>
      <c r="KQ1405" s="8"/>
      <c r="KR1405" s="8"/>
      <c r="KS1405" s="8"/>
      <c r="KT1405" s="8"/>
      <c r="LD1405" s="8"/>
      <c r="LE1405" s="8"/>
      <c r="LF1405" s="8"/>
      <c r="LG1405" s="8"/>
      <c r="LH1405" s="8"/>
      <c r="LI1405" s="8"/>
      <c r="LJ1405" s="8"/>
      <c r="LK1405" s="8"/>
      <c r="LL1405" s="8"/>
      <c r="LM1405" s="8"/>
      <c r="LN1405" s="8"/>
      <c r="LO1405" s="8"/>
      <c r="LP1405" s="8"/>
      <c r="LQ1405" s="8"/>
      <c r="LR1405" s="8"/>
      <c r="LS1405" s="8"/>
      <c r="LT1405" s="8"/>
      <c r="LU1405" s="8"/>
      <c r="LV1405" s="8"/>
      <c r="LW1405" s="8"/>
      <c r="LX1405" s="8"/>
      <c r="LY1405" s="8"/>
      <c r="LZ1405" s="8"/>
      <c r="MA1405" s="8"/>
      <c r="MB1405" s="8"/>
      <c r="MC1405" s="8"/>
      <c r="MD1405" s="8"/>
      <c r="ME1405" s="8"/>
      <c r="MF1405" s="8"/>
      <c r="MG1405" s="8"/>
      <c r="MR1405" s="8"/>
      <c r="MS1405" s="8"/>
      <c r="MU1405" s="8"/>
    </row>
    <row r="1406" spans="1:359" s="8" customFormat="1" ht="22.5" customHeight="1">
      <c r="A1406" s="56"/>
      <c r="B1406" s="55"/>
      <c r="C1406" s="63"/>
      <c r="D1406" s="201"/>
      <c r="E1406" s="226"/>
      <c r="F1406" s="60"/>
      <c r="G1406" s="60"/>
      <c r="H1406" s="26"/>
      <c r="I1406" s="26"/>
      <c r="J1406" s="26"/>
      <c r="K1406" s="26"/>
      <c r="L1406" s="66"/>
      <c r="M1406" s="66"/>
      <c r="N1406" s="33"/>
      <c r="O1406" s="319"/>
      <c r="P1406" s="319"/>
      <c r="Q1406" s="34"/>
      <c r="R1406" s="31"/>
      <c r="S1406" s="39"/>
      <c r="T1406" s="21"/>
      <c r="U1406" s="10"/>
      <c r="V1406" s="9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  <c r="AR1406" s="12"/>
      <c r="AS1406" s="12"/>
      <c r="AT1406" s="12"/>
      <c r="AU1406" s="12"/>
      <c r="AV1406" s="12"/>
      <c r="AW1406" s="12"/>
      <c r="AX1406" s="12"/>
      <c r="AY1406" s="12"/>
      <c r="AZ1406" s="12"/>
      <c r="BA1406" s="12"/>
      <c r="BB1406" s="12"/>
      <c r="BC1406" s="12"/>
      <c r="BD1406" s="12"/>
      <c r="BE1406" s="12"/>
      <c r="BF1406" s="12"/>
      <c r="BG1406" s="12"/>
      <c r="BH1406" s="12"/>
      <c r="BI1406" s="12"/>
      <c r="BJ1406" s="12"/>
      <c r="BK1406" s="12"/>
      <c r="BL1406" s="12"/>
      <c r="BM1406" s="12"/>
      <c r="BN1406" s="12"/>
      <c r="BO1406" s="12"/>
      <c r="BP1406" s="12"/>
      <c r="BQ1406" s="12"/>
      <c r="BR1406" s="12"/>
      <c r="BS1406" s="12"/>
      <c r="BT1406" s="12"/>
      <c r="BU1406" s="12"/>
      <c r="BV1406" s="12"/>
      <c r="BW1406" s="12"/>
      <c r="BX1406" s="12"/>
      <c r="BY1406" s="12"/>
      <c r="BZ1406" s="12"/>
      <c r="CA1406" s="12"/>
      <c r="CB1406" s="12"/>
      <c r="CC1406" s="12"/>
      <c r="CD1406" s="12"/>
      <c r="CE1406" s="12"/>
      <c r="CF1406" s="12"/>
      <c r="CG1406" s="12"/>
      <c r="CH1406" s="12"/>
      <c r="CI1406" s="12"/>
      <c r="CJ1406" s="12"/>
      <c r="CK1406" s="12"/>
      <c r="CL1406" s="12"/>
      <c r="CM1406" s="12"/>
      <c r="CN1406" s="12"/>
      <c r="CO1406" s="12"/>
      <c r="CP1406" s="12"/>
      <c r="CQ1406" s="12"/>
      <c r="CR1406" s="12"/>
      <c r="CS1406" s="12"/>
      <c r="CT1406" s="12"/>
      <c r="CU1406" s="12"/>
      <c r="CV1406" s="12"/>
      <c r="CW1406" s="12"/>
      <c r="CX1406" s="12"/>
      <c r="CY1406" s="12"/>
      <c r="CZ1406" s="12"/>
      <c r="DA1406" s="12"/>
      <c r="DB1406" s="12"/>
      <c r="DC1406" s="12"/>
      <c r="DD1406" s="12"/>
      <c r="DE1406" s="12"/>
      <c r="DF1406" s="12"/>
      <c r="DG1406" s="12"/>
      <c r="DH1406" s="12"/>
      <c r="DI1406" s="12"/>
      <c r="DJ1406" s="12"/>
      <c r="DK1406" s="12"/>
      <c r="DL1406" s="12"/>
      <c r="DM1406" s="12"/>
      <c r="DN1406" s="12"/>
      <c r="DO1406" s="12"/>
      <c r="DP1406" s="12"/>
      <c r="DQ1406" s="12"/>
      <c r="DR1406" s="12"/>
      <c r="DS1406" s="12"/>
      <c r="DT1406" s="12"/>
      <c r="DU1406" s="12"/>
      <c r="DV1406" s="12"/>
      <c r="DW1406" s="12"/>
      <c r="DX1406" s="12"/>
      <c r="DY1406" s="12"/>
      <c r="DZ1406" s="12"/>
      <c r="EA1406" s="12"/>
      <c r="EB1406" s="12"/>
      <c r="EC1406" s="12"/>
      <c r="ED1406" s="12"/>
      <c r="EE1406" s="12"/>
      <c r="EF1406" s="12"/>
      <c r="EG1406" s="12"/>
      <c r="EH1406" s="12"/>
      <c r="EI1406" s="12"/>
      <c r="EJ1406" s="12"/>
      <c r="EK1406" s="12"/>
      <c r="EL1406" s="12"/>
      <c r="EM1406" s="12"/>
      <c r="EN1406" s="12"/>
      <c r="EO1406" s="12"/>
      <c r="EP1406" s="12"/>
      <c r="EQ1406" s="12"/>
      <c r="ER1406" s="12"/>
      <c r="ES1406" s="12"/>
      <c r="ET1406" s="12"/>
      <c r="EU1406" s="12"/>
      <c r="EV1406" s="12"/>
      <c r="EW1406" s="12"/>
      <c r="EX1406" s="12"/>
      <c r="EY1406" s="12"/>
      <c r="EZ1406" s="12"/>
      <c r="FA1406" s="12"/>
      <c r="FB1406" s="12"/>
      <c r="FC1406" s="12"/>
      <c r="FD1406" s="12"/>
      <c r="FE1406" s="12"/>
      <c r="FF1406" s="12"/>
      <c r="FG1406" s="12"/>
      <c r="FH1406" s="12"/>
      <c r="FI1406" s="12"/>
      <c r="FJ1406" s="12"/>
      <c r="FK1406" s="12"/>
      <c r="FL1406" s="12"/>
      <c r="FM1406" s="12"/>
      <c r="FN1406" s="12"/>
      <c r="FO1406" s="12"/>
      <c r="FP1406" s="12"/>
      <c r="FQ1406" s="12"/>
      <c r="FR1406" s="12"/>
      <c r="FS1406" s="12"/>
      <c r="FT1406" s="12"/>
      <c r="FU1406" s="12"/>
      <c r="FV1406" s="12"/>
      <c r="FW1406" s="12"/>
      <c r="FX1406" s="12"/>
      <c r="FY1406" s="12"/>
      <c r="FZ1406" s="12"/>
      <c r="GA1406" s="12"/>
      <c r="GB1406" s="12"/>
      <c r="GC1406" s="12"/>
      <c r="GD1406" s="12"/>
      <c r="GE1406" s="12"/>
      <c r="GF1406" s="12"/>
      <c r="GG1406" s="12"/>
      <c r="GH1406" s="12"/>
      <c r="GI1406" s="12"/>
      <c r="GJ1406" s="12"/>
      <c r="GK1406" s="12"/>
      <c r="GL1406" s="12"/>
      <c r="GM1406" s="12"/>
      <c r="GN1406" s="12"/>
      <c r="GO1406" s="12"/>
      <c r="GP1406" s="12"/>
      <c r="GQ1406" s="12"/>
      <c r="GR1406" s="12"/>
      <c r="GS1406" s="12"/>
      <c r="GT1406" s="12"/>
      <c r="GU1406" s="12"/>
      <c r="GV1406" s="12"/>
      <c r="GW1406" s="12"/>
      <c r="GX1406" s="12"/>
      <c r="GY1406" s="12"/>
      <c r="GZ1406" s="12"/>
      <c r="HA1406" s="12"/>
      <c r="HB1406" s="12"/>
      <c r="HC1406" s="12"/>
      <c r="HD1406" s="12"/>
      <c r="HE1406" s="12"/>
      <c r="HF1406" s="12"/>
      <c r="HG1406" s="12"/>
      <c r="HH1406" s="12"/>
      <c r="HI1406" s="12"/>
      <c r="HJ1406" s="12"/>
      <c r="HK1406" s="12"/>
      <c r="HL1406" s="12"/>
      <c r="HM1406" s="12"/>
      <c r="HN1406" s="12"/>
      <c r="HO1406" s="12"/>
      <c r="HT1406" s="12"/>
      <c r="HU1406" s="12"/>
      <c r="HW1406" s="12"/>
      <c r="HX1406" s="12"/>
      <c r="IE1406" s="12"/>
      <c r="IF1406" s="12"/>
      <c r="IG1406" s="12"/>
      <c r="IH1406" s="12"/>
      <c r="IS1406" s="12"/>
      <c r="IT1406" s="12"/>
      <c r="IU1406" s="12"/>
      <c r="IV1406" s="12"/>
      <c r="IW1406" s="12"/>
      <c r="IX1406" s="12"/>
      <c r="IY1406" s="12"/>
      <c r="IZ1406" s="12"/>
      <c r="JA1406" s="12"/>
      <c r="JN1406" s="12"/>
      <c r="JT1406" s="12"/>
      <c r="JU1406" s="12"/>
      <c r="JV1406" s="12"/>
      <c r="JW1406" s="12"/>
      <c r="JX1406" s="12"/>
      <c r="KS1406" s="12"/>
      <c r="KT1406" s="12"/>
      <c r="KX1406" s="12"/>
      <c r="LD1406" s="12"/>
      <c r="LE1406" s="12"/>
      <c r="LF1406" s="12"/>
      <c r="LG1406" s="12"/>
      <c r="LH1406" s="12"/>
      <c r="LI1406" s="12"/>
      <c r="LJ1406" s="12"/>
      <c r="LK1406" s="12"/>
      <c r="LL1406" s="12"/>
      <c r="LM1406" s="12"/>
      <c r="LR1406" s="12"/>
      <c r="LS1406" s="12"/>
      <c r="LT1406" s="12"/>
      <c r="LU1406" s="12"/>
      <c r="LV1406" s="12"/>
      <c r="LW1406" s="12"/>
      <c r="LX1406" s="12"/>
      <c r="LY1406" s="12"/>
      <c r="LZ1406" s="12"/>
      <c r="MA1406" s="12"/>
      <c r="MB1406" s="12"/>
      <c r="MC1406" s="12"/>
      <c r="MD1406" s="12"/>
      <c r="ME1406" s="12"/>
      <c r="MF1406" s="12"/>
      <c r="MU1406" s="12"/>
    </row>
    <row r="1407" spans="1:359" s="8" customFormat="1" ht="22.5" customHeight="1">
      <c r="A1407" s="56"/>
      <c r="B1407" s="55"/>
      <c r="C1407" s="63"/>
      <c r="D1407" s="201"/>
      <c r="E1407" s="226"/>
      <c r="F1407" s="60"/>
      <c r="G1407" s="60"/>
      <c r="H1407" s="26"/>
      <c r="I1407" s="26"/>
      <c r="J1407" s="26"/>
      <c r="K1407" s="26"/>
      <c r="L1407" s="66"/>
      <c r="M1407" s="66"/>
      <c r="N1407" s="33"/>
      <c r="O1407" s="319"/>
      <c r="P1407" s="319"/>
      <c r="Q1407" s="34"/>
      <c r="R1407" s="31"/>
      <c r="S1407" s="39"/>
      <c r="T1407" s="21"/>
      <c r="U1407" s="10"/>
      <c r="V1407" s="9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  <c r="AR1407" s="12"/>
      <c r="AS1407" s="12"/>
      <c r="AT1407" s="12"/>
      <c r="AU1407" s="12"/>
      <c r="AV1407" s="12"/>
      <c r="AW1407" s="12"/>
      <c r="AX1407" s="12"/>
      <c r="AY1407" s="12"/>
      <c r="AZ1407" s="12"/>
      <c r="BA1407" s="12"/>
      <c r="BB1407" s="12"/>
      <c r="BC1407" s="12"/>
      <c r="BD1407" s="12"/>
      <c r="BE1407" s="12"/>
      <c r="BF1407" s="12"/>
      <c r="BG1407" s="12"/>
      <c r="BH1407" s="12"/>
      <c r="BI1407" s="12"/>
      <c r="BJ1407" s="12"/>
      <c r="BK1407" s="12"/>
      <c r="BL1407" s="12"/>
      <c r="BM1407" s="12"/>
      <c r="BN1407" s="12"/>
      <c r="BO1407" s="12"/>
      <c r="BP1407" s="12"/>
      <c r="BQ1407" s="12"/>
      <c r="BR1407" s="12"/>
      <c r="BS1407" s="12"/>
      <c r="BT1407" s="12"/>
      <c r="BU1407" s="12"/>
      <c r="BV1407" s="12"/>
      <c r="BW1407" s="12"/>
      <c r="BX1407" s="12"/>
      <c r="BY1407" s="12"/>
      <c r="BZ1407" s="12"/>
      <c r="CA1407" s="12"/>
      <c r="CB1407" s="12"/>
      <c r="CC1407" s="12"/>
      <c r="CD1407" s="12"/>
      <c r="CE1407" s="12"/>
      <c r="CF1407" s="12"/>
      <c r="CG1407" s="12"/>
      <c r="CH1407" s="12"/>
      <c r="CI1407" s="12"/>
      <c r="CJ1407" s="12"/>
      <c r="CK1407" s="12"/>
      <c r="CL1407" s="12"/>
      <c r="CM1407" s="12"/>
      <c r="CN1407" s="12"/>
      <c r="CO1407" s="12"/>
      <c r="CP1407" s="12"/>
      <c r="CQ1407" s="12"/>
      <c r="CR1407" s="12"/>
      <c r="CS1407" s="12"/>
      <c r="CT1407" s="12"/>
      <c r="CU1407" s="12"/>
      <c r="CV1407" s="12"/>
      <c r="CW1407" s="12"/>
      <c r="CX1407" s="12"/>
      <c r="CY1407" s="12"/>
      <c r="CZ1407" s="12"/>
      <c r="DA1407" s="12"/>
      <c r="DB1407" s="12"/>
      <c r="DC1407" s="12"/>
      <c r="DD1407" s="12"/>
      <c r="DE1407" s="12"/>
      <c r="DF1407" s="12"/>
      <c r="DG1407" s="12"/>
      <c r="DH1407" s="12"/>
      <c r="DI1407" s="12"/>
      <c r="DJ1407" s="12"/>
      <c r="DK1407" s="12"/>
      <c r="DL1407" s="12"/>
      <c r="DM1407" s="12"/>
      <c r="DN1407" s="12"/>
      <c r="DO1407" s="12"/>
      <c r="DP1407" s="12"/>
      <c r="DQ1407" s="12"/>
      <c r="DR1407" s="12"/>
      <c r="DS1407" s="12"/>
      <c r="DT1407" s="12"/>
      <c r="DU1407" s="12"/>
      <c r="DV1407" s="12"/>
      <c r="DW1407" s="12"/>
      <c r="DX1407" s="12"/>
      <c r="DY1407" s="12"/>
      <c r="DZ1407" s="12"/>
      <c r="EA1407" s="12"/>
      <c r="EB1407" s="12"/>
      <c r="EC1407" s="12"/>
      <c r="ED1407" s="12"/>
      <c r="EE1407" s="12"/>
      <c r="EF1407" s="12"/>
      <c r="EG1407" s="12"/>
      <c r="EH1407" s="12"/>
      <c r="EI1407" s="12"/>
      <c r="EJ1407" s="12"/>
      <c r="EK1407" s="12"/>
      <c r="EL1407" s="12"/>
      <c r="EM1407" s="12"/>
      <c r="EN1407" s="12"/>
      <c r="EO1407" s="12"/>
      <c r="EP1407" s="12"/>
      <c r="EQ1407" s="12"/>
      <c r="ER1407" s="12"/>
      <c r="ES1407" s="12"/>
      <c r="ET1407" s="12"/>
      <c r="EU1407" s="12"/>
      <c r="EV1407" s="12"/>
      <c r="EW1407" s="12"/>
      <c r="EX1407" s="12"/>
      <c r="EY1407" s="12"/>
      <c r="EZ1407" s="12"/>
      <c r="FA1407" s="12"/>
      <c r="FB1407" s="12"/>
      <c r="FC1407" s="12"/>
      <c r="FD1407" s="12"/>
      <c r="FE1407" s="12"/>
      <c r="FF1407" s="12"/>
      <c r="FG1407" s="12"/>
      <c r="FH1407" s="12"/>
      <c r="FI1407" s="12"/>
      <c r="FJ1407" s="12"/>
      <c r="FK1407" s="12"/>
      <c r="FL1407" s="12"/>
      <c r="FM1407" s="12"/>
      <c r="FN1407" s="12"/>
      <c r="FO1407" s="12"/>
      <c r="FP1407" s="12"/>
      <c r="FQ1407" s="12"/>
      <c r="FR1407" s="12"/>
      <c r="FS1407" s="12"/>
      <c r="FT1407" s="12"/>
      <c r="FU1407" s="12"/>
      <c r="FV1407" s="12"/>
      <c r="FW1407" s="12"/>
      <c r="FX1407" s="12"/>
      <c r="FY1407" s="12"/>
      <c r="FZ1407" s="12"/>
      <c r="GA1407" s="12"/>
      <c r="GB1407" s="12"/>
      <c r="GC1407" s="12"/>
      <c r="GD1407" s="12"/>
      <c r="GE1407" s="12"/>
      <c r="GF1407" s="12"/>
      <c r="GG1407" s="12"/>
      <c r="GH1407" s="12"/>
      <c r="GI1407" s="12"/>
      <c r="GJ1407" s="12"/>
      <c r="GK1407" s="12"/>
      <c r="GL1407" s="12"/>
      <c r="GM1407" s="12"/>
      <c r="GN1407" s="12"/>
      <c r="GO1407" s="12"/>
      <c r="GP1407" s="12"/>
      <c r="GQ1407" s="12"/>
      <c r="GR1407" s="12"/>
      <c r="GS1407" s="12"/>
      <c r="GT1407" s="12"/>
      <c r="GU1407" s="12"/>
      <c r="GV1407" s="12"/>
      <c r="GW1407" s="12"/>
      <c r="GX1407" s="12"/>
      <c r="GY1407" s="12"/>
      <c r="GZ1407" s="12"/>
      <c r="HA1407" s="12"/>
      <c r="HB1407" s="12"/>
      <c r="HC1407" s="12"/>
      <c r="HD1407" s="12"/>
      <c r="HE1407" s="12"/>
      <c r="HF1407" s="12"/>
      <c r="HG1407" s="12"/>
      <c r="HH1407" s="12"/>
      <c r="HI1407" s="12"/>
      <c r="HJ1407" s="12"/>
      <c r="HK1407" s="12"/>
      <c r="HL1407" s="12"/>
      <c r="HM1407" s="12"/>
      <c r="HN1407" s="12"/>
      <c r="HO1407" s="12"/>
      <c r="HT1407" s="12"/>
      <c r="HU1407" s="12"/>
      <c r="HW1407" s="12"/>
      <c r="HX1407" s="12"/>
      <c r="IE1407" s="12"/>
      <c r="IF1407" s="12"/>
      <c r="IG1407" s="12"/>
      <c r="IH1407" s="12"/>
      <c r="IS1407" s="12"/>
      <c r="IT1407" s="12"/>
      <c r="IU1407" s="12"/>
      <c r="IV1407" s="12"/>
      <c r="IW1407" s="12"/>
      <c r="IX1407" s="12"/>
      <c r="IY1407" s="12"/>
      <c r="IZ1407" s="12"/>
      <c r="JA1407" s="12"/>
      <c r="JN1407" s="12"/>
      <c r="JT1407" s="12"/>
      <c r="JU1407" s="12"/>
      <c r="JV1407" s="12"/>
      <c r="JW1407" s="12"/>
      <c r="JX1407" s="12"/>
      <c r="KS1407" s="12"/>
      <c r="KT1407" s="12"/>
      <c r="KX1407" s="12"/>
      <c r="LD1407" s="12"/>
      <c r="LE1407" s="12"/>
      <c r="LF1407" s="12"/>
      <c r="LG1407" s="12"/>
      <c r="LH1407" s="12"/>
      <c r="LI1407" s="12"/>
      <c r="LJ1407" s="12"/>
      <c r="LK1407" s="12"/>
      <c r="LL1407" s="12"/>
      <c r="LM1407" s="12"/>
      <c r="LR1407" s="12"/>
      <c r="LS1407" s="12"/>
      <c r="LT1407" s="12"/>
      <c r="LU1407" s="12"/>
      <c r="LV1407" s="12"/>
      <c r="LW1407" s="12"/>
      <c r="LX1407" s="12"/>
      <c r="LY1407" s="12"/>
      <c r="LZ1407" s="12"/>
      <c r="MA1407" s="12"/>
      <c r="MB1407" s="12"/>
      <c r="MC1407" s="12"/>
      <c r="MD1407" s="12"/>
      <c r="ME1407" s="12"/>
      <c r="MF1407" s="12"/>
    </row>
    <row r="1408" spans="1:359" s="8" customFormat="1" ht="22.5" customHeight="1">
      <c r="A1408" s="56"/>
      <c r="B1408" s="55"/>
      <c r="C1408" s="63"/>
      <c r="D1408" s="201"/>
      <c r="E1408" s="225"/>
      <c r="F1408" s="60"/>
      <c r="G1408" s="60"/>
      <c r="H1408" s="26"/>
      <c r="I1408" s="26"/>
      <c r="J1408" s="26"/>
      <c r="K1408" s="26"/>
      <c r="L1408" s="66"/>
      <c r="M1408" s="66"/>
      <c r="N1408" s="33"/>
      <c r="O1408" s="319"/>
      <c r="P1408" s="319"/>
      <c r="Q1408" s="34"/>
      <c r="R1408" s="31"/>
      <c r="S1408" s="39"/>
      <c r="T1408" s="21"/>
      <c r="U1408" s="10"/>
      <c r="V1408" s="9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  <c r="AR1408" s="12"/>
      <c r="AS1408" s="12"/>
      <c r="AT1408" s="12"/>
      <c r="AU1408" s="12"/>
      <c r="AV1408" s="12"/>
      <c r="AW1408" s="12"/>
      <c r="AX1408" s="12"/>
      <c r="AY1408" s="12"/>
      <c r="AZ1408" s="12"/>
      <c r="BA1408" s="12"/>
      <c r="BB1408" s="12"/>
      <c r="BC1408" s="12"/>
      <c r="BD1408" s="12"/>
      <c r="BE1408" s="12"/>
      <c r="BF1408" s="12"/>
      <c r="BG1408" s="12"/>
      <c r="BH1408" s="12"/>
      <c r="BI1408" s="12"/>
      <c r="BJ1408" s="12"/>
      <c r="BK1408" s="12"/>
      <c r="BL1408" s="12"/>
      <c r="BM1408" s="12"/>
      <c r="BN1408" s="12"/>
      <c r="BO1408" s="12"/>
      <c r="BP1408" s="12"/>
      <c r="BQ1408" s="12"/>
      <c r="BR1408" s="12"/>
      <c r="BS1408" s="12"/>
      <c r="BT1408" s="12"/>
      <c r="BU1408" s="12"/>
      <c r="BV1408" s="12"/>
      <c r="BW1408" s="12"/>
      <c r="BX1408" s="12"/>
      <c r="BY1408" s="12"/>
      <c r="BZ1408" s="12"/>
      <c r="CA1408" s="12"/>
      <c r="CB1408" s="12"/>
      <c r="CC1408" s="12"/>
      <c r="CD1408" s="12"/>
      <c r="CE1408" s="12"/>
      <c r="CF1408" s="12"/>
      <c r="CG1408" s="12"/>
      <c r="CH1408" s="12"/>
      <c r="CI1408" s="12"/>
      <c r="CJ1408" s="12"/>
      <c r="CK1408" s="12"/>
      <c r="CL1408" s="12"/>
      <c r="CM1408" s="12"/>
      <c r="CN1408" s="12"/>
      <c r="CO1408" s="12"/>
      <c r="CP1408" s="12"/>
      <c r="CQ1408" s="12"/>
      <c r="CR1408" s="12"/>
      <c r="CS1408" s="12"/>
      <c r="CT1408" s="12"/>
      <c r="CU1408" s="12"/>
      <c r="CV1408" s="12"/>
      <c r="CW1408" s="12"/>
      <c r="CX1408" s="12"/>
      <c r="CY1408" s="12"/>
      <c r="CZ1408" s="12"/>
      <c r="DA1408" s="12"/>
      <c r="DB1408" s="12"/>
      <c r="DC1408" s="12"/>
      <c r="DD1408" s="12"/>
      <c r="DE1408" s="12"/>
      <c r="DF1408" s="12"/>
      <c r="DG1408" s="12"/>
      <c r="DH1408" s="12"/>
      <c r="DI1408" s="12"/>
      <c r="DJ1408" s="12"/>
      <c r="DK1408" s="12"/>
      <c r="DL1408" s="12"/>
      <c r="DM1408" s="12"/>
      <c r="DN1408" s="12"/>
      <c r="DO1408" s="12"/>
      <c r="DP1408" s="12"/>
      <c r="DQ1408" s="12"/>
      <c r="DR1408" s="12"/>
      <c r="DS1408" s="12"/>
      <c r="DT1408" s="12"/>
      <c r="DU1408" s="12"/>
      <c r="DV1408" s="12"/>
      <c r="DW1408" s="12"/>
      <c r="DX1408" s="12"/>
      <c r="DY1408" s="12"/>
      <c r="DZ1408" s="12"/>
      <c r="EA1408" s="12"/>
      <c r="EB1408" s="12"/>
      <c r="EC1408" s="12"/>
      <c r="ED1408" s="12"/>
      <c r="EE1408" s="12"/>
      <c r="EF1408" s="12"/>
      <c r="EG1408" s="12"/>
      <c r="EH1408" s="12"/>
      <c r="EI1408" s="12"/>
      <c r="EJ1408" s="12"/>
      <c r="EK1408" s="12"/>
      <c r="EL1408" s="12"/>
      <c r="EM1408" s="12"/>
      <c r="EN1408" s="12"/>
      <c r="EO1408" s="12"/>
      <c r="EP1408" s="12"/>
      <c r="EQ1408" s="12"/>
      <c r="ER1408" s="12"/>
      <c r="ES1408" s="12"/>
      <c r="ET1408" s="12"/>
      <c r="EU1408" s="12"/>
      <c r="EV1408" s="12"/>
      <c r="EW1408" s="12"/>
      <c r="EX1408" s="12"/>
      <c r="EY1408" s="12"/>
      <c r="EZ1408" s="12"/>
      <c r="FA1408" s="12"/>
      <c r="FB1408" s="12"/>
      <c r="FC1408" s="12"/>
      <c r="FD1408" s="12"/>
      <c r="FE1408" s="12"/>
      <c r="FF1408" s="12"/>
      <c r="FG1408" s="12"/>
      <c r="FH1408" s="12"/>
      <c r="FI1408" s="12"/>
      <c r="FJ1408" s="12"/>
      <c r="FK1408" s="12"/>
      <c r="FL1408" s="12"/>
      <c r="FM1408" s="12"/>
      <c r="FN1408" s="12"/>
      <c r="FO1408" s="12"/>
      <c r="FP1408" s="12"/>
      <c r="FQ1408" s="12"/>
      <c r="FR1408" s="12"/>
      <c r="FS1408" s="12"/>
      <c r="FT1408" s="12"/>
      <c r="FU1408" s="12"/>
      <c r="FV1408" s="12"/>
      <c r="FW1408" s="12"/>
      <c r="FX1408" s="12"/>
      <c r="FY1408" s="12"/>
      <c r="FZ1408" s="12"/>
      <c r="GA1408" s="12"/>
      <c r="GB1408" s="12"/>
      <c r="GC1408" s="12"/>
      <c r="GD1408" s="12"/>
      <c r="GE1408" s="12"/>
      <c r="GF1408" s="12"/>
      <c r="GG1408" s="12"/>
      <c r="GH1408" s="12"/>
      <c r="GI1408" s="12"/>
      <c r="GJ1408" s="12"/>
      <c r="GK1408" s="12"/>
      <c r="GL1408" s="12"/>
      <c r="GM1408" s="12"/>
      <c r="GN1408" s="12"/>
      <c r="GO1408" s="12"/>
      <c r="GP1408" s="12"/>
      <c r="GQ1408" s="12"/>
      <c r="GR1408" s="12"/>
      <c r="GS1408" s="12"/>
      <c r="GT1408" s="12"/>
      <c r="GU1408" s="12"/>
      <c r="GV1408" s="12"/>
      <c r="GW1408" s="12"/>
      <c r="GX1408" s="12"/>
      <c r="GY1408" s="12"/>
      <c r="GZ1408" s="12"/>
      <c r="HA1408" s="12"/>
      <c r="HB1408" s="12"/>
      <c r="HC1408" s="12"/>
      <c r="HD1408" s="12"/>
      <c r="HE1408" s="12"/>
      <c r="HF1408" s="12"/>
      <c r="HG1408" s="12"/>
      <c r="HH1408" s="12"/>
      <c r="HI1408" s="12"/>
      <c r="HJ1408" s="12"/>
      <c r="HK1408" s="12"/>
      <c r="HL1408" s="12"/>
      <c r="HM1408" s="12"/>
      <c r="HN1408" s="12"/>
      <c r="HO1408" s="12"/>
      <c r="HT1408" s="12"/>
      <c r="HU1408" s="12"/>
      <c r="HW1408" s="12"/>
      <c r="HX1408" s="12"/>
      <c r="IE1408" s="12"/>
      <c r="IF1408" s="12"/>
      <c r="IG1408" s="12"/>
      <c r="IH1408" s="12"/>
      <c r="IS1408" s="12"/>
      <c r="IT1408" s="12"/>
      <c r="IU1408" s="12"/>
      <c r="IV1408" s="12"/>
      <c r="IW1408" s="12"/>
      <c r="IX1408" s="12"/>
      <c r="IY1408" s="12"/>
      <c r="IZ1408" s="12"/>
      <c r="JA1408" s="12"/>
      <c r="JN1408" s="12"/>
      <c r="JT1408" s="12"/>
      <c r="JU1408" s="12"/>
      <c r="JV1408" s="12"/>
      <c r="JW1408" s="12"/>
      <c r="JX1408" s="12"/>
      <c r="KS1408" s="12"/>
      <c r="KT1408" s="12"/>
      <c r="KX1408" s="12"/>
      <c r="LD1408" s="12"/>
      <c r="LE1408" s="12"/>
      <c r="LF1408" s="12"/>
      <c r="LG1408" s="12"/>
      <c r="LH1408" s="12"/>
      <c r="LI1408" s="12"/>
      <c r="LJ1408" s="12"/>
      <c r="LK1408" s="12"/>
      <c r="LL1408" s="12"/>
      <c r="LM1408" s="12"/>
      <c r="LR1408" s="12"/>
      <c r="LS1408" s="12"/>
      <c r="LT1408" s="12"/>
      <c r="LU1408" s="12"/>
      <c r="LV1408" s="12"/>
      <c r="LW1408" s="12"/>
      <c r="LX1408" s="12"/>
      <c r="LY1408" s="12"/>
      <c r="LZ1408" s="12"/>
      <c r="MA1408" s="12"/>
      <c r="MB1408" s="12"/>
      <c r="MC1408" s="12"/>
      <c r="MD1408" s="12"/>
      <c r="ME1408" s="12"/>
      <c r="MF1408" s="12"/>
      <c r="MR1408" s="12"/>
    </row>
    <row r="1409" spans="1:359" s="8" customFormat="1" ht="22.5" customHeight="1">
      <c r="A1409" s="56"/>
      <c r="B1409" s="55"/>
      <c r="C1409" s="63"/>
      <c r="D1409" s="201"/>
      <c r="E1409" s="226"/>
      <c r="F1409" s="60"/>
      <c r="G1409" s="60"/>
      <c r="H1409" s="26"/>
      <c r="I1409" s="26"/>
      <c r="J1409" s="9"/>
      <c r="K1409" s="26"/>
      <c r="L1409" s="66"/>
      <c r="M1409" s="66"/>
      <c r="N1409" s="17"/>
      <c r="O1409" s="318"/>
      <c r="P1409" s="318"/>
      <c r="Q1409" s="13"/>
      <c r="R1409" s="31"/>
      <c r="S1409" s="31"/>
      <c r="T1409" s="21"/>
      <c r="U1409" s="10"/>
      <c r="V1409" s="9"/>
      <c r="KH1409" s="12"/>
      <c r="KI1409" s="12"/>
      <c r="KJ1409" s="12"/>
      <c r="KK1409" s="12"/>
      <c r="KL1409" s="12"/>
      <c r="MQ1409" s="12"/>
      <c r="MR1409" s="12"/>
      <c r="MS1409" s="12"/>
      <c r="MU1409" s="12"/>
    </row>
    <row r="1410" spans="1:359" s="8" customFormat="1" ht="22.5" customHeight="1">
      <c r="A1410" s="57">
        <v>2.1</v>
      </c>
      <c r="B1410" s="58">
        <v>5</v>
      </c>
      <c r="C1410" s="62"/>
      <c r="D1410" s="201">
        <f>SUM((S1410*A1410)+B1410+C1410)</f>
        <v>44.710999999999999</v>
      </c>
      <c r="E1410" s="226"/>
      <c r="F1410" s="59" t="s">
        <v>847</v>
      </c>
      <c r="G1410" s="59"/>
      <c r="H1410" s="79" t="s">
        <v>680</v>
      </c>
      <c r="I1410" s="79" t="s">
        <v>681</v>
      </c>
      <c r="J1410" s="80"/>
      <c r="K1410" s="79" t="s">
        <v>682</v>
      </c>
      <c r="L1410" s="66">
        <f>SUM(D1410)</f>
        <v>44.710999999999999</v>
      </c>
      <c r="M1410" s="66"/>
      <c r="N1410" s="1" t="s">
        <v>369</v>
      </c>
      <c r="O1410" s="316" t="s">
        <v>369</v>
      </c>
      <c r="P1410" s="317">
        <v>1</v>
      </c>
      <c r="Q1410" s="4" t="s">
        <v>369</v>
      </c>
      <c r="R1410" s="37">
        <v>15.5</v>
      </c>
      <c r="S1410" s="38">
        <f>SUM(R1410*1.22)</f>
        <v>18.91</v>
      </c>
      <c r="T1410" s="20" t="s">
        <v>489</v>
      </c>
      <c r="U1410" s="10" t="s">
        <v>517</v>
      </c>
      <c r="V1410" s="9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  <c r="AT1410" s="12"/>
      <c r="AU1410" s="12"/>
      <c r="AV1410" s="12"/>
      <c r="AW1410" s="12"/>
      <c r="AX1410" s="12"/>
      <c r="AY1410" s="12"/>
      <c r="AZ1410" s="12"/>
      <c r="BA1410" s="12"/>
      <c r="BB1410" s="12"/>
      <c r="BC1410" s="12"/>
      <c r="BD1410" s="12"/>
      <c r="BE1410" s="12"/>
      <c r="BF1410" s="12"/>
      <c r="BG1410" s="12"/>
      <c r="BH1410" s="12"/>
      <c r="BI1410" s="12"/>
      <c r="BJ1410" s="12"/>
      <c r="BK1410" s="12"/>
      <c r="BL1410" s="12"/>
      <c r="BM1410" s="12"/>
      <c r="BN1410" s="12"/>
      <c r="BO1410" s="12"/>
      <c r="BP1410" s="12"/>
      <c r="BQ1410" s="12"/>
      <c r="BR1410" s="12"/>
      <c r="BS1410" s="12"/>
      <c r="BT1410" s="12"/>
      <c r="BU1410" s="12"/>
      <c r="BV1410" s="12"/>
      <c r="BW1410" s="12"/>
      <c r="BX1410" s="12"/>
      <c r="BY1410" s="12"/>
      <c r="BZ1410" s="12"/>
      <c r="CA1410" s="12"/>
      <c r="CB1410" s="12"/>
      <c r="CC1410" s="12"/>
      <c r="CD1410" s="12"/>
      <c r="CE1410" s="12"/>
      <c r="CF1410" s="12"/>
      <c r="CG1410" s="12"/>
      <c r="CH1410" s="12"/>
      <c r="CI1410" s="12"/>
      <c r="CJ1410" s="12"/>
      <c r="CK1410" s="12"/>
      <c r="CL1410" s="12"/>
      <c r="CM1410" s="12"/>
      <c r="CN1410" s="12"/>
      <c r="CO1410" s="12"/>
      <c r="CP1410" s="12"/>
      <c r="CQ1410" s="12"/>
      <c r="CR1410" s="12"/>
      <c r="CS1410" s="12"/>
      <c r="CT1410" s="12"/>
      <c r="CU1410" s="12"/>
      <c r="CV1410" s="12"/>
      <c r="CW1410" s="12"/>
      <c r="CX1410" s="12"/>
      <c r="CY1410" s="12"/>
      <c r="CZ1410" s="12"/>
      <c r="DA1410" s="12"/>
      <c r="DB1410" s="12"/>
      <c r="DC1410" s="12"/>
      <c r="DD1410" s="12"/>
      <c r="DE1410" s="12"/>
      <c r="DF1410" s="12"/>
      <c r="DG1410" s="12"/>
      <c r="DH1410" s="12"/>
      <c r="DI1410" s="12"/>
      <c r="DJ1410" s="12"/>
      <c r="DK1410" s="12"/>
      <c r="DL1410" s="12"/>
      <c r="DM1410" s="12"/>
      <c r="DN1410" s="12"/>
      <c r="DO1410" s="12"/>
      <c r="DP1410" s="12"/>
      <c r="DQ1410" s="12"/>
      <c r="DR1410" s="12"/>
      <c r="DS1410" s="12"/>
      <c r="DT1410" s="12"/>
      <c r="DU1410" s="12"/>
      <c r="DV1410" s="12"/>
      <c r="DW1410" s="12"/>
      <c r="DX1410" s="12"/>
      <c r="DY1410" s="12"/>
      <c r="DZ1410" s="12"/>
      <c r="EA1410" s="12"/>
      <c r="EB1410" s="12"/>
      <c r="EC1410" s="12"/>
      <c r="ED1410" s="12"/>
      <c r="EE1410" s="12"/>
      <c r="EF1410" s="12"/>
      <c r="EG1410" s="12"/>
      <c r="EH1410" s="12"/>
      <c r="EI1410" s="12"/>
      <c r="EJ1410" s="12"/>
      <c r="EK1410" s="12"/>
      <c r="EL1410" s="12"/>
      <c r="EM1410" s="12"/>
      <c r="EN1410" s="12"/>
      <c r="EO1410" s="12"/>
      <c r="EP1410" s="12"/>
      <c r="EQ1410" s="12"/>
      <c r="ER1410" s="12"/>
      <c r="ES1410" s="12"/>
      <c r="ET1410" s="12"/>
      <c r="EU1410" s="12"/>
      <c r="EV1410" s="12"/>
      <c r="EW1410" s="12"/>
      <c r="EX1410" s="12"/>
      <c r="EY1410" s="12"/>
      <c r="EZ1410" s="12"/>
      <c r="FA1410" s="12"/>
      <c r="FB1410" s="12"/>
      <c r="FC1410" s="12"/>
      <c r="FD1410" s="12"/>
      <c r="FE1410" s="12"/>
      <c r="FF1410" s="12"/>
      <c r="FG1410" s="12"/>
      <c r="FH1410" s="12"/>
      <c r="FI1410" s="12"/>
      <c r="FJ1410" s="12"/>
      <c r="FK1410" s="12"/>
      <c r="FL1410" s="12"/>
      <c r="FM1410" s="12"/>
      <c r="FN1410" s="12"/>
      <c r="FO1410" s="12"/>
      <c r="FP1410" s="12"/>
      <c r="FQ1410" s="12"/>
      <c r="FR1410" s="12"/>
      <c r="FS1410" s="12"/>
      <c r="FT1410" s="12"/>
      <c r="FU1410" s="12"/>
      <c r="FV1410" s="12"/>
      <c r="FW1410" s="12"/>
      <c r="FX1410" s="12"/>
      <c r="FY1410" s="12"/>
      <c r="FZ1410" s="12"/>
      <c r="GA1410" s="12"/>
      <c r="GB1410" s="12"/>
      <c r="GC1410" s="12"/>
      <c r="GD1410" s="12"/>
      <c r="GE1410" s="12"/>
      <c r="GF1410" s="12"/>
      <c r="GG1410" s="12"/>
      <c r="GH1410" s="12"/>
      <c r="GI1410" s="12"/>
      <c r="GJ1410" s="12"/>
      <c r="GK1410" s="12"/>
      <c r="GL1410" s="12"/>
      <c r="GM1410" s="12"/>
      <c r="GN1410" s="12"/>
      <c r="GO1410" s="12"/>
      <c r="GP1410" s="12"/>
      <c r="GQ1410" s="12"/>
      <c r="GR1410" s="12"/>
      <c r="GS1410" s="12"/>
      <c r="GT1410" s="12"/>
      <c r="GU1410" s="12"/>
      <c r="GV1410" s="12"/>
      <c r="GW1410" s="12"/>
      <c r="GX1410" s="12"/>
      <c r="GY1410" s="12"/>
      <c r="GZ1410" s="12"/>
      <c r="HA1410" s="12"/>
      <c r="HB1410" s="12"/>
      <c r="HC1410" s="12"/>
      <c r="HD1410" s="12"/>
      <c r="HE1410" s="12"/>
      <c r="HF1410" s="12"/>
      <c r="HG1410" s="12"/>
      <c r="HH1410" s="12"/>
      <c r="HI1410" s="12"/>
      <c r="HJ1410" s="12"/>
      <c r="HK1410" s="12"/>
      <c r="HL1410" s="12"/>
      <c r="HM1410" s="12"/>
      <c r="HN1410" s="12"/>
      <c r="HO1410" s="12"/>
      <c r="HP1410" s="12"/>
      <c r="HQ1410" s="12"/>
      <c r="HT1410" s="12"/>
      <c r="HU1410" s="12"/>
      <c r="HW1410" s="12"/>
      <c r="HX1410" s="12"/>
      <c r="IE1410" s="12"/>
      <c r="IF1410" s="12"/>
      <c r="IG1410" s="12"/>
      <c r="IH1410" s="12"/>
      <c r="IO1410" s="12"/>
      <c r="IP1410" s="12"/>
      <c r="IQ1410" s="12"/>
      <c r="IX1410" s="7"/>
      <c r="IY1410" s="7"/>
      <c r="IZ1410" s="7"/>
      <c r="JA1410" s="7"/>
      <c r="JB1410" s="12"/>
      <c r="JC1410" s="12"/>
      <c r="JD1410" s="12"/>
      <c r="JE1410" s="12"/>
      <c r="JK1410" s="12"/>
      <c r="JN1410" s="12"/>
      <c r="JO1410" s="12"/>
      <c r="JP1410" s="12"/>
      <c r="JQ1410" s="12"/>
      <c r="JR1410" s="12"/>
      <c r="JS1410" s="12"/>
      <c r="JT1410" s="12"/>
      <c r="JU1410" s="12"/>
      <c r="JV1410" s="12"/>
      <c r="JW1410" s="12"/>
      <c r="JX1410" s="12"/>
      <c r="KH1410" s="12"/>
      <c r="KI1410" s="12"/>
      <c r="KJ1410" s="12"/>
      <c r="KK1410" s="12"/>
      <c r="KL1410" s="12"/>
      <c r="KS1410" s="12"/>
      <c r="KT1410" s="12"/>
      <c r="KX1410" s="12"/>
      <c r="KZ1410" s="12"/>
      <c r="LA1410" s="12"/>
      <c r="LB1410" s="12"/>
      <c r="LC1410" s="12"/>
      <c r="LN1410" s="12"/>
      <c r="LO1410" s="12"/>
      <c r="LP1410" s="12"/>
      <c r="LQ1410" s="12"/>
      <c r="MG1410" s="12"/>
      <c r="MH1410" s="12"/>
      <c r="MI1410" s="12"/>
      <c r="MJ1410" s="12"/>
      <c r="MK1410" s="12"/>
      <c r="ML1410" s="12"/>
      <c r="MM1410" s="12"/>
      <c r="MN1410" s="12"/>
      <c r="MO1410" s="12"/>
      <c r="MP1410" s="12"/>
    </row>
    <row r="1411" spans="1:359" s="8" customFormat="1" ht="22.5" customHeight="1">
      <c r="A1411" s="56"/>
      <c r="B1411" s="55"/>
      <c r="C1411" s="63"/>
      <c r="D1411" s="201"/>
      <c r="E1411" s="226"/>
      <c r="F1411" s="60"/>
      <c r="G1411" s="60"/>
      <c r="H1411" s="26"/>
      <c r="I1411" s="26"/>
      <c r="J1411" s="9"/>
      <c r="K1411" s="26"/>
      <c r="L1411" s="66"/>
      <c r="M1411" s="66"/>
      <c r="N1411" s="33"/>
      <c r="O1411" s="319"/>
      <c r="P1411" s="319"/>
      <c r="Q1411" s="34"/>
      <c r="R1411" s="40"/>
      <c r="S1411" s="39"/>
      <c r="T1411" s="21"/>
      <c r="U1411" s="10"/>
      <c r="V1411" s="9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/>
      <c r="AT1411" s="12"/>
      <c r="AU1411" s="12"/>
      <c r="AV1411" s="12"/>
      <c r="AW1411" s="12"/>
      <c r="AX1411" s="12"/>
      <c r="AY1411" s="12"/>
      <c r="AZ1411" s="12"/>
      <c r="BA1411" s="12"/>
      <c r="BB1411" s="12"/>
      <c r="BC1411" s="12"/>
      <c r="BD1411" s="12"/>
      <c r="BE1411" s="12"/>
      <c r="BF1411" s="12"/>
      <c r="BG1411" s="12"/>
      <c r="BH1411" s="12"/>
      <c r="BI1411" s="12"/>
      <c r="BJ1411" s="12"/>
      <c r="BK1411" s="12"/>
      <c r="BL1411" s="12"/>
      <c r="BM1411" s="12"/>
      <c r="BN1411" s="12"/>
      <c r="BO1411" s="12"/>
      <c r="BP1411" s="12"/>
      <c r="BQ1411" s="12"/>
      <c r="BR1411" s="12"/>
      <c r="BS1411" s="12"/>
      <c r="BT1411" s="12"/>
      <c r="BU1411" s="12"/>
      <c r="BV1411" s="12"/>
      <c r="BW1411" s="12"/>
      <c r="BX1411" s="12"/>
      <c r="BY1411" s="12"/>
      <c r="BZ1411" s="12"/>
      <c r="CA1411" s="12"/>
      <c r="CB1411" s="12"/>
      <c r="CC1411" s="12"/>
      <c r="CD1411" s="12"/>
      <c r="CE1411" s="12"/>
      <c r="CF1411" s="12"/>
      <c r="CG1411" s="12"/>
      <c r="CH1411" s="12"/>
      <c r="CI1411" s="12"/>
      <c r="CJ1411" s="12"/>
      <c r="CK1411" s="12"/>
      <c r="CL1411" s="12"/>
      <c r="CM1411" s="12"/>
      <c r="CN1411" s="12"/>
      <c r="CO1411" s="12"/>
      <c r="CP1411" s="12"/>
      <c r="CQ1411" s="12"/>
      <c r="CR1411" s="12"/>
      <c r="CS1411" s="12"/>
      <c r="CT1411" s="12"/>
      <c r="CU1411" s="12"/>
      <c r="CV1411" s="12"/>
      <c r="CW1411" s="12"/>
      <c r="CX1411" s="12"/>
      <c r="CY1411" s="12"/>
      <c r="CZ1411" s="12"/>
      <c r="DA1411" s="12"/>
      <c r="DB1411" s="12"/>
      <c r="DC1411" s="12"/>
      <c r="DD1411" s="12"/>
      <c r="DE1411" s="12"/>
      <c r="DF1411" s="12"/>
      <c r="DG1411" s="12"/>
      <c r="DH1411" s="12"/>
      <c r="DI1411" s="12"/>
      <c r="DJ1411" s="12"/>
      <c r="DK1411" s="12"/>
      <c r="DL1411" s="12"/>
      <c r="DM1411" s="12"/>
      <c r="DN1411" s="12"/>
      <c r="DO1411" s="12"/>
      <c r="DP1411" s="12"/>
      <c r="DQ1411" s="12"/>
      <c r="DR1411" s="12"/>
      <c r="DS1411" s="12"/>
      <c r="DT1411" s="12"/>
      <c r="DU1411" s="12"/>
      <c r="DV1411" s="12"/>
      <c r="DW1411" s="12"/>
      <c r="DX1411" s="12"/>
      <c r="DY1411" s="12"/>
      <c r="DZ1411" s="12"/>
      <c r="EA1411" s="12"/>
      <c r="EB1411" s="12"/>
      <c r="EC1411" s="12"/>
      <c r="ED1411" s="12"/>
      <c r="EE1411" s="12"/>
      <c r="EF1411" s="12"/>
      <c r="EG1411" s="12"/>
      <c r="EH1411" s="12"/>
      <c r="EI1411" s="12"/>
      <c r="EJ1411" s="12"/>
      <c r="EK1411" s="12"/>
      <c r="EL1411" s="12"/>
      <c r="EM1411" s="12"/>
      <c r="EN1411" s="12"/>
      <c r="EO1411" s="12"/>
      <c r="EP1411" s="12"/>
      <c r="EQ1411" s="12"/>
      <c r="ER1411" s="12"/>
      <c r="ES1411" s="12"/>
      <c r="ET1411" s="12"/>
      <c r="EU1411" s="12"/>
      <c r="EV1411" s="12"/>
      <c r="EW1411" s="12"/>
      <c r="EX1411" s="12"/>
      <c r="EY1411" s="12"/>
      <c r="EZ1411" s="12"/>
      <c r="FA1411" s="12"/>
      <c r="FB1411" s="12"/>
      <c r="FC1411" s="12"/>
      <c r="FD1411" s="12"/>
      <c r="FE1411" s="12"/>
      <c r="FF1411" s="12"/>
      <c r="FG1411" s="12"/>
      <c r="FH1411" s="12"/>
      <c r="FI1411" s="12"/>
      <c r="FJ1411" s="12"/>
      <c r="FK1411" s="12"/>
      <c r="FL1411" s="12"/>
      <c r="FM1411" s="12"/>
      <c r="FN1411" s="12"/>
      <c r="FO1411" s="12"/>
      <c r="FP1411" s="12"/>
      <c r="FQ1411" s="12"/>
      <c r="FR1411" s="12"/>
      <c r="FS1411" s="12"/>
      <c r="FT1411" s="12"/>
      <c r="FU1411" s="12"/>
      <c r="FV1411" s="12"/>
      <c r="FW1411" s="12"/>
      <c r="FX1411" s="12"/>
      <c r="FY1411" s="12"/>
      <c r="FZ1411" s="12"/>
      <c r="GA1411" s="12"/>
      <c r="GB1411" s="12"/>
      <c r="GC1411" s="12"/>
      <c r="GD1411" s="12"/>
      <c r="GE1411" s="12"/>
      <c r="GF1411" s="12"/>
      <c r="GG1411" s="12"/>
      <c r="GH1411" s="12"/>
      <c r="GI1411" s="12"/>
      <c r="GJ1411" s="12"/>
      <c r="GK1411" s="12"/>
      <c r="GL1411" s="12"/>
      <c r="GM1411" s="12"/>
      <c r="GN1411" s="12"/>
      <c r="GO1411" s="12"/>
      <c r="GP1411" s="12"/>
      <c r="GQ1411" s="12"/>
      <c r="GR1411" s="12"/>
      <c r="GS1411" s="12"/>
      <c r="GT1411" s="12"/>
      <c r="GU1411" s="12"/>
      <c r="GV1411" s="12"/>
      <c r="GW1411" s="12"/>
      <c r="GX1411" s="12"/>
      <c r="GY1411" s="12"/>
      <c r="GZ1411" s="12"/>
      <c r="HA1411" s="12"/>
      <c r="HB1411" s="12"/>
      <c r="HC1411" s="12"/>
      <c r="HD1411" s="12"/>
      <c r="HE1411" s="12"/>
      <c r="HF1411" s="12"/>
      <c r="HG1411" s="12"/>
      <c r="HH1411" s="12"/>
      <c r="HI1411" s="12"/>
      <c r="HJ1411" s="12"/>
      <c r="HK1411" s="12"/>
      <c r="HL1411" s="12"/>
      <c r="HM1411" s="12"/>
      <c r="HN1411" s="12"/>
      <c r="HO1411" s="12"/>
      <c r="HP1411" s="12"/>
      <c r="HQ1411" s="12"/>
      <c r="HT1411" s="12"/>
      <c r="HU1411" s="12"/>
      <c r="HW1411" s="12"/>
      <c r="HX1411" s="12"/>
      <c r="IE1411" s="12"/>
      <c r="IF1411" s="12"/>
      <c r="IG1411" s="12"/>
      <c r="IH1411" s="12"/>
      <c r="IO1411" s="12"/>
      <c r="IP1411" s="12"/>
      <c r="IQ1411" s="12"/>
      <c r="IX1411" s="7"/>
      <c r="IY1411" s="7"/>
      <c r="IZ1411" s="7"/>
      <c r="JA1411" s="7"/>
      <c r="JB1411" s="12"/>
      <c r="JC1411" s="12"/>
      <c r="JD1411" s="12"/>
      <c r="JE1411" s="12"/>
      <c r="JK1411" s="12"/>
      <c r="JN1411" s="12"/>
      <c r="JO1411" s="12"/>
      <c r="JP1411" s="12"/>
      <c r="JQ1411" s="12"/>
      <c r="JR1411" s="12"/>
      <c r="JS1411" s="12"/>
      <c r="JT1411" s="12"/>
      <c r="JU1411" s="12"/>
      <c r="JV1411" s="12"/>
      <c r="JW1411" s="12"/>
      <c r="JX1411" s="12"/>
      <c r="KH1411" s="12"/>
      <c r="KI1411" s="12"/>
      <c r="KJ1411" s="12"/>
      <c r="KK1411" s="12"/>
      <c r="KL1411" s="12"/>
      <c r="KS1411" s="12"/>
      <c r="KT1411" s="12"/>
      <c r="KX1411" s="12"/>
    </row>
    <row r="1412" spans="1:359" s="8" customFormat="1" ht="22.5" customHeight="1">
      <c r="A1412" s="56"/>
      <c r="B1412" s="55"/>
      <c r="C1412" s="63"/>
      <c r="D1412" s="201"/>
      <c r="E1412" s="225"/>
      <c r="F1412" s="60"/>
      <c r="G1412" s="60"/>
      <c r="H1412" s="26"/>
      <c r="I1412" s="26"/>
      <c r="J1412" s="9"/>
      <c r="K1412" s="26"/>
      <c r="L1412" s="66"/>
      <c r="M1412" s="66"/>
      <c r="N1412" s="33"/>
      <c r="O1412" s="319"/>
      <c r="P1412" s="319"/>
      <c r="Q1412" s="34"/>
      <c r="R1412" s="40"/>
      <c r="S1412" s="39"/>
      <c r="T1412" s="21"/>
      <c r="U1412" s="10"/>
      <c r="V1412" s="9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  <c r="AR1412" s="12"/>
      <c r="AS1412" s="12"/>
      <c r="AT1412" s="12"/>
      <c r="AU1412" s="12"/>
      <c r="AV1412" s="12"/>
      <c r="AW1412" s="12"/>
      <c r="AX1412" s="12"/>
      <c r="AY1412" s="12"/>
      <c r="AZ1412" s="12"/>
      <c r="BA1412" s="12"/>
      <c r="BB1412" s="12"/>
      <c r="BC1412" s="12"/>
      <c r="BD1412" s="12"/>
      <c r="BE1412" s="12"/>
      <c r="BF1412" s="12"/>
      <c r="BG1412" s="12"/>
      <c r="BH1412" s="12"/>
      <c r="BI1412" s="12"/>
      <c r="BJ1412" s="12"/>
      <c r="BK1412" s="12"/>
      <c r="BL1412" s="12"/>
      <c r="BM1412" s="12"/>
      <c r="BN1412" s="12"/>
      <c r="BO1412" s="12"/>
      <c r="BP1412" s="12"/>
      <c r="BQ1412" s="12"/>
      <c r="BR1412" s="12"/>
      <c r="BS1412" s="12"/>
      <c r="BT1412" s="12"/>
      <c r="BU1412" s="12"/>
      <c r="BV1412" s="12"/>
      <c r="BW1412" s="12"/>
      <c r="BX1412" s="12"/>
      <c r="BY1412" s="12"/>
      <c r="BZ1412" s="12"/>
      <c r="CA1412" s="12"/>
      <c r="CB1412" s="12"/>
      <c r="CC1412" s="12"/>
      <c r="CD1412" s="12"/>
      <c r="CE1412" s="12"/>
      <c r="CF1412" s="12"/>
      <c r="CG1412" s="12"/>
      <c r="CH1412" s="12"/>
      <c r="CI1412" s="12"/>
      <c r="CJ1412" s="12"/>
      <c r="CK1412" s="12"/>
      <c r="CL1412" s="12"/>
      <c r="CM1412" s="12"/>
      <c r="CN1412" s="12"/>
      <c r="CO1412" s="12"/>
      <c r="CP1412" s="12"/>
      <c r="CQ1412" s="12"/>
      <c r="CR1412" s="12"/>
      <c r="CS1412" s="12"/>
      <c r="CT1412" s="12"/>
      <c r="CU1412" s="12"/>
      <c r="CV1412" s="12"/>
      <c r="CW1412" s="12"/>
      <c r="CX1412" s="12"/>
      <c r="CY1412" s="12"/>
      <c r="CZ1412" s="12"/>
      <c r="DA1412" s="12"/>
      <c r="DB1412" s="12"/>
      <c r="DC1412" s="12"/>
      <c r="DD1412" s="12"/>
      <c r="DE1412" s="12"/>
      <c r="DF1412" s="12"/>
      <c r="DG1412" s="12"/>
      <c r="DH1412" s="12"/>
      <c r="DI1412" s="12"/>
      <c r="DJ1412" s="12"/>
      <c r="DK1412" s="12"/>
      <c r="DL1412" s="12"/>
      <c r="DM1412" s="12"/>
      <c r="DN1412" s="12"/>
      <c r="DO1412" s="12"/>
      <c r="DP1412" s="12"/>
      <c r="DQ1412" s="12"/>
      <c r="DR1412" s="12"/>
      <c r="DS1412" s="12"/>
      <c r="DT1412" s="12"/>
      <c r="DU1412" s="12"/>
      <c r="DV1412" s="12"/>
      <c r="DW1412" s="12"/>
      <c r="DX1412" s="12"/>
      <c r="DY1412" s="12"/>
      <c r="DZ1412" s="12"/>
      <c r="EA1412" s="12"/>
      <c r="EB1412" s="12"/>
      <c r="EC1412" s="12"/>
      <c r="ED1412" s="12"/>
      <c r="EE1412" s="12"/>
      <c r="EF1412" s="12"/>
      <c r="EG1412" s="12"/>
      <c r="EH1412" s="12"/>
      <c r="EI1412" s="12"/>
      <c r="EJ1412" s="12"/>
      <c r="EK1412" s="12"/>
      <c r="EL1412" s="12"/>
      <c r="EM1412" s="12"/>
      <c r="EN1412" s="12"/>
      <c r="EO1412" s="12"/>
      <c r="EP1412" s="12"/>
      <c r="EQ1412" s="12"/>
      <c r="ER1412" s="12"/>
      <c r="ES1412" s="12"/>
      <c r="ET1412" s="12"/>
      <c r="EU1412" s="12"/>
      <c r="EV1412" s="12"/>
      <c r="EW1412" s="12"/>
      <c r="EX1412" s="12"/>
      <c r="EY1412" s="12"/>
      <c r="EZ1412" s="12"/>
      <c r="FA1412" s="12"/>
      <c r="FB1412" s="12"/>
      <c r="FC1412" s="12"/>
      <c r="FD1412" s="12"/>
      <c r="FE1412" s="12"/>
      <c r="FF1412" s="12"/>
      <c r="FG1412" s="12"/>
      <c r="FH1412" s="12"/>
      <c r="FI1412" s="12"/>
      <c r="FJ1412" s="12"/>
      <c r="FK1412" s="12"/>
      <c r="FL1412" s="12"/>
      <c r="FM1412" s="12"/>
      <c r="FN1412" s="12"/>
      <c r="FO1412" s="12"/>
      <c r="FP1412" s="12"/>
      <c r="FQ1412" s="12"/>
      <c r="FR1412" s="12"/>
      <c r="FS1412" s="12"/>
      <c r="FT1412" s="12"/>
      <c r="FU1412" s="12"/>
      <c r="FV1412" s="12"/>
      <c r="FW1412" s="12"/>
      <c r="FX1412" s="12"/>
      <c r="FY1412" s="12"/>
      <c r="FZ1412" s="12"/>
      <c r="GA1412" s="12"/>
      <c r="GB1412" s="12"/>
      <c r="GC1412" s="12"/>
      <c r="GD1412" s="12"/>
      <c r="GE1412" s="12"/>
      <c r="GF1412" s="12"/>
      <c r="GG1412" s="12"/>
      <c r="GH1412" s="12"/>
      <c r="GI1412" s="12"/>
      <c r="GJ1412" s="12"/>
      <c r="GK1412" s="12"/>
      <c r="GL1412" s="12"/>
      <c r="GM1412" s="12"/>
      <c r="GN1412" s="12"/>
      <c r="GO1412" s="12"/>
      <c r="GP1412" s="12"/>
      <c r="GQ1412" s="12"/>
      <c r="GR1412" s="12"/>
      <c r="GS1412" s="12"/>
      <c r="GT1412" s="12"/>
      <c r="GU1412" s="12"/>
      <c r="GV1412" s="12"/>
      <c r="GW1412" s="12"/>
      <c r="GX1412" s="12"/>
      <c r="GY1412" s="12"/>
      <c r="GZ1412" s="12"/>
      <c r="HA1412" s="12"/>
      <c r="HB1412" s="12"/>
      <c r="HC1412" s="12"/>
      <c r="HD1412" s="12"/>
      <c r="HE1412" s="12"/>
      <c r="HF1412" s="12"/>
      <c r="HG1412" s="12"/>
      <c r="HH1412" s="12"/>
      <c r="HI1412" s="12"/>
      <c r="HJ1412" s="12"/>
      <c r="HK1412" s="12"/>
      <c r="HL1412" s="12"/>
      <c r="HM1412" s="12"/>
      <c r="HN1412" s="12"/>
      <c r="HO1412" s="12"/>
      <c r="HP1412" s="12"/>
      <c r="HQ1412" s="12"/>
      <c r="HT1412" s="12"/>
      <c r="HU1412" s="12"/>
      <c r="HW1412" s="12"/>
      <c r="HX1412" s="12"/>
      <c r="IE1412" s="12"/>
      <c r="IF1412" s="12"/>
      <c r="IG1412" s="12"/>
      <c r="IH1412" s="12"/>
      <c r="IO1412" s="12"/>
      <c r="IP1412" s="12"/>
      <c r="IQ1412" s="12"/>
      <c r="IX1412" s="7"/>
      <c r="IY1412" s="7"/>
      <c r="IZ1412" s="7"/>
      <c r="JA1412" s="7"/>
      <c r="JB1412" s="12"/>
      <c r="JC1412" s="12"/>
      <c r="JD1412" s="12"/>
      <c r="JE1412" s="12"/>
      <c r="JK1412" s="12"/>
      <c r="JN1412" s="12"/>
      <c r="JO1412" s="12"/>
      <c r="JP1412" s="12"/>
      <c r="JQ1412" s="12"/>
      <c r="JR1412" s="12"/>
      <c r="JS1412" s="12"/>
      <c r="JT1412" s="12"/>
      <c r="JU1412" s="12"/>
      <c r="JV1412" s="12"/>
      <c r="JW1412" s="12"/>
      <c r="JX1412" s="12"/>
      <c r="KH1412" s="12"/>
      <c r="KI1412" s="12"/>
      <c r="KJ1412" s="12"/>
      <c r="KK1412" s="12"/>
      <c r="KL1412" s="12"/>
      <c r="KS1412" s="12"/>
      <c r="KT1412" s="12"/>
      <c r="KX1412" s="12"/>
      <c r="MR1412" s="12"/>
    </row>
    <row r="1413" spans="1:359" s="8" customFormat="1" ht="22.5" customHeight="1">
      <c r="A1413" s="56"/>
      <c r="B1413" s="55"/>
      <c r="C1413" s="63"/>
      <c r="D1413" s="201"/>
      <c r="E1413" s="226"/>
      <c r="F1413" s="60"/>
      <c r="G1413" s="60"/>
      <c r="H1413" s="26"/>
      <c r="I1413" s="26"/>
      <c r="J1413" s="9"/>
      <c r="K1413" s="26"/>
      <c r="L1413" s="66"/>
      <c r="M1413" s="66"/>
      <c r="N1413" s="33"/>
      <c r="O1413" s="319"/>
      <c r="P1413" s="319"/>
      <c r="Q1413" s="34"/>
      <c r="R1413" s="40"/>
      <c r="S1413" s="39"/>
      <c r="T1413" s="21"/>
      <c r="U1413" s="10"/>
      <c r="V1413" s="9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  <c r="AR1413" s="12"/>
      <c r="AS1413" s="12"/>
      <c r="AT1413" s="12"/>
      <c r="AU1413" s="12"/>
      <c r="AV1413" s="12"/>
      <c r="AW1413" s="12"/>
      <c r="AX1413" s="12"/>
      <c r="AY1413" s="12"/>
      <c r="AZ1413" s="12"/>
      <c r="BA1413" s="12"/>
      <c r="BB1413" s="12"/>
      <c r="BC1413" s="12"/>
      <c r="BD1413" s="12"/>
      <c r="BE1413" s="12"/>
      <c r="BF1413" s="12"/>
      <c r="BG1413" s="12"/>
      <c r="BH1413" s="12"/>
      <c r="BI1413" s="12"/>
      <c r="BJ1413" s="12"/>
      <c r="BK1413" s="12"/>
      <c r="BL1413" s="12"/>
      <c r="BM1413" s="12"/>
      <c r="BN1413" s="12"/>
      <c r="BO1413" s="12"/>
      <c r="BP1413" s="12"/>
      <c r="BQ1413" s="12"/>
      <c r="BR1413" s="12"/>
      <c r="BS1413" s="12"/>
      <c r="BT1413" s="12"/>
      <c r="BU1413" s="12"/>
      <c r="BV1413" s="12"/>
      <c r="BW1413" s="12"/>
      <c r="BX1413" s="12"/>
      <c r="BY1413" s="12"/>
      <c r="BZ1413" s="12"/>
      <c r="CA1413" s="12"/>
      <c r="CB1413" s="12"/>
      <c r="CC1413" s="12"/>
      <c r="CD1413" s="12"/>
      <c r="CE1413" s="12"/>
      <c r="CF1413" s="12"/>
      <c r="CG1413" s="12"/>
      <c r="CH1413" s="12"/>
      <c r="CI1413" s="12"/>
      <c r="CJ1413" s="12"/>
      <c r="CK1413" s="12"/>
      <c r="CL1413" s="12"/>
      <c r="CM1413" s="12"/>
      <c r="CN1413" s="12"/>
      <c r="CO1413" s="12"/>
      <c r="CP1413" s="12"/>
      <c r="CQ1413" s="12"/>
      <c r="CR1413" s="12"/>
      <c r="CS1413" s="12"/>
      <c r="CT1413" s="12"/>
      <c r="CU1413" s="12"/>
      <c r="CV1413" s="12"/>
      <c r="CW1413" s="12"/>
      <c r="CX1413" s="12"/>
      <c r="CY1413" s="12"/>
      <c r="CZ1413" s="12"/>
      <c r="DA1413" s="12"/>
      <c r="DB1413" s="12"/>
      <c r="DC1413" s="12"/>
      <c r="DD1413" s="12"/>
      <c r="DE1413" s="12"/>
      <c r="DF1413" s="12"/>
      <c r="DG1413" s="12"/>
      <c r="DH1413" s="12"/>
      <c r="DI1413" s="12"/>
      <c r="DJ1413" s="12"/>
      <c r="DK1413" s="12"/>
      <c r="DL1413" s="12"/>
      <c r="DM1413" s="12"/>
      <c r="DN1413" s="12"/>
      <c r="DO1413" s="12"/>
      <c r="DP1413" s="12"/>
      <c r="DQ1413" s="12"/>
      <c r="DR1413" s="12"/>
      <c r="DS1413" s="12"/>
      <c r="DT1413" s="12"/>
      <c r="DU1413" s="12"/>
      <c r="DV1413" s="12"/>
      <c r="DW1413" s="12"/>
      <c r="DX1413" s="12"/>
      <c r="DY1413" s="12"/>
      <c r="DZ1413" s="12"/>
      <c r="EA1413" s="12"/>
      <c r="EB1413" s="12"/>
      <c r="EC1413" s="12"/>
      <c r="ED1413" s="12"/>
      <c r="EE1413" s="12"/>
      <c r="EF1413" s="12"/>
      <c r="EG1413" s="12"/>
      <c r="EH1413" s="12"/>
      <c r="EI1413" s="12"/>
      <c r="EJ1413" s="12"/>
      <c r="EK1413" s="12"/>
      <c r="EL1413" s="12"/>
      <c r="EM1413" s="12"/>
      <c r="EN1413" s="12"/>
      <c r="EO1413" s="12"/>
      <c r="EP1413" s="12"/>
      <c r="EQ1413" s="12"/>
      <c r="ER1413" s="12"/>
      <c r="ES1413" s="12"/>
      <c r="ET1413" s="12"/>
      <c r="EU1413" s="12"/>
      <c r="EV1413" s="12"/>
      <c r="EW1413" s="12"/>
      <c r="EX1413" s="12"/>
      <c r="EY1413" s="12"/>
      <c r="EZ1413" s="12"/>
      <c r="FA1413" s="12"/>
      <c r="FB1413" s="12"/>
      <c r="FC1413" s="12"/>
      <c r="FD1413" s="12"/>
      <c r="FE1413" s="12"/>
      <c r="FF1413" s="12"/>
      <c r="FG1413" s="12"/>
      <c r="FH1413" s="12"/>
      <c r="FI1413" s="12"/>
      <c r="FJ1413" s="12"/>
      <c r="FK1413" s="12"/>
      <c r="FL1413" s="12"/>
      <c r="FM1413" s="12"/>
      <c r="FN1413" s="12"/>
      <c r="FO1413" s="12"/>
      <c r="FP1413" s="12"/>
      <c r="FQ1413" s="12"/>
      <c r="FR1413" s="12"/>
      <c r="FS1413" s="12"/>
      <c r="FT1413" s="12"/>
      <c r="FU1413" s="12"/>
      <c r="FV1413" s="12"/>
      <c r="FW1413" s="12"/>
      <c r="FX1413" s="12"/>
      <c r="FY1413" s="12"/>
      <c r="FZ1413" s="12"/>
      <c r="GA1413" s="12"/>
      <c r="GB1413" s="12"/>
      <c r="GC1413" s="12"/>
      <c r="GD1413" s="12"/>
      <c r="GE1413" s="12"/>
      <c r="GF1413" s="12"/>
      <c r="GG1413" s="12"/>
      <c r="GH1413" s="12"/>
      <c r="GI1413" s="12"/>
      <c r="GJ1413" s="12"/>
      <c r="GK1413" s="12"/>
      <c r="GL1413" s="12"/>
      <c r="GM1413" s="12"/>
      <c r="GN1413" s="12"/>
      <c r="GO1413" s="12"/>
      <c r="GP1413" s="12"/>
      <c r="GQ1413" s="12"/>
      <c r="GR1413" s="12"/>
      <c r="GS1413" s="12"/>
      <c r="GT1413" s="12"/>
      <c r="GU1413" s="12"/>
      <c r="GV1413" s="12"/>
      <c r="GW1413" s="12"/>
      <c r="GX1413" s="12"/>
      <c r="GY1413" s="12"/>
      <c r="GZ1413" s="12"/>
      <c r="HA1413" s="12"/>
      <c r="HB1413" s="12"/>
      <c r="HC1413" s="12"/>
      <c r="HD1413" s="12"/>
      <c r="HE1413" s="12"/>
      <c r="HF1413" s="12"/>
      <c r="HG1413" s="12"/>
      <c r="HH1413" s="12"/>
      <c r="HI1413" s="12"/>
      <c r="HJ1413" s="12"/>
      <c r="HK1413" s="12"/>
      <c r="HL1413" s="12"/>
      <c r="HM1413" s="12"/>
      <c r="HN1413" s="12"/>
      <c r="HO1413" s="12"/>
      <c r="HP1413" s="12"/>
      <c r="HQ1413" s="12"/>
      <c r="HT1413" s="12"/>
      <c r="HU1413" s="12"/>
      <c r="HW1413" s="12"/>
      <c r="HX1413" s="12"/>
      <c r="IE1413" s="12"/>
      <c r="IF1413" s="12"/>
      <c r="IG1413" s="12"/>
      <c r="IH1413" s="12"/>
      <c r="IO1413" s="12"/>
      <c r="IP1413" s="12"/>
      <c r="IQ1413" s="12"/>
      <c r="IX1413" s="7"/>
      <c r="IY1413" s="7"/>
      <c r="IZ1413" s="7"/>
      <c r="JA1413" s="7"/>
      <c r="JB1413" s="12"/>
      <c r="JC1413" s="12"/>
      <c r="JD1413" s="12"/>
      <c r="JE1413" s="12"/>
      <c r="JK1413" s="12"/>
      <c r="JN1413" s="12"/>
      <c r="JO1413" s="12"/>
      <c r="JP1413" s="12"/>
      <c r="JQ1413" s="12"/>
      <c r="JR1413" s="12"/>
      <c r="JS1413" s="12"/>
      <c r="JT1413" s="12"/>
      <c r="JU1413" s="12"/>
      <c r="JV1413" s="12"/>
      <c r="JW1413" s="12"/>
      <c r="JX1413" s="12"/>
      <c r="KH1413" s="12"/>
      <c r="KI1413" s="12"/>
      <c r="KJ1413" s="12"/>
      <c r="KK1413" s="12"/>
      <c r="KL1413" s="12"/>
      <c r="KS1413" s="12"/>
      <c r="KT1413" s="12"/>
      <c r="KX1413" s="12"/>
      <c r="MQ1413" s="12"/>
      <c r="MR1413" s="12"/>
      <c r="MS1413" s="12"/>
    </row>
    <row r="1414" spans="1:359" s="8" customFormat="1" ht="22.5" customHeight="1">
      <c r="A1414" s="56"/>
      <c r="B1414" s="55"/>
      <c r="C1414" s="63"/>
      <c r="D1414" s="201"/>
      <c r="E1414" s="226"/>
      <c r="F1414" s="60"/>
      <c r="G1414" s="60"/>
      <c r="H1414" s="26"/>
      <c r="I1414" s="67"/>
      <c r="J1414" s="14"/>
      <c r="K1414" s="26"/>
      <c r="L1414" s="66"/>
      <c r="M1414" s="66"/>
      <c r="N1414" s="17"/>
      <c r="O1414" s="318"/>
      <c r="P1414" s="318"/>
      <c r="Q1414" s="13"/>
      <c r="R1414" s="31"/>
      <c r="S1414" s="31"/>
      <c r="T1414" s="21"/>
      <c r="U1414" s="10"/>
      <c r="V1414" s="9"/>
      <c r="HV1414" s="12"/>
      <c r="JZ1414" s="12"/>
      <c r="KA1414" s="12"/>
      <c r="KH1414" s="12"/>
      <c r="KI1414" s="12"/>
      <c r="KJ1414" s="12"/>
      <c r="KK1414" s="12"/>
      <c r="KL1414" s="12"/>
      <c r="KU1414" s="7"/>
      <c r="KV1414" s="7"/>
      <c r="KW1414" s="7"/>
      <c r="MQ1414" s="12"/>
      <c r="MR1414" s="12"/>
      <c r="MS1414" s="12"/>
    </row>
    <row r="1415" spans="1:359" ht="22.5" customHeight="1">
      <c r="A1415" s="57">
        <v>1</v>
      </c>
      <c r="B1415" s="58">
        <v>20</v>
      </c>
      <c r="C1415" s="62"/>
      <c r="D1415" s="201">
        <f>SUM((S1415*A1415)+B1415+C1415)</f>
        <v>31.956000000000003</v>
      </c>
      <c r="E1415" s="226"/>
      <c r="F1415" s="59" t="s">
        <v>845</v>
      </c>
      <c r="G1415" s="59"/>
      <c r="H1415" s="26" t="s">
        <v>461</v>
      </c>
      <c r="I1415" s="26" t="s">
        <v>106</v>
      </c>
      <c r="J1415" s="9" t="s">
        <v>915</v>
      </c>
      <c r="K1415" s="26" t="s">
        <v>390</v>
      </c>
      <c r="L1415" s="66">
        <f>SUM(D1415)</f>
        <v>31.956000000000003</v>
      </c>
      <c r="M1415" s="66"/>
      <c r="N1415" s="1" t="s">
        <v>369</v>
      </c>
      <c r="O1415" s="316" t="s">
        <v>369</v>
      </c>
      <c r="P1415" s="317">
        <v>1</v>
      </c>
      <c r="Q1415" s="4" t="s">
        <v>369</v>
      </c>
      <c r="R1415" s="37">
        <v>9.8000000000000007</v>
      </c>
      <c r="S1415" s="38">
        <f>SUM(R1415*1.22)</f>
        <v>11.956000000000001</v>
      </c>
      <c r="T1415" s="20"/>
      <c r="U1415" s="10" t="s">
        <v>629</v>
      </c>
      <c r="V1415" s="10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7"/>
      <c r="HZ1415" s="7"/>
      <c r="IA1415" s="7"/>
      <c r="IB1415" s="8"/>
      <c r="IC1415" s="8"/>
      <c r="ID1415" s="8"/>
      <c r="IG1415" s="8"/>
      <c r="II1415" s="8"/>
      <c r="IJ1415" s="8"/>
      <c r="IK1415" s="8"/>
      <c r="IL1415" s="8"/>
      <c r="IM1415" s="8"/>
      <c r="IN1415" s="8"/>
      <c r="IO1415" s="8"/>
      <c r="IP1415" s="8"/>
      <c r="IQ1415" s="8"/>
      <c r="IR1415" s="8"/>
      <c r="IS1415" s="8"/>
      <c r="IT1415" s="8"/>
      <c r="IU1415" s="8"/>
      <c r="IV1415" s="8"/>
      <c r="IW1415" s="8"/>
      <c r="IX1415" s="8"/>
      <c r="IY1415" s="8"/>
      <c r="IZ1415" s="8"/>
      <c r="JA1415" s="8"/>
      <c r="JB1415" s="8"/>
      <c r="JC1415" s="8"/>
      <c r="JD1415" s="8"/>
      <c r="JE1415" s="8"/>
      <c r="JF1415" s="7"/>
      <c r="JG1415" s="7"/>
      <c r="JH1415" s="7"/>
      <c r="JI1415" s="7"/>
      <c r="JJ1415" s="7"/>
      <c r="JK1415" s="8"/>
      <c r="JM1415" s="8"/>
      <c r="JO1415" s="8"/>
      <c r="JP1415" s="8"/>
      <c r="JQ1415" s="8"/>
      <c r="JR1415" s="8"/>
      <c r="JS1415" s="8"/>
      <c r="JT1415" s="8"/>
      <c r="JU1415" s="8"/>
      <c r="JV1415" s="8"/>
      <c r="JW1415" s="8"/>
      <c r="JX1415" s="8"/>
      <c r="JY1415" s="8"/>
      <c r="JZ1415" s="8"/>
      <c r="KA1415" s="8"/>
      <c r="KB1415" s="8"/>
      <c r="KC1415" s="8"/>
      <c r="KD1415" s="8"/>
      <c r="KE1415" s="8"/>
      <c r="KF1415" s="8"/>
      <c r="KG1415" s="8"/>
      <c r="KH1415" s="8"/>
      <c r="KI1415" s="8"/>
      <c r="KJ1415" s="8"/>
      <c r="KK1415" s="8"/>
      <c r="KL1415" s="8"/>
      <c r="KM1415" s="8"/>
      <c r="KN1415" s="8"/>
      <c r="KO1415" s="8"/>
      <c r="KP1415" s="8"/>
      <c r="KQ1415" s="8"/>
      <c r="KR1415" s="8"/>
      <c r="KU1415" s="8"/>
      <c r="KV1415" s="8"/>
      <c r="KW1415" s="8"/>
      <c r="KX1415" s="8"/>
      <c r="KY1415" s="8"/>
      <c r="LD1415" s="8"/>
      <c r="LE1415" s="8"/>
      <c r="LF1415" s="8"/>
      <c r="LG1415" s="8"/>
      <c r="LH1415" s="8"/>
      <c r="LI1415" s="8"/>
      <c r="LJ1415" s="8"/>
      <c r="LK1415" s="8"/>
      <c r="LL1415" s="8"/>
      <c r="LM1415" s="8"/>
      <c r="LR1415" s="8"/>
      <c r="LS1415" s="8"/>
      <c r="LT1415" s="8"/>
      <c r="LU1415" s="8"/>
      <c r="LV1415" s="8"/>
      <c r="LW1415" s="8"/>
      <c r="LX1415" s="8"/>
      <c r="LY1415" s="8"/>
      <c r="LZ1415" s="8"/>
      <c r="MA1415" s="8"/>
      <c r="MB1415" s="8"/>
      <c r="MC1415" s="8"/>
      <c r="MD1415" s="8"/>
      <c r="ME1415" s="8"/>
      <c r="MF1415" s="8"/>
      <c r="MH1415" s="8"/>
      <c r="MI1415" s="8"/>
      <c r="MJ1415" s="8"/>
      <c r="MQ1415" s="8"/>
      <c r="MR1415" s="8"/>
      <c r="MS1415" s="8"/>
      <c r="MU1415" s="8"/>
    </row>
    <row r="1416" spans="1:359" ht="22.5" customHeight="1">
      <c r="A1416" s="56"/>
      <c r="B1416" s="55"/>
      <c r="C1416" s="63"/>
      <c r="D1416" s="201"/>
      <c r="F1416" s="60"/>
      <c r="G1416" s="60"/>
      <c r="H1416" s="26"/>
      <c r="I1416" s="26"/>
      <c r="J1416" s="9"/>
      <c r="K1416" s="26"/>
      <c r="L1416" s="66"/>
      <c r="M1416" s="66"/>
      <c r="N1416" s="17"/>
      <c r="O1416" s="318"/>
      <c r="P1416" s="318"/>
      <c r="Q1416" s="13"/>
      <c r="R1416" s="31"/>
      <c r="S1416" s="31"/>
      <c r="T1416" s="21"/>
      <c r="U1416" s="10"/>
      <c r="V1416" s="9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8"/>
      <c r="IB1416" s="8"/>
      <c r="IC1416" s="8"/>
      <c r="ID1416" s="8"/>
      <c r="IE1416" s="8"/>
      <c r="IF1416" s="8"/>
      <c r="IG1416" s="8"/>
      <c r="IH1416" s="8"/>
      <c r="II1416" s="8"/>
      <c r="IJ1416" s="8"/>
      <c r="IK1416" s="8"/>
      <c r="IL1416" s="8"/>
      <c r="IM1416" s="8"/>
      <c r="IN1416" s="8"/>
      <c r="IO1416" s="8"/>
      <c r="IP1416" s="8"/>
      <c r="IQ1416" s="8"/>
      <c r="IR1416" s="8"/>
      <c r="IS1416" s="8"/>
      <c r="IT1416" s="8"/>
      <c r="IU1416" s="8"/>
      <c r="IV1416" s="8"/>
      <c r="IW1416" s="8"/>
      <c r="IX1416" s="8"/>
      <c r="IY1416" s="8"/>
      <c r="IZ1416" s="8"/>
      <c r="JA1416" s="8"/>
      <c r="JB1416" s="8"/>
      <c r="JC1416" s="8"/>
      <c r="JE1416" s="8"/>
      <c r="JF1416" s="8"/>
      <c r="JG1416" s="8"/>
      <c r="JH1416" s="8"/>
      <c r="JI1416" s="8"/>
      <c r="JJ1416" s="8"/>
      <c r="JK1416" s="8"/>
      <c r="JL1416" s="8"/>
      <c r="JM1416" s="8"/>
      <c r="JN1416" s="8"/>
      <c r="JO1416" s="8"/>
      <c r="JP1416" s="8"/>
      <c r="JQ1416" s="8"/>
      <c r="JR1416" s="8"/>
      <c r="JS1416" s="8"/>
      <c r="JT1416" s="8"/>
      <c r="JU1416" s="8"/>
      <c r="JV1416" s="8"/>
      <c r="JW1416" s="8"/>
      <c r="JX1416" s="8"/>
      <c r="JY1416" s="8"/>
      <c r="JZ1416" s="8"/>
      <c r="KA1416" s="8"/>
      <c r="KB1416" s="8"/>
      <c r="KC1416" s="8"/>
      <c r="KD1416" s="8"/>
      <c r="KE1416" s="8"/>
      <c r="KF1416" s="8"/>
      <c r="KH1416" s="8"/>
      <c r="KI1416" s="8"/>
      <c r="KJ1416" s="8"/>
      <c r="KK1416" s="8"/>
      <c r="KL1416" s="8"/>
      <c r="KM1416" s="8"/>
      <c r="KN1416" s="8"/>
      <c r="KO1416" s="8"/>
      <c r="KP1416" s="8"/>
      <c r="KQ1416" s="8"/>
      <c r="KR1416" s="8"/>
      <c r="KS1416" s="8"/>
      <c r="KT1416" s="8"/>
      <c r="KU1416" s="8"/>
      <c r="KV1416" s="8"/>
      <c r="KW1416" s="8"/>
      <c r="KX1416" s="8"/>
      <c r="KY1416" s="8"/>
      <c r="KZ1416" s="8"/>
      <c r="LA1416" s="8"/>
      <c r="LB1416" s="8"/>
      <c r="LC1416" s="8"/>
      <c r="LD1416" s="8"/>
      <c r="LE1416" s="8"/>
      <c r="LF1416" s="8"/>
      <c r="LG1416" s="8"/>
      <c r="LH1416" s="8"/>
      <c r="LI1416" s="8"/>
      <c r="LJ1416" s="8"/>
      <c r="LK1416" s="8"/>
      <c r="LL1416" s="8"/>
      <c r="LM1416" s="8"/>
      <c r="LN1416" s="8"/>
      <c r="LO1416" s="8"/>
      <c r="LP1416" s="8"/>
      <c r="LQ1416" s="8"/>
      <c r="LR1416" s="8"/>
      <c r="LS1416" s="8"/>
      <c r="LT1416" s="8"/>
      <c r="LU1416" s="8"/>
      <c r="LV1416" s="8"/>
      <c r="LW1416" s="8"/>
      <c r="LX1416" s="8"/>
      <c r="LY1416" s="8"/>
      <c r="LZ1416" s="8"/>
      <c r="MA1416" s="8"/>
      <c r="MB1416" s="8"/>
      <c r="MC1416" s="8"/>
      <c r="MD1416" s="8"/>
      <c r="ME1416" s="8"/>
      <c r="MF1416" s="8"/>
      <c r="MG1416" s="8"/>
      <c r="MH1416" s="8"/>
      <c r="MI1416" s="8"/>
      <c r="MJ1416" s="8"/>
      <c r="MK1416" s="8"/>
      <c r="ML1416" s="8"/>
      <c r="MM1416" s="8"/>
      <c r="MN1416" s="8"/>
      <c r="MO1416" s="8"/>
      <c r="MP1416" s="8"/>
      <c r="MQ1416" s="8"/>
      <c r="MS1416" s="8"/>
    </row>
    <row r="1417" spans="1:359" ht="22.5" customHeight="1">
      <c r="A1417" s="56"/>
      <c r="B1417" s="55"/>
      <c r="C1417" s="63"/>
      <c r="D1417" s="201"/>
      <c r="E1417" s="226"/>
      <c r="F1417" s="60"/>
      <c r="G1417" s="60"/>
      <c r="H1417" s="26"/>
      <c r="I1417" s="26"/>
      <c r="J1417" s="9"/>
      <c r="K1417" s="26"/>
      <c r="L1417" s="66"/>
      <c r="M1417" s="66"/>
      <c r="N1417" s="17"/>
      <c r="O1417" s="318"/>
      <c r="P1417" s="318"/>
      <c r="Q1417" s="13"/>
      <c r="R1417" s="31"/>
      <c r="S1417" s="31"/>
      <c r="T1417" s="21"/>
      <c r="U1417" s="10"/>
      <c r="V1417" s="9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  <c r="IC1417" s="8"/>
      <c r="ID1417" s="8"/>
      <c r="IE1417" s="8"/>
      <c r="IF1417" s="8"/>
      <c r="IG1417" s="8"/>
      <c r="IH1417" s="8"/>
      <c r="II1417" s="8"/>
      <c r="IJ1417" s="8"/>
      <c r="IK1417" s="8"/>
      <c r="IL1417" s="8"/>
      <c r="IM1417" s="8"/>
      <c r="IN1417" s="8"/>
      <c r="IO1417" s="8"/>
      <c r="IP1417" s="8"/>
      <c r="IQ1417" s="8"/>
      <c r="IR1417" s="8"/>
      <c r="IS1417" s="8"/>
      <c r="IT1417" s="8"/>
      <c r="IU1417" s="8"/>
      <c r="IV1417" s="8"/>
      <c r="IW1417" s="8"/>
      <c r="IX1417" s="8"/>
      <c r="IY1417" s="8"/>
      <c r="IZ1417" s="8"/>
      <c r="JA1417" s="8"/>
      <c r="JB1417" s="8"/>
      <c r="JC1417" s="8"/>
      <c r="JE1417" s="8"/>
      <c r="JF1417" s="8"/>
      <c r="JG1417" s="8"/>
      <c r="JH1417" s="8"/>
      <c r="JI1417" s="8"/>
      <c r="JJ1417" s="8"/>
      <c r="JK1417" s="8"/>
      <c r="JL1417" s="8"/>
      <c r="JM1417" s="8"/>
      <c r="JN1417" s="8"/>
      <c r="JO1417" s="8"/>
      <c r="JP1417" s="8"/>
      <c r="JQ1417" s="8"/>
      <c r="JR1417" s="8"/>
      <c r="JS1417" s="8"/>
      <c r="JT1417" s="8"/>
      <c r="JU1417" s="8"/>
      <c r="JV1417" s="8"/>
      <c r="JW1417" s="8"/>
      <c r="JX1417" s="8"/>
      <c r="JY1417" s="8"/>
      <c r="JZ1417" s="8"/>
      <c r="KA1417" s="8"/>
      <c r="KB1417" s="8"/>
      <c r="KC1417" s="8"/>
      <c r="KD1417" s="8"/>
      <c r="KE1417" s="8"/>
      <c r="KF1417" s="8"/>
      <c r="KH1417" s="8"/>
      <c r="KI1417" s="8"/>
      <c r="KJ1417" s="8"/>
      <c r="KK1417" s="8"/>
      <c r="KL1417" s="8"/>
      <c r="KM1417" s="8"/>
      <c r="KN1417" s="8"/>
      <c r="KO1417" s="8"/>
      <c r="KP1417" s="8"/>
      <c r="KQ1417" s="8"/>
      <c r="KR1417" s="8"/>
      <c r="KS1417" s="8"/>
      <c r="KT1417" s="8"/>
      <c r="KU1417" s="8"/>
      <c r="KV1417" s="8"/>
      <c r="KW1417" s="8"/>
      <c r="KX1417" s="8"/>
      <c r="KY1417" s="8"/>
      <c r="KZ1417" s="8"/>
      <c r="LA1417" s="8"/>
      <c r="LB1417" s="8"/>
      <c r="LC1417" s="8"/>
      <c r="LD1417" s="8"/>
      <c r="LE1417" s="8"/>
      <c r="LF1417" s="8"/>
      <c r="LG1417" s="8"/>
      <c r="LH1417" s="8"/>
      <c r="LI1417" s="8"/>
      <c r="LJ1417" s="8"/>
      <c r="LK1417" s="8"/>
      <c r="LL1417" s="8"/>
      <c r="LM1417" s="8"/>
      <c r="LN1417" s="8"/>
      <c r="LO1417" s="8"/>
      <c r="LP1417" s="8"/>
      <c r="LQ1417" s="8"/>
      <c r="LR1417" s="8"/>
      <c r="LS1417" s="8"/>
      <c r="LT1417" s="8"/>
      <c r="LU1417" s="8"/>
      <c r="LV1417" s="8"/>
      <c r="LW1417" s="8"/>
      <c r="LX1417" s="8"/>
      <c r="LY1417" s="8"/>
      <c r="LZ1417" s="8"/>
      <c r="MA1417" s="8"/>
      <c r="MB1417" s="8"/>
      <c r="MC1417" s="8"/>
      <c r="MD1417" s="8"/>
      <c r="ME1417" s="8"/>
      <c r="MF1417" s="8"/>
      <c r="MG1417" s="8"/>
      <c r="MH1417" s="8"/>
      <c r="MI1417" s="8"/>
      <c r="MJ1417" s="8"/>
      <c r="MK1417" s="8"/>
      <c r="ML1417" s="8"/>
      <c r="MM1417" s="8"/>
      <c r="MN1417" s="8"/>
      <c r="MO1417" s="8"/>
      <c r="MP1417" s="8"/>
      <c r="MQ1417" s="8"/>
      <c r="MS1417" s="8"/>
      <c r="MU1417" s="8"/>
    </row>
    <row r="1418" spans="1:359" s="8" customFormat="1" ht="22.5" customHeight="1">
      <c r="A1418" s="56"/>
      <c r="B1418" s="55"/>
      <c r="C1418" s="63"/>
      <c r="D1418" s="201"/>
      <c r="E1418" s="226"/>
      <c r="F1418" s="60"/>
      <c r="G1418" s="60"/>
      <c r="H1418" s="26"/>
      <c r="I1418" s="26"/>
      <c r="J1418" s="9"/>
      <c r="K1418" s="26"/>
      <c r="L1418" s="66"/>
      <c r="M1418" s="66"/>
      <c r="N1418" s="17"/>
      <c r="O1418" s="318"/>
      <c r="P1418" s="318"/>
      <c r="Q1418" s="13"/>
      <c r="R1418" s="31"/>
      <c r="S1418" s="31"/>
      <c r="T1418" s="21"/>
      <c r="U1418" s="10"/>
      <c r="V1418" s="9"/>
      <c r="JD1418" s="12"/>
      <c r="KG1418" s="12"/>
    </row>
    <row r="1419" spans="1:359" s="8" customFormat="1" ht="22.5" customHeight="1">
      <c r="A1419" s="56"/>
      <c r="B1419" s="55"/>
      <c r="C1419" s="63"/>
      <c r="D1419" s="201"/>
      <c r="E1419" s="225"/>
      <c r="F1419" s="60"/>
      <c r="G1419" s="60"/>
      <c r="H1419" s="26"/>
      <c r="I1419" s="26"/>
      <c r="J1419" s="9"/>
      <c r="K1419" s="26"/>
      <c r="L1419" s="66"/>
      <c r="M1419" s="66"/>
      <c r="N1419" s="17"/>
      <c r="O1419" s="318"/>
      <c r="P1419" s="318"/>
      <c r="Q1419" s="13"/>
      <c r="R1419" s="31"/>
      <c r="S1419" s="31"/>
      <c r="T1419" s="21"/>
      <c r="U1419" s="10"/>
      <c r="V1419" s="9"/>
      <c r="JD1419" s="12"/>
      <c r="KG1419" s="12"/>
      <c r="MQ1419" s="12"/>
      <c r="MR1419" s="7"/>
      <c r="MS1419" s="12"/>
    </row>
    <row r="1420" spans="1:359" ht="22.5" customHeight="1">
      <c r="A1420" s="57">
        <v>2</v>
      </c>
      <c r="B1420" s="58">
        <v>5</v>
      </c>
      <c r="C1420" s="62">
        <v>10</v>
      </c>
      <c r="D1420" s="201">
        <f>SUM((S1420*A1420)+B1420+C1420)</f>
        <v>63.8</v>
      </c>
      <c r="E1420" s="226"/>
      <c r="F1420" s="59" t="s">
        <v>848</v>
      </c>
      <c r="G1420" s="59"/>
      <c r="H1420" s="26" t="s">
        <v>1356</v>
      </c>
      <c r="I1420" s="26" t="s">
        <v>1355</v>
      </c>
      <c r="J1420" s="26" t="s">
        <v>511</v>
      </c>
      <c r="K1420" s="26" t="s">
        <v>1357</v>
      </c>
      <c r="L1420" s="66">
        <f>SUM(D1420)</f>
        <v>63.8</v>
      </c>
      <c r="M1420" s="66"/>
      <c r="N1420" s="1" t="s">
        <v>369</v>
      </c>
      <c r="O1420" s="316" t="s">
        <v>369</v>
      </c>
      <c r="P1420" s="317" t="s">
        <v>369</v>
      </c>
      <c r="Q1420" s="4">
        <v>6</v>
      </c>
      <c r="R1420" s="37">
        <v>20</v>
      </c>
      <c r="S1420" s="38">
        <f>SUM(R1420*1.22)</f>
        <v>24.4</v>
      </c>
      <c r="T1420" s="73" t="s">
        <v>1358</v>
      </c>
      <c r="U1420" s="10" t="s">
        <v>485</v>
      </c>
      <c r="V1420" s="9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  <c r="GG1420" s="8"/>
      <c r="GH1420" s="8"/>
      <c r="GI1420" s="8"/>
      <c r="GJ1420" s="8"/>
      <c r="GK1420" s="8"/>
      <c r="GL1420" s="8"/>
      <c r="GM1420" s="8"/>
      <c r="GN1420" s="8"/>
      <c r="GO1420" s="8"/>
      <c r="GP1420" s="8"/>
      <c r="GQ1420" s="8"/>
      <c r="GR1420" s="8"/>
      <c r="GS1420" s="8"/>
      <c r="GT1420" s="8"/>
      <c r="GU1420" s="8"/>
      <c r="GV1420" s="8"/>
      <c r="GW1420" s="8"/>
      <c r="GX1420" s="8"/>
      <c r="GY1420" s="8"/>
      <c r="GZ1420" s="8"/>
      <c r="HA1420" s="8"/>
      <c r="HB1420" s="8"/>
      <c r="HC1420" s="8"/>
      <c r="HD1420" s="8"/>
      <c r="HE1420" s="8"/>
      <c r="HF1420" s="8"/>
      <c r="HG1420" s="8"/>
      <c r="HH1420" s="8"/>
      <c r="HI1420" s="8"/>
      <c r="HJ1420" s="8"/>
      <c r="HK1420" s="8"/>
      <c r="HL1420" s="8"/>
      <c r="HM1420" s="8"/>
      <c r="HN1420" s="8"/>
      <c r="HO1420" s="8"/>
      <c r="HP1420" s="8"/>
      <c r="HQ1420" s="8"/>
      <c r="HR1420" s="8"/>
      <c r="HS1420" s="8"/>
      <c r="HT1420" s="8"/>
      <c r="HU1420" s="8"/>
      <c r="HV1420" s="8"/>
      <c r="HW1420" s="8"/>
      <c r="HX1420" s="8"/>
      <c r="HY1420" s="8"/>
      <c r="HZ1420" s="8"/>
      <c r="IA1420" s="8"/>
      <c r="IB1420" s="8"/>
      <c r="IC1420" s="8"/>
      <c r="ID1420" s="8"/>
      <c r="IG1420" s="8"/>
      <c r="IJ1420" s="8"/>
      <c r="IK1420" s="8"/>
      <c r="IL1420" s="7"/>
      <c r="IM1420" s="8"/>
      <c r="IN1420" s="8"/>
      <c r="IO1420" s="8"/>
      <c r="IP1420" s="8"/>
      <c r="IQ1420" s="8"/>
      <c r="IR1420" s="7"/>
      <c r="IS1420" s="8"/>
      <c r="IT1420" s="8"/>
      <c r="IU1420" s="8"/>
      <c r="IV1420" s="8"/>
      <c r="IW1420" s="8"/>
      <c r="IX1420" s="8"/>
      <c r="IY1420" s="8"/>
      <c r="IZ1420" s="8"/>
      <c r="JA1420" s="8"/>
      <c r="JB1420" s="8"/>
      <c r="JC1420" s="8"/>
      <c r="JD1420" s="8"/>
      <c r="JE1420" s="8"/>
      <c r="JF1420" s="8"/>
      <c r="JG1420" s="8"/>
      <c r="JH1420" s="8"/>
      <c r="JI1420" s="8"/>
      <c r="JJ1420" s="8"/>
      <c r="JK1420" s="8"/>
      <c r="JL1420" s="8"/>
      <c r="JP1420" s="8"/>
      <c r="JQ1420" s="8"/>
      <c r="JR1420" s="8"/>
      <c r="JS1420" s="8"/>
      <c r="JY1420" s="8"/>
      <c r="JZ1420" s="8"/>
      <c r="KA1420" s="8"/>
      <c r="KB1420" s="8"/>
      <c r="KC1420" s="8"/>
      <c r="KD1420" s="8"/>
      <c r="KE1420" s="8"/>
      <c r="KF1420" s="8"/>
      <c r="KM1420" s="8"/>
      <c r="KN1420" s="8"/>
      <c r="KO1420" s="8"/>
      <c r="KP1420" s="8"/>
      <c r="KQ1420" s="8"/>
      <c r="KR1420" s="8"/>
      <c r="KU1420" s="8"/>
      <c r="KV1420" s="8"/>
      <c r="KW1420" s="8"/>
      <c r="KZ1420" s="8"/>
      <c r="LA1420" s="8"/>
      <c r="LB1420" s="8"/>
      <c r="LC1420" s="8"/>
      <c r="LD1420" s="8"/>
      <c r="LE1420" s="8"/>
      <c r="LF1420" s="8"/>
      <c r="LG1420" s="8"/>
      <c r="LH1420" s="8"/>
      <c r="LI1420" s="8"/>
      <c r="LJ1420" s="8"/>
      <c r="LK1420" s="8"/>
      <c r="LL1420" s="8"/>
      <c r="LM1420" s="8"/>
      <c r="LN1420" s="8"/>
      <c r="LO1420" s="8"/>
      <c r="LP1420" s="8"/>
      <c r="LQ1420" s="8"/>
      <c r="LR1420" s="8"/>
      <c r="LS1420" s="8"/>
      <c r="LT1420" s="8"/>
      <c r="LU1420" s="8"/>
      <c r="LV1420" s="8"/>
      <c r="LW1420" s="8"/>
      <c r="LX1420" s="8"/>
      <c r="LY1420" s="8"/>
      <c r="LZ1420" s="8"/>
      <c r="MA1420" s="8"/>
      <c r="MB1420" s="8"/>
      <c r="MC1420" s="8"/>
      <c r="MD1420" s="8"/>
      <c r="ME1420" s="8"/>
      <c r="MF1420" s="8"/>
      <c r="MG1420" s="8"/>
      <c r="MH1420" s="8"/>
      <c r="MI1420" s="8"/>
      <c r="MJ1420" s="8"/>
      <c r="MK1420" s="8"/>
      <c r="ML1420" s="8"/>
      <c r="MM1420" s="8"/>
      <c r="MN1420" s="8"/>
      <c r="MO1420" s="8"/>
      <c r="MP1420" s="8"/>
      <c r="MR1420" s="8"/>
      <c r="MU1420" s="8"/>
    </row>
    <row r="1421" spans="1:359" s="8" customFormat="1" ht="22.5" customHeight="1">
      <c r="A1421" s="56"/>
      <c r="B1421" s="55"/>
      <c r="C1421" s="63"/>
      <c r="D1421" s="201"/>
      <c r="E1421" s="226"/>
      <c r="F1421" s="60"/>
      <c r="G1421" s="60"/>
      <c r="H1421" s="26"/>
      <c r="I1421" s="26"/>
      <c r="J1421" s="9"/>
      <c r="K1421" s="26"/>
      <c r="L1421" s="66"/>
      <c r="M1421" s="66"/>
      <c r="N1421" s="17"/>
      <c r="O1421" s="318"/>
      <c r="P1421" s="318"/>
      <c r="Q1421" s="13"/>
      <c r="R1421" s="31"/>
      <c r="S1421" s="31"/>
      <c r="T1421" s="21"/>
      <c r="U1421" s="10"/>
      <c r="V1421" s="9"/>
      <c r="JD1421" s="12"/>
      <c r="KG1421" s="12"/>
      <c r="KH1421" s="12"/>
      <c r="KI1421" s="12"/>
      <c r="KJ1421" s="12"/>
      <c r="KK1421" s="12"/>
      <c r="KL1421" s="12"/>
    </row>
    <row r="1422" spans="1:359" s="8" customFormat="1" ht="22.5" customHeight="1">
      <c r="A1422" s="56"/>
      <c r="B1422" s="55"/>
      <c r="C1422" s="63"/>
      <c r="D1422" s="201"/>
      <c r="E1422" s="225"/>
      <c r="F1422" s="60"/>
      <c r="G1422" s="60"/>
      <c r="H1422" s="26"/>
      <c r="I1422" s="26"/>
      <c r="J1422" s="9"/>
      <c r="K1422" s="26"/>
      <c r="L1422" s="66"/>
      <c r="M1422" s="66"/>
      <c r="N1422" s="17"/>
      <c r="O1422" s="318"/>
      <c r="P1422" s="318"/>
      <c r="Q1422" s="13"/>
      <c r="R1422" s="31"/>
      <c r="S1422" s="31"/>
      <c r="T1422" s="21"/>
      <c r="U1422" s="10"/>
      <c r="V1422" s="9"/>
      <c r="JD1422" s="12"/>
      <c r="KH1422" s="12"/>
      <c r="KI1422" s="12"/>
      <c r="KJ1422" s="12"/>
      <c r="KK1422" s="12"/>
      <c r="KL1422" s="12"/>
      <c r="KY1422" s="12"/>
    </row>
    <row r="1423" spans="1:359" s="8" customFormat="1" ht="22.5" customHeight="1">
      <c r="A1423" s="56"/>
      <c r="B1423" s="55"/>
      <c r="C1423" s="63"/>
      <c r="D1423" s="201"/>
      <c r="E1423" s="226"/>
      <c r="F1423" s="60"/>
      <c r="G1423" s="60"/>
      <c r="H1423" s="26"/>
      <c r="I1423" s="26"/>
      <c r="J1423" s="9"/>
      <c r="K1423" s="26"/>
      <c r="L1423" s="66"/>
      <c r="M1423" s="66"/>
      <c r="N1423" s="17"/>
      <c r="O1423" s="318"/>
      <c r="P1423" s="318"/>
      <c r="Q1423" s="13"/>
      <c r="R1423" s="31"/>
      <c r="S1423" s="31"/>
      <c r="T1423" s="21"/>
      <c r="U1423" s="10"/>
      <c r="V1423" s="9"/>
      <c r="JD1423" s="12"/>
      <c r="KH1423" s="12"/>
      <c r="KI1423" s="12"/>
      <c r="KJ1423" s="12"/>
      <c r="KK1423" s="12"/>
      <c r="KL1423" s="12"/>
      <c r="KY1423" s="12"/>
    </row>
    <row r="1424" spans="1:359" s="8" customFormat="1" ht="22.5" customHeight="1">
      <c r="A1424" s="56"/>
      <c r="B1424" s="55"/>
      <c r="C1424" s="63"/>
      <c r="D1424" s="201"/>
      <c r="E1424" s="226"/>
      <c r="F1424" s="60"/>
      <c r="G1424" s="60"/>
      <c r="H1424" s="26"/>
      <c r="I1424" s="26"/>
      <c r="J1424" s="9"/>
      <c r="K1424" s="26"/>
      <c r="L1424" s="66"/>
      <c r="M1424" s="66"/>
      <c r="N1424" s="322"/>
      <c r="O1424" s="337"/>
      <c r="P1424" s="337"/>
      <c r="Q1424" s="323"/>
      <c r="R1424" s="31"/>
      <c r="S1424" s="31"/>
      <c r="T1424" s="21"/>
      <c r="U1424" s="10"/>
      <c r="V1424" s="9"/>
      <c r="JD1424" s="12"/>
      <c r="JF1424" s="12"/>
      <c r="JG1424" s="12"/>
      <c r="JH1424" s="12"/>
      <c r="JI1424" s="12"/>
      <c r="JJ1424" s="12"/>
      <c r="KG1424" s="12"/>
      <c r="KY1424" s="12"/>
      <c r="LD1424" s="12"/>
      <c r="LE1424" s="12"/>
      <c r="LF1424" s="12"/>
      <c r="LG1424" s="12"/>
      <c r="LH1424" s="12"/>
      <c r="LI1424" s="12"/>
      <c r="LJ1424" s="12"/>
      <c r="LK1424" s="12"/>
      <c r="LL1424" s="12"/>
      <c r="LM1424" s="12"/>
      <c r="LR1424" s="12"/>
      <c r="LS1424" s="12"/>
      <c r="LT1424" s="12"/>
      <c r="LU1424" s="12"/>
      <c r="LV1424" s="12"/>
      <c r="LW1424" s="12"/>
      <c r="LX1424" s="12"/>
      <c r="LY1424" s="12"/>
      <c r="LZ1424" s="12"/>
      <c r="MA1424" s="12"/>
      <c r="MB1424" s="12"/>
      <c r="MC1424" s="12"/>
      <c r="MD1424" s="12"/>
      <c r="ME1424" s="12"/>
      <c r="MF1424" s="12"/>
      <c r="MR1424" s="12"/>
      <c r="MU1424" s="12"/>
    </row>
    <row r="1425" spans="1:359" ht="22.5" customHeight="1">
      <c r="A1425" s="57">
        <v>2.2000000000000002</v>
      </c>
      <c r="B1425" s="58">
        <v>5</v>
      </c>
      <c r="C1425" s="62"/>
      <c r="D1425" s="201">
        <f>SUM((S1425*A1425)+B1425+C1425)</f>
        <v>39.892000000000003</v>
      </c>
      <c r="E1425" s="226"/>
      <c r="F1425" s="59" t="s">
        <v>846</v>
      </c>
      <c r="G1425" s="59"/>
      <c r="H1425" s="26" t="s">
        <v>2762</v>
      </c>
      <c r="I1425" s="26" t="s">
        <v>1251</v>
      </c>
      <c r="J1425" s="26" t="s">
        <v>2763</v>
      </c>
      <c r="K1425" s="26" t="s">
        <v>2764</v>
      </c>
      <c r="L1425" s="66">
        <f>SUM(D1425)</f>
        <v>39.892000000000003</v>
      </c>
      <c r="M1425" s="66"/>
      <c r="N1425" s="1" t="s">
        <v>369</v>
      </c>
      <c r="O1425" s="316" t="s">
        <v>369</v>
      </c>
      <c r="P1425" s="317">
        <v>6</v>
      </c>
      <c r="Q1425" s="317" t="s">
        <v>369</v>
      </c>
      <c r="R1425" s="37">
        <v>13</v>
      </c>
      <c r="S1425" s="38">
        <f>SUM(R1425*1.22)</f>
        <v>15.86</v>
      </c>
      <c r="T1425" s="25">
        <v>0.06</v>
      </c>
      <c r="U1425" s="10" t="s">
        <v>1239</v>
      </c>
      <c r="V1425" s="9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  <c r="GG1425" s="8"/>
      <c r="GH1425" s="8"/>
      <c r="GI1425" s="8"/>
      <c r="GJ1425" s="8"/>
      <c r="GK1425" s="8"/>
      <c r="GL1425" s="8"/>
      <c r="GM1425" s="8"/>
      <c r="GN1425" s="8"/>
      <c r="GO1425" s="8"/>
      <c r="GP1425" s="8"/>
      <c r="GQ1425" s="8"/>
      <c r="GR1425" s="8"/>
      <c r="GS1425" s="8"/>
      <c r="GT1425" s="8"/>
      <c r="GU1425" s="8"/>
      <c r="GV1425" s="8"/>
      <c r="GW1425" s="8"/>
      <c r="GX1425" s="8"/>
      <c r="GY1425" s="8"/>
      <c r="GZ1425" s="8"/>
      <c r="HA1425" s="8"/>
      <c r="HB1425" s="8"/>
      <c r="HC1425" s="8"/>
      <c r="HD1425" s="8"/>
      <c r="HE1425" s="8"/>
      <c r="HF1425" s="8"/>
      <c r="HG1425" s="8"/>
      <c r="HH1425" s="8"/>
      <c r="HI1425" s="8"/>
      <c r="HJ1425" s="8"/>
      <c r="HK1425" s="8"/>
      <c r="HL1425" s="8"/>
      <c r="HM1425" s="8"/>
      <c r="HN1425" s="8"/>
      <c r="HO1425" s="8"/>
      <c r="HP1425" s="8"/>
      <c r="HQ1425" s="8"/>
      <c r="HR1425" s="8"/>
      <c r="HS1425" s="8"/>
      <c r="HT1425" s="8"/>
      <c r="HU1425" s="8"/>
      <c r="HV1425" s="8"/>
      <c r="HW1425" s="8"/>
      <c r="HX1425" s="8"/>
      <c r="HY1425" s="8"/>
      <c r="HZ1425" s="8"/>
      <c r="IA1425" s="8"/>
      <c r="IB1425" s="8"/>
      <c r="IC1425" s="8"/>
      <c r="ID1425" s="8"/>
      <c r="IG1425" s="8"/>
      <c r="IJ1425" s="8"/>
      <c r="IK1425" s="8"/>
      <c r="IL1425" s="7"/>
      <c r="IM1425" s="8"/>
      <c r="IN1425" s="8"/>
      <c r="IO1425" s="8"/>
      <c r="IP1425" s="8"/>
      <c r="IQ1425" s="8"/>
      <c r="IR1425" s="7"/>
      <c r="IS1425" s="8"/>
      <c r="IT1425" s="8"/>
      <c r="IU1425" s="8"/>
      <c r="IV1425" s="8"/>
      <c r="IW1425" s="8"/>
      <c r="IX1425" s="8"/>
      <c r="IY1425" s="8"/>
      <c r="IZ1425" s="8"/>
      <c r="JA1425" s="8"/>
      <c r="JB1425" s="8"/>
      <c r="JC1425" s="8"/>
      <c r="JD1425" s="8"/>
      <c r="JE1425" s="8"/>
      <c r="JF1425" s="8"/>
      <c r="JG1425" s="8"/>
      <c r="JH1425" s="8"/>
      <c r="JI1425" s="8"/>
      <c r="JJ1425" s="8"/>
      <c r="JK1425" s="8"/>
      <c r="JL1425" s="8"/>
      <c r="JP1425" s="8"/>
      <c r="JQ1425" s="8"/>
      <c r="JR1425" s="8"/>
      <c r="JS1425" s="8"/>
      <c r="JY1425" s="8"/>
      <c r="JZ1425" s="8"/>
      <c r="KA1425" s="8"/>
      <c r="KB1425" s="8"/>
      <c r="KC1425" s="8"/>
      <c r="KD1425" s="8"/>
      <c r="KE1425" s="8"/>
      <c r="KF1425" s="8"/>
      <c r="KM1425" s="8"/>
      <c r="KN1425" s="8"/>
      <c r="KO1425" s="8"/>
      <c r="KP1425" s="8"/>
      <c r="KQ1425" s="8"/>
      <c r="KR1425" s="8"/>
      <c r="KU1425" s="8"/>
      <c r="KV1425" s="8"/>
      <c r="KW1425" s="8"/>
      <c r="KZ1425" s="8"/>
      <c r="LA1425" s="8"/>
      <c r="LB1425" s="8"/>
      <c r="LC1425" s="8"/>
      <c r="LD1425" s="8"/>
      <c r="LE1425" s="8"/>
      <c r="LF1425" s="8"/>
      <c r="LG1425" s="8"/>
      <c r="LH1425" s="8"/>
      <c r="LI1425" s="8"/>
      <c r="LJ1425" s="8"/>
      <c r="LK1425" s="8"/>
      <c r="LL1425" s="8"/>
      <c r="LM1425" s="8"/>
      <c r="LN1425" s="8"/>
      <c r="LO1425" s="8"/>
      <c r="LP1425" s="8"/>
      <c r="LQ1425" s="8"/>
      <c r="LR1425" s="8"/>
      <c r="LS1425" s="8"/>
      <c r="LT1425" s="8"/>
      <c r="LU1425" s="8"/>
      <c r="LV1425" s="8"/>
      <c r="LW1425" s="8"/>
      <c r="LX1425" s="8"/>
      <c r="LY1425" s="8"/>
      <c r="LZ1425" s="8"/>
      <c r="MA1425" s="8"/>
      <c r="MB1425" s="8"/>
      <c r="MC1425" s="8"/>
      <c r="MD1425" s="8"/>
      <c r="ME1425" s="8"/>
      <c r="MF1425" s="8"/>
      <c r="MG1425" s="8"/>
      <c r="MH1425" s="8"/>
      <c r="MI1425" s="8"/>
      <c r="MJ1425" s="8"/>
      <c r="MK1425" s="8"/>
      <c r="ML1425" s="8"/>
      <c r="MM1425" s="8"/>
      <c r="MN1425" s="8"/>
      <c r="MO1425" s="8"/>
      <c r="MP1425" s="8"/>
      <c r="MR1425" s="8"/>
      <c r="MU1425" s="8"/>
    </row>
    <row r="1426" spans="1:359" ht="22.5" customHeight="1">
      <c r="A1426" s="57">
        <v>1</v>
      </c>
      <c r="B1426" s="58">
        <v>20</v>
      </c>
      <c r="C1426" s="62"/>
      <c r="D1426" s="201">
        <f>SUM((S1426*A1426)+B1426+C1426)</f>
        <v>28.661999999999999</v>
      </c>
      <c r="E1426" s="226"/>
      <c r="F1426" s="59" t="s">
        <v>845</v>
      </c>
      <c r="G1426" s="59"/>
      <c r="H1426" s="26" t="s">
        <v>2762</v>
      </c>
      <c r="I1426" s="26" t="s">
        <v>1251</v>
      </c>
      <c r="J1426" s="26" t="s">
        <v>948</v>
      </c>
      <c r="K1426" s="26" t="s">
        <v>2765</v>
      </c>
      <c r="L1426" s="66">
        <f>SUM(D1426)</f>
        <v>28.661999999999999</v>
      </c>
      <c r="M1426" s="66"/>
      <c r="N1426" s="1" t="s">
        <v>369</v>
      </c>
      <c r="O1426" s="316" t="s">
        <v>369</v>
      </c>
      <c r="P1426" s="317">
        <v>6</v>
      </c>
      <c r="Q1426" s="317" t="s">
        <v>369</v>
      </c>
      <c r="R1426" s="37">
        <v>7.1</v>
      </c>
      <c r="S1426" s="38">
        <f>SUM(R1426*1.22)</f>
        <v>8.661999999999999</v>
      </c>
      <c r="T1426" s="25">
        <v>0.06</v>
      </c>
      <c r="U1426" s="10" t="s">
        <v>1239</v>
      </c>
      <c r="V1426" s="9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  <c r="GG1426" s="8"/>
      <c r="GH1426" s="8"/>
      <c r="GI1426" s="8"/>
      <c r="GJ1426" s="8"/>
      <c r="GK1426" s="8"/>
      <c r="GL1426" s="8"/>
      <c r="GM1426" s="8"/>
      <c r="GN1426" s="8"/>
      <c r="GO1426" s="8"/>
      <c r="GP1426" s="8"/>
      <c r="GQ1426" s="8"/>
      <c r="GR1426" s="8"/>
      <c r="GS1426" s="8"/>
      <c r="GT1426" s="8"/>
      <c r="GU1426" s="8"/>
      <c r="GV1426" s="8"/>
      <c r="GW1426" s="8"/>
      <c r="GX1426" s="8"/>
      <c r="GY1426" s="8"/>
      <c r="GZ1426" s="8"/>
      <c r="HA1426" s="8"/>
      <c r="HB1426" s="8"/>
      <c r="HC1426" s="8"/>
      <c r="HD1426" s="8"/>
      <c r="HE1426" s="8"/>
      <c r="HF1426" s="8"/>
      <c r="HG1426" s="8"/>
      <c r="HH1426" s="8"/>
      <c r="HI1426" s="8"/>
      <c r="HJ1426" s="8"/>
      <c r="HK1426" s="8"/>
      <c r="HL1426" s="8"/>
      <c r="HM1426" s="8"/>
      <c r="HN1426" s="8"/>
      <c r="HO1426" s="8"/>
      <c r="HP1426" s="8"/>
      <c r="HQ1426" s="8"/>
      <c r="HR1426" s="8"/>
      <c r="HS1426" s="8"/>
      <c r="HT1426" s="8"/>
      <c r="HU1426" s="8"/>
      <c r="HV1426" s="8"/>
      <c r="HW1426" s="8"/>
      <c r="HX1426" s="8"/>
      <c r="HY1426" s="8"/>
      <c r="HZ1426" s="8"/>
      <c r="IA1426" s="8"/>
      <c r="IB1426" s="8"/>
      <c r="IC1426" s="8"/>
      <c r="ID1426" s="8"/>
      <c r="IG1426" s="8"/>
      <c r="IJ1426" s="8"/>
      <c r="IK1426" s="8"/>
      <c r="IL1426" s="7"/>
      <c r="IM1426" s="8"/>
      <c r="IN1426" s="8"/>
      <c r="IO1426" s="8"/>
      <c r="IP1426" s="8"/>
      <c r="IQ1426" s="8"/>
      <c r="IR1426" s="7"/>
      <c r="IS1426" s="8"/>
      <c r="IT1426" s="8"/>
      <c r="IU1426" s="8"/>
      <c r="IV1426" s="8"/>
      <c r="IW1426" s="8"/>
      <c r="IX1426" s="8"/>
      <c r="IY1426" s="8"/>
      <c r="IZ1426" s="8"/>
      <c r="JA1426" s="8"/>
      <c r="JB1426" s="8"/>
      <c r="JC1426" s="8"/>
      <c r="JD1426" s="8"/>
      <c r="JE1426" s="8"/>
      <c r="JF1426" s="8"/>
      <c r="JG1426" s="8"/>
      <c r="JH1426" s="8"/>
      <c r="JI1426" s="8"/>
      <c r="JJ1426" s="8"/>
      <c r="JK1426" s="8"/>
      <c r="JL1426" s="8"/>
      <c r="JP1426" s="8"/>
      <c r="JQ1426" s="8"/>
      <c r="JR1426" s="8"/>
      <c r="JS1426" s="8"/>
      <c r="JY1426" s="8"/>
      <c r="JZ1426" s="8"/>
      <c r="KA1426" s="8"/>
      <c r="KB1426" s="8"/>
      <c r="KC1426" s="8"/>
      <c r="KD1426" s="8"/>
      <c r="KE1426" s="8"/>
      <c r="KF1426" s="8"/>
      <c r="KM1426" s="8"/>
      <c r="KN1426" s="8"/>
      <c r="KO1426" s="8"/>
      <c r="KP1426" s="8"/>
      <c r="KQ1426" s="8"/>
      <c r="KR1426" s="8"/>
      <c r="KU1426" s="8"/>
      <c r="KV1426" s="8"/>
      <c r="KW1426" s="8"/>
      <c r="KZ1426" s="8"/>
      <c r="LA1426" s="8"/>
      <c r="LB1426" s="8"/>
      <c r="LC1426" s="8"/>
      <c r="LD1426" s="8"/>
      <c r="LE1426" s="8"/>
      <c r="LF1426" s="8"/>
      <c r="LG1426" s="8"/>
      <c r="LH1426" s="8"/>
      <c r="LI1426" s="8"/>
      <c r="LJ1426" s="8"/>
      <c r="LK1426" s="8"/>
      <c r="LL1426" s="8"/>
      <c r="LM1426" s="8"/>
      <c r="LN1426" s="8"/>
      <c r="LO1426" s="8"/>
      <c r="LP1426" s="8"/>
      <c r="LQ1426" s="8"/>
      <c r="LR1426" s="8"/>
      <c r="LS1426" s="8"/>
      <c r="LT1426" s="8"/>
      <c r="LU1426" s="8"/>
      <c r="LV1426" s="8"/>
      <c r="LW1426" s="8"/>
      <c r="LX1426" s="8"/>
      <c r="LY1426" s="8"/>
      <c r="LZ1426" s="8"/>
      <c r="MA1426" s="8"/>
      <c r="MB1426" s="8"/>
      <c r="MC1426" s="8"/>
      <c r="MD1426" s="8"/>
      <c r="ME1426" s="8"/>
      <c r="MF1426" s="8"/>
      <c r="MG1426" s="8"/>
      <c r="MH1426" s="8"/>
      <c r="MI1426" s="8"/>
      <c r="MJ1426" s="8"/>
      <c r="MK1426" s="8"/>
      <c r="ML1426" s="8"/>
      <c r="MM1426" s="8"/>
      <c r="MN1426" s="8"/>
      <c r="MO1426" s="8"/>
      <c r="MP1426" s="8"/>
      <c r="MR1426" s="8"/>
      <c r="MU1426" s="8"/>
    </row>
    <row r="1427" spans="1:359" s="8" customFormat="1" ht="22.5" customHeight="1">
      <c r="A1427" s="56"/>
      <c r="B1427" s="55"/>
      <c r="C1427" s="63"/>
      <c r="D1427" s="201"/>
      <c r="E1427" s="226"/>
      <c r="F1427" s="60"/>
      <c r="G1427" s="60"/>
      <c r="H1427" s="26"/>
      <c r="I1427" s="26"/>
      <c r="J1427" s="9"/>
      <c r="K1427" s="26"/>
      <c r="L1427" s="66"/>
      <c r="M1427" s="66"/>
      <c r="N1427" s="17"/>
      <c r="O1427" s="318"/>
      <c r="P1427" s="318"/>
      <c r="Q1427" s="13"/>
      <c r="R1427" s="31"/>
      <c r="S1427" s="31"/>
      <c r="T1427" s="21"/>
      <c r="U1427" s="10"/>
      <c r="V1427" s="9"/>
      <c r="JD1427" s="12"/>
      <c r="KG1427" s="12"/>
      <c r="KH1427" s="12"/>
      <c r="KI1427" s="12"/>
      <c r="KJ1427" s="12"/>
      <c r="KK1427" s="12"/>
      <c r="KL1427" s="12"/>
    </row>
    <row r="1428" spans="1:359" s="8" customFormat="1" ht="22.5" customHeight="1">
      <c r="A1428" s="56"/>
      <c r="B1428" s="55"/>
      <c r="C1428" s="63"/>
      <c r="D1428" s="201"/>
      <c r="E1428" s="225"/>
      <c r="F1428" s="60"/>
      <c r="G1428" s="60"/>
      <c r="H1428" s="26"/>
      <c r="I1428" s="26"/>
      <c r="J1428" s="9"/>
      <c r="K1428" s="26"/>
      <c r="L1428" s="66"/>
      <c r="M1428" s="66"/>
      <c r="N1428" s="17"/>
      <c r="O1428" s="318"/>
      <c r="P1428" s="318"/>
      <c r="Q1428" s="13"/>
      <c r="R1428" s="31"/>
      <c r="S1428" s="31"/>
      <c r="T1428" s="21"/>
      <c r="U1428" s="10"/>
      <c r="V1428" s="9"/>
      <c r="JD1428" s="12"/>
      <c r="KH1428" s="12"/>
      <c r="KI1428" s="12"/>
      <c r="KJ1428" s="12"/>
      <c r="KK1428" s="12"/>
      <c r="KL1428" s="12"/>
      <c r="KY1428" s="12"/>
    </row>
    <row r="1429" spans="1:359" s="8" customFormat="1" ht="22.5" customHeight="1">
      <c r="A1429" s="56"/>
      <c r="B1429" s="55"/>
      <c r="C1429" s="63"/>
      <c r="D1429" s="201"/>
      <c r="E1429" s="226"/>
      <c r="F1429" s="60"/>
      <c r="G1429" s="60"/>
      <c r="H1429" s="26"/>
      <c r="I1429" s="26"/>
      <c r="J1429" s="9"/>
      <c r="K1429" s="26"/>
      <c r="L1429" s="66"/>
      <c r="M1429" s="66"/>
      <c r="N1429" s="17"/>
      <c r="O1429" s="318"/>
      <c r="P1429" s="318"/>
      <c r="Q1429" s="13"/>
      <c r="R1429" s="31"/>
      <c r="S1429" s="31"/>
      <c r="T1429" s="21"/>
      <c r="U1429" s="10"/>
      <c r="V1429" s="9"/>
      <c r="JD1429" s="12"/>
      <c r="KH1429" s="12"/>
      <c r="KI1429" s="12"/>
      <c r="KJ1429" s="12"/>
      <c r="KK1429" s="12"/>
      <c r="KL1429" s="12"/>
      <c r="KY1429" s="12"/>
    </row>
    <row r="1430" spans="1:359" s="8" customFormat="1" ht="22.5" customHeight="1">
      <c r="A1430" s="56"/>
      <c r="B1430" s="55"/>
      <c r="C1430" s="63"/>
      <c r="D1430" s="201"/>
      <c r="E1430" s="226"/>
      <c r="F1430" s="60"/>
      <c r="G1430" s="60"/>
      <c r="H1430" s="26"/>
      <c r="I1430" s="26"/>
      <c r="J1430" s="9"/>
      <c r="K1430" s="26"/>
      <c r="L1430" s="66"/>
      <c r="M1430" s="66"/>
      <c r="N1430" s="322"/>
      <c r="O1430" s="337"/>
      <c r="P1430" s="337"/>
      <c r="Q1430" s="323"/>
      <c r="R1430" s="31"/>
      <c r="S1430" s="31"/>
      <c r="T1430" s="21"/>
      <c r="U1430" s="10"/>
      <c r="V1430" s="9"/>
      <c r="JD1430" s="12"/>
      <c r="JF1430" s="12"/>
      <c r="JG1430" s="12"/>
      <c r="JH1430" s="12"/>
      <c r="JI1430" s="12"/>
      <c r="JJ1430" s="12"/>
      <c r="KG1430" s="12"/>
      <c r="KY1430" s="12"/>
      <c r="LD1430" s="12"/>
      <c r="LE1430" s="12"/>
      <c r="LF1430" s="12"/>
      <c r="LG1430" s="12"/>
      <c r="LH1430" s="12"/>
      <c r="LI1430" s="12"/>
      <c r="LJ1430" s="12"/>
      <c r="LK1430" s="12"/>
      <c r="LL1430" s="12"/>
      <c r="LM1430" s="12"/>
      <c r="LR1430" s="12"/>
      <c r="LS1430" s="12"/>
      <c r="LT1430" s="12"/>
      <c r="LU1430" s="12"/>
      <c r="LV1430" s="12"/>
      <c r="LW1430" s="12"/>
      <c r="LX1430" s="12"/>
      <c r="LY1430" s="12"/>
      <c r="LZ1430" s="12"/>
      <c r="MA1430" s="12"/>
      <c r="MB1430" s="12"/>
      <c r="MC1430" s="12"/>
      <c r="MD1430" s="12"/>
      <c r="ME1430" s="12"/>
      <c r="MF1430" s="12"/>
      <c r="MR1430" s="12"/>
      <c r="MU1430" s="12"/>
    </row>
    <row r="1431" spans="1:359" ht="22.5" customHeight="1">
      <c r="A1431" s="57">
        <v>2</v>
      </c>
      <c r="B1431" s="58"/>
      <c r="C1431" s="62"/>
      <c r="D1431" s="201">
        <f t="shared" ref="D1431" si="453">SUM((S1431*A1431)+B1431+C1431)</f>
        <v>61</v>
      </c>
      <c r="E1431" s="226"/>
      <c r="F1431" s="59" t="s">
        <v>808</v>
      </c>
      <c r="G1431" s="59"/>
      <c r="H1431" s="26" t="s">
        <v>2630</v>
      </c>
      <c r="I1431" s="26" t="s">
        <v>2627</v>
      </c>
      <c r="J1431" s="26" t="s">
        <v>545</v>
      </c>
      <c r="K1431" s="26" t="s">
        <v>2629</v>
      </c>
      <c r="L1431" s="66">
        <f>SUM(D1431)</f>
        <v>61</v>
      </c>
      <c r="M1431" s="66"/>
      <c r="N1431" s="1" t="s">
        <v>369</v>
      </c>
      <c r="O1431" s="316" t="s">
        <v>369</v>
      </c>
      <c r="P1431" s="317" t="s">
        <v>369</v>
      </c>
      <c r="Q1431" s="317">
        <v>1</v>
      </c>
      <c r="R1431" s="37">
        <v>25</v>
      </c>
      <c r="S1431" s="38">
        <f>SUM(R1431*1.22)</f>
        <v>30.5</v>
      </c>
      <c r="T1431" s="20" t="s">
        <v>489</v>
      </c>
      <c r="U1431" s="10" t="s">
        <v>517</v>
      </c>
      <c r="V1431" s="9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8"/>
      <c r="FV1431" s="8"/>
      <c r="FW1431" s="8"/>
      <c r="FX1431" s="8"/>
      <c r="FY1431" s="8"/>
      <c r="FZ1431" s="8"/>
      <c r="GA1431" s="8"/>
      <c r="GB1431" s="8"/>
      <c r="GC1431" s="8"/>
      <c r="GD1431" s="8"/>
      <c r="GE1431" s="8"/>
      <c r="GF1431" s="8"/>
      <c r="GG1431" s="8"/>
      <c r="GH1431" s="8"/>
      <c r="GI1431" s="8"/>
      <c r="GJ1431" s="8"/>
      <c r="GK1431" s="8"/>
      <c r="GL1431" s="8"/>
      <c r="GM1431" s="8"/>
      <c r="GN1431" s="8"/>
      <c r="GO1431" s="8"/>
      <c r="GP1431" s="8"/>
      <c r="GQ1431" s="8"/>
      <c r="GR1431" s="8"/>
      <c r="GS1431" s="8"/>
      <c r="GT1431" s="8"/>
      <c r="GU1431" s="8"/>
      <c r="GV1431" s="8"/>
      <c r="GW1431" s="8"/>
      <c r="GX1431" s="8"/>
      <c r="GY1431" s="8"/>
      <c r="GZ1431" s="8"/>
      <c r="HA1431" s="8"/>
      <c r="HB1431" s="8"/>
      <c r="HC1431" s="8"/>
      <c r="HD1431" s="8"/>
      <c r="HE1431" s="8"/>
      <c r="HF1431" s="8"/>
      <c r="HG1431" s="8"/>
      <c r="HH1431" s="8"/>
      <c r="HI1431" s="8"/>
      <c r="HJ1431" s="8"/>
      <c r="HK1431" s="8"/>
      <c r="HL1431" s="8"/>
      <c r="HM1431" s="8"/>
      <c r="HN1431" s="8"/>
      <c r="HO1431" s="8"/>
      <c r="HP1431" s="8"/>
      <c r="HQ1431" s="8"/>
      <c r="HR1431" s="8"/>
      <c r="HS1431" s="8"/>
      <c r="HT1431" s="8"/>
      <c r="HU1431" s="8"/>
      <c r="HV1431" s="8"/>
      <c r="HW1431" s="8"/>
      <c r="HX1431" s="8"/>
      <c r="IB1431" s="8"/>
      <c r="IC1431" s="8"/>
      <c r="ID1431" s="8"/>
      <c r="IG1431" s="8"/>
      <c r="IL1431" s="8"/>
      <c r="IM1431" s="8"/>
      <c r="IN1431" s="8"/>
      <c r="IO1431" s="8"/>
      <c r="IP1431" s="8"/>
      <c r="IQ1431" s="8"/>
      <c r="IS1431" s="8"/>
      <c r="IT1431" s="8"/>
      <c r="IU1431" s="8"/>
      <c r="IV1431" s="8"/>
      <c r="IW1431" s="8"/>
      <c r="IX1431" s="8"/>
      <c r="IY1431" s="8"/>
      <c r="IZ1431" s="8"/>
      <c r="JA1431" s="8"/>
      <c r="JF1431" s="8"/>
      <c r="JG1431" s="8"/>
      <c r="JH1431" s="8"/>
      <c r="JI1431" s="8"/>
      <c r="JJ1431" s="8"/>
      <c r="JL1431" s="8"/>
      <c r="JT1431" s="8"/>
      <c r="JU1431" s="8"/>
      <c r="JV1431" s="8"/>
      <c r="JW1431" s="8"/>
      <c r="JX1431" s="8"/>
      <c r="JZ1431" s="8"/>
      <c r="KA1431" s="8"/>
      <c r="KB1431" s="8"/>
      <c r="KG1431" s="8"/>
      <c r="KH1431" s="8"/>
      <c r="KI1431" s="8"/>
      <c r="KJ1431" s="8"/>
      <c r="KK1431" s="8"/>
      <c r="KL1431" s="8"/>
      <c r="KY1431" s="8"/>
      <c r="MH1431" s="8"/>
      <c r="MI1431" s="8"/>
      <c r="MJ1431" s="8"/>
      <c r="MQ1431" s="8"/>
      <c r="MR1431" s="8"/>
      <c r="MS1431" s="8"/>
      <c r="MU1431" s="8"/>
    </row>
    <row r="1432" spans="1:359" s="8" customFormat="1" ht="22.5" customHeight="1">
      <c r="A1432" s="56"/>
      <c r="B1432" s="55"/>
      <c r="C1432" s="63"/>
      <c r="D1432" s="201"/>
      <c r="E1432" s="226"/>
      <c r="F1432" s="60"/>
      <c r="G1432" s="60"/>
      <c r="H1432" s="26"/>
      <c r="I1432" s="26"/>
      <c r="J1432" s="26"/>
      <c r="K1432" s="26"/>
      <c r="L1432" s="66"/>
      <c r="M1432" s="66"/>
      <c r="N1432" s="17"/>
      <c r="O1432" s="318"/>
      <c r="P1432" s="318"/>
      <c r="Q1432" s="13"/>
      <c r="R1432" s="31"/>
      <c r="S1432" s="31"/>
      <c r="T1432" s="21"/>
      <c r="U1432" s="10"/>
      <c r="V1432" s="9"/>
      <c r="JD1432" s="12"/>
      <c r="JM1432" s="12"/>
      <c r="JN1432" s="12"/>
      <c r="JO1432" s="12"/>
      <c r="KG1432" s="12"/>
      <c r="MR1432" s="12"/>
      <c r="MU1432" s="12"/>
    </row>
    <row r="1433" spans="1:359" s="8" customFormat="1" ht="22.5" customHeight="1">
      <c r="A1433" s="56"/>
      <c r="B1433" s="55"/>
      <c r="C1433" s="63"/>
      <c r="D1433" s="201"/>
      <c r="E1433" s="226"/>
      <c r="F1433" s="60"/>
      <c r="G1433" s="60"/>
      <c r="H1433" s="26"/>
      <c r="I1433" s="26"/>
      <c r="J1433" s="26"/>
      <c r="K1433" s="26"/>
      <c r="L1433" s="66"/>
      <c r="M1433" s="66"/>
      <c r="N1433" s="17"/>
      <c r="O1433" s="318"/>
      <c r="P1433" s="318"/>
      <c r="Q1433" s="13"/>
      <c r="R1433" s="31"/>
      <c r="S1433" s="31"/>
      <c r="T1433" s="21"/>
      <c r="U1433" s="10"/>
      <c r="V1433" s="9"/>
      <c r="JD1433" s="12"/>
      <c r="JM1433" s="12"/>
      <c r="JN1433" s="12"/>
      <c r="JO1433" s="12"/>
      <c r="KG1433" s="12"/>
      <c r="KY1433" s="12"/>
      <c r="MR1433" s="12"/>
    </row>
    <row r="1434" spans="1:359" s="8" customFormat="1" ht="22.5" customHeight="1">
      <c r="A1434" s="56"/>
      <c r="B1434" s="55"/>
      <c r="C1434" s="63"/>
      <c r="D1434" s="201"/>
      <c r="E1434" s="225"/>
      <c r="F1434" s="60"/>
      <c r="G1434" s="60"/>
      <c r="H1434" s="26"/>
      <c r="I1434" s="26"/>
      <c r="J1434" s="26"/>
      <c r="K1434" s="26"/>
      <c r="L1434" s="66"/>
      <c r="M1434" s="66"/>
      <c r="N1434" s="17"/>
      <c r="O1434" s="318"/>
      <c r="P1434" s="318"/>
      <c r="Q1434" s="13"/>
      <c r="R1434" s="31"/>
      <c r="S1434" s="31"/>
      <c r="T1434" s="21"/>
      <c r="U1434" s="10"/>
      <c r="V1434" s="9"/>
      <c r="JD1434" s="12"/>
      <c r="KG1434" s="12"/>
      <c r="KY1434" s="12"/>
      <c r="MR1434" s="12"/>
      <c r="MU1434" s="7"/>
    </row>
    <row r="1435" spans="1:359" s="8" customFormat="1" ht="22.5" customHeight="1">
      <c r="A1435" s="56"/>
      <c r="B1435" s="55"/>
      <c r="C1435" s="63"/>
      <c r="D1435" s="201"/>
      <c r="E1435" s="226"/>
      <c r="F1435" s="60"/>
      <c r="G1435" s="60"/>
      <c r="H1435" s="26"/>
      <c r="I1435" s="26"/>
      <c r="J1435" s="26"/>
      <c r="K1435" s="26"/>
      <c r="L1435" s="66"/>
      <c r="M1435" s="66"/>
      <c r="N1435" s="322"/>
      <c r="O1435" s="337"/>
      <c r="P1435" s="337"/>
      <c r="Q1435" s="323"/>
      <c r="R1435" s="31"/>
      <c r="S1435" s="31"/>
      <c r="T1435" s="21"/>
      <c r="U1435" s="10"/>
      <c r="V1435" s="9"/>
      <c r="KG1435" s="12"/>
      <c r="KH1435" s="12"/>
      <c r="KI1435" s="12"/>
      <c r="KJ1435" s="12"/>
      <c r="KK1435" s="12"/>
      <c r="KL1435" s="12"/>
      <c r="KU1435" s="12"/>
      <c r="KV1435" s="12"/>
      <c r="KW1435" s="12"/>
      <c r="LD1435" s="12"/>
      <c r="LE1435" s="12"/>
      <c r="LF1435" s="12"/>
      <c r="LG1435" s="12"/>
      <c r="LH1435" s="12"/>
      <c r="LI1435" s="12"/>
      <c r="LJ1435" s="12"/>
      <c r="LK1435" s="12"/>
      <c r="LL1435" s="12"/>
      <c r="LM1435" s="12"/>
      <c r="LR1435" s="12"/>
      <c r="LS1435" s="12"/>
      <c r="LT1435" s="12"/>
      <c r="LU1435" s="12"/>
      <c r="LV1435" s="12"/>
      <c r="LW1435" s="12"/>
      <c r="LX1435" s="12"/>
      <c r="LY1435" s="12"/>
      <c r="LZ1435" s="12"/>
      <c r="MA1435" s="12"/>
      <c r="MB1435" s="12"/>
      <c r="MC1435" s="12"/>
      <c r="MD1435" s="12"/>
      <c r="ME1435" s="12"/>
      <c r="MF1435" s="12"/>
      <c r="MR1435" s="12"/>
    </row>
    <row r="1436" spans="1:359" ht="22.5" customHeight="1">
      <c r="A1436" s="57">
        <v>1.8</v>
      </c>
      <c r="B1436" s="58"/>
      <c r="C1436" s="62">
        <v>10</v>
      </c>
      <c r="D1436" s="201">
        <f>SUM((S1436*A1436)+B1436+C1436)</f>
        <v>119.8</v>
      </c>
      <c r="E1436" s="226"/>
      <c r="F1436" s="59" t="s">
        <v>810</v>
      </c>
      <c r="G1436" s="59"/>
      <c r="H1436" s="26" t="s">
        <v>462</v>
      </c>
      <c r="I1436" s="26" t="s">
        <v>392</v>
      </c>
      <c r="J1436" s="26"/>
      <c r="K1436" s="26" t="s">
        <v>391</v>
      </c>
      <c r="L1436" s="66">
        <f>SUM(D1436)</f>
        <v>119.8</v>
      </c>
      <c r="M1436" s="66"/>
      <c r="N1436" s="1" t="s">
        <v>369</v>
      </c>
      <c r="O1436" s="316" t="s">
        <v>369</v>
      </c>
      <c r="P1436" s="317">
        <v>1</v>
      </c>
      <c r="Q1436" s="4" t="s">
        <v>369</v>
      </c>
      <c r="R1436" s="37">
        <v>50</v>
      </c>
      <c r="S1436" s="38">
        <f>SUM(R1436*1.22)</f>
        <v>61</v>
      </c>
      <c r="T1436" s="20"/>
      <c r="U1436" s="10" t="s">
        <v>517</v>
      </c>
      <c r="V1436" s="9"/>
      <c r="W1436" s="8"/>
      <c r="HP1436" s="8"/>
      <c r="HQ1436" s="8"/>
      <c r="HR1436" s="8"/>
      <c r="HS1436" s="8"/>
      <c r="HV1436" s="8"/>
      <c r="HZ1436" s="8"/>
      <c r="IA1436" s="8"/>
      <c r="IB1436" s="8"/>
      <c r="IC1436" s="8"/>
      <c r="ID1436" s="8"/>
      <c r="IE1436" s="8"/>
      <c r="IF1436" s="8"/>
      <c r="IG1436" s="8"/>
      <c r="IH1436" s="8"/>
      <c r="IL1436" s="8"/>
      <c r="IM1436" s="8"/>
      <c r="IN1436" s="8"/>
      <c r="IO1436" s="8"/>
      <c r="IP1436" s="8"/>
      <c r="IQ1436" s="8"/>
      <c r="IR1436" s="8"/>
      <c r="JB1436" s="8"/>
      <c r="JC1436" s="8"/>
      <c r="JD1436" s="8"/>
      <c r="JE1436" s="8"/>
      <c r="JF1436" s="8"/>
      <c r="JG1436" s="8"/>
      <c r="JH1436" s="8"/>
      <c r="JI1436" s="8"/>
      <c r="JJ1436" s="8"/>
      <c r="JK1436" s="8"/>
      <c r="JL1436" s="8"/>
      <c r="JM1436" s="8"/>
      <c r="JN1436" s="8"/>
      <c r="JO1436" s="8"/>
      <c r="JP1436" s="8"/>
      <c r="JQ1436" s="8"/>
      <c r="JR1436" s="8"/>
      <c r="JS1436" s="8"/>
      <c r="JY1436" s="8"/>
      <c r="JZ1436" s="8"/>
      <c r="KA1436" s="8"/>
      <c r="KB1436" s="8"/>
      <c r="KC1436" s="8"/>
      <c r="KD1436" s="8"/>
      <c r="KE1436" s="8"/>
      <c r="KF1436" s="8"/>
      <c r="KG1436" s="8"/>
      <c r="KH1436" s="8"/>
      <c r="KI1436" s="8"/>
      <c r="KJ1436" s="8"/>
      <c r="KK1436" s="8"/>
      <c r="KL1436" s="8"/>
      <c r="KM1436" s="8"/>
      <c r="KN1436" s="8"/>
      <c r="KO1436" s="8"/>
      <c r="KP1436" s="8"/>
      <c r="KQ1436" s="8"/>
      <c r="KR1436" s="8"/>
      <c r="KS1436" s="8"/>
      <c r="KT1436" s="8"/>
      <c r="KU1436" s="8"/>
      <c r="KV1436" s="8"/>
      <c r="KW1436" s="8"/>
      <c r="KY1436" s="8"/>
      <c r="LD1436" s="8"/>
      <c r="LE1436" s="8"/>
      <c r="LF1436" s="8"/>
      <c r="LG1436" s="8"/>
      <c r="LH1436" s="8"/>
      <c r="LI1436" s="8"/>
      <c r="LJ1436" s="8"/>
      <c r="LK1436" s="8"/>
      <c r="LL1436" s="8"/>
      <c r="LM1436" s="8"/>
      <c r="LR1436" s="8"/>
      <c r="LS1436" s="8"/>
      <c r="LT1436" s="8"/>
      <c r="LU1436" s="8"/>
      <c r="LV1436" s="8"/>
      <c r="LW1436" s="8"/>
      <c r="LX1436" s="8"/>
      <c r="LY1436" s="8"/>
      <c r="LZ1436" s="8"/>
      <c r="MA1436" s="8"/>
      <c r="MB1436" s="8"/>
      <c r="MC1436" s="8"/>
      <c r="MD1436" s="8"/>
      <c r="ME1436" s="8"/>
      <c r="MF1436" s="8"/>
      <c r="MQ1436" s="8"/>
      <c r="MR1436" s="8"/>
      <c r="MS1436" s="8"/>
      <c r="MU1436" s="8"/>
    </row>
    <row r="1437" spans="1:359" ht="22.5" customHeight="1">
      <c r="A1437" s="57">
        <v>1.7</v>
      </c>
      <c r="B1437" s="58"/>
      <c r="C1437" s="62">
        <v>30</v>
      </c>
      <c r="D1437" s="201">
        <f>SUM((S1437*A1437)+B1437+C1437)</f>
        <v>146.14400000000001</v>
      </c>
      <c r="F1437" s="59" t="s">
        <v>811</v>
      </c>
      <c r="G1437" s="59"/>
      <c r="H1437" s="26" t="s">
        <v>462</v>
      </c>
      <c r="I1437" s="26" t="s">
        <v>392</v>
      </c>
      <c r="J1437" s="26"/>
      <c r="K1437" s="26" t="s">
        <v>717</v>
      </c>
      <c r="L1437" s="66">
        <f>SUM(D1437)</f>
        <v>146.14400000000001</v>
      </c>
      <c r="M1437" s="66"/>
      <c r="N1437" s="1" t="s">
        <v>369</v>
      </c>
      <c r="O1437" s="316" t="s">
        <v>369</v>
      </c>
      <c r="P1437" s="317">
        <v>1</v>
      </c>
      <c r="Q1437" s="4" t="s">
        <v>369</v>
      </c>
      <c r="R1437" s="37">
        <v>56</v>
      </c>
      <c r="S1437" s="38">
        <f>SUM(R1437*1.22)</f>
        <v>68.319999999999993</v>
      </c>
      <c r="T1437" s="20" t="s">
        <v>489</v>
      </c>
      <c r="U1437" s="10" t="s">
        <v>517</v>
      </c>
      <c r="V1437" s="9"/>
      <c r="HY1437" s="8"/>
      <c r="HZ1437" s="8"/>
      <c r="IA1437" s="8"/>
      <c r="IB1437" s="8"/>
      <c r="IC1437" s="8"/>
      <c r="ID1437" s="8"/>
      <c r="IE1437" s="8"/>
      <c r="IF1437" s="8"/>
      <c r="IG1437" s="8"/>
      <c r="IH1437" s="8"/>
      <c r="II1437" s="8"/>
      <c r="IJ1437" s="8"/>
      <c r="IK1437" s="8"/>
      <c r="IL1437" s="8"/>
      <c r="IM1437" s="8"/>
      <c r="IN1437" s="8"/>
      <c r="IO1437" s="8"/>
      <c r="IP1437" s="8"/>
      <c r="IQ1437" s="8"/>
      <c r="JB1437" s="8"/>
      <c r="JC1437" s="8"/>
      <c r="JD1437" s="8"/>
      <c r="JE1437" s="8"/>
      <c r="JK1437" s="8"/>
      <c r="JM1437" s="8"/>
      <c r="JO1437" s="8"/>
      <c r="JP1437" s="8"/>
      <c r="JQ1437" s="8"/>
      <c r="JR1437" s="8"/>
      <c r="JS1437" s="8"/>
      <c r="JY1437" s="8"/>
      <c r="KB1437" s="8"/>
      <c r="KC1437" s="8"/>
      <c r="KD1437" s="8"/>
      <c r="KE1437" s="8"/>
      <c r="KF1437" s="8"/>
      <c r="KG1437" s="8"/>
      <c r="KH1437" s="8"/>
      <c r="KI1437" s="8"/>
      <c r="KJ1437" s="8"/>
      <c r="KK1437" s="8"/>
      <c r="KL1437" s="8"/>
      <c r="KM1437" s="8"/>
      <c r="KN1437" s="8"/>
      <c r="KO1437" s="8"/>
      <c r="KP1437" s="8"/>
      <c r="KQ1437" s="8"/>
      <c r="KR1437" s="8"/>
      <c r="KU1437" s="8"/>
      <c r="KV1437" s="8"/>
      <c r="KW1437" s="8"/>
      <c r="KY1437" s="8"/>
      <c r="MQ1437" s="8"/>
      <c r="MR1437" s="8"/>
      <c r="MS1437" s="8"/>
      <c r="MU1437" s="8"/>
    </row>
    <row r="1438" spans="1:359" s="8" customFormat="1" ht="22.5" customHeight="1">
      <c r="A1438" s="56"/>
      <c r="B1438" s="55"/>
      <c r="C1438" s="63"/>
      <c r="D1438" s="201"/>
      <c r="E1438" s="226"/>
      <c r="F1438" s="60"/>
      <c r="G1438" s="60"/>
      <c r="H1438" s="26"/>
      <c r="I1438" s="26"/>
      <c r="J1438" s="26"/>
      <c r="K1438" s="26"/>
      <c r="L1438" s="66"/>
      <c r="M1438" s="66"/>
      <c r="N1438" s="17"/>
      <c r="O1438" s="318"/>
      <c r="P1438" s="318"/>
      <c r="Q1438" s="13"/>
      <c r="R1438" s="31"/>
      <c r="S1438" s="31"/>
      <c r="T1438" s="21"/>
      <c r="U1438" s="10"/>
      <c r="V1438" s="9"/>
      <c r="KB1438" s="12"/>
      <c r="KC1438" s="12"/>
      <c r="KD1438" s="12"/>
      <c r="KG1438"/>
    </row>
    <row r="1439" spans="1:359" s="8" customFormat="1" ht="22.5" customHeight="1">
      <c r="A1439" s="56"/>
      <c r="B1439" s="55"/>
      <c r="C1439" s="63"/>
      <c r="D1439" s="201"/>
      <c r="E1439" s="226"/>
      <c r="F1439" s="60"/>
      <c r="G1439" s="60"/>
      <c r="H1439" s="26"/>
      <c r="I1439" s="26"/>
      <c r="J1439" s="9"/>
      <c r="K1439" s="26"/>
      <c r="L1439" s="66"/>
      <c r="M1439" s="66"/>
      <c r="N1439" s="17"/>
      <c r="O1439" s="318"/>
      <c r="P1439" s="318"/>
      <c r="Q1439" s="13"/>
      <c r="R1439" s="31"/>
      <c r="S1439" s="31"/>
      <c r="T1439" s="21"/>
      <c r="U1439" s="10"/>
      <c r="V1439" s="9"/>
      <c r="KG1439"/>
      <c r="KH1439" s="12"/>
      <c r="KI1439" s="12"/>
      <c r="KJ1439" s="12"/>
      <c r="KK1439" s="12"/>
      <c r="KL1439" s="12"/>
      <c r="LD1439" s="12"/>
      <c r="LE1439" s="12"/>
      <c r="LF1439" s="12"/>
      <c r="LG1439" s="12"/>
      <c r="LH1439" s="12"/>
      <c r="LI1439" s="12"/>
      <c r="LJ1439" s="12"/>
      <c r="LK1439" s="12"/>
      <c r="LL1439" s="12"/>
      <c r="LM1439" s="12"/>
      <c r="LR1439" s="12"/>
      <c r="LS1439" s="12"/>
      <c r="LT1439" s="12"/>
      <c r="LU1439" s="12"/>
      <c r="LV1439" s="12"/>
      <c r="LW1439" s="12"/>
      <c r="LX1439" s="12"/>
      <c r="LY1439" s="12"/>
      <c r="LZ1439" s="12"/>
      <c r="MA1439" s="12"/>
      <c r="MB1439" s="12"/>
      <c r="MC1439" s="12"/>
      <c r="MD1439" s="12"/>
      <c r="ME1439" s="12"/>
      <c r="MF1439" s="12"/>
      <c r="MU1439" s="12"/>
    </row>
    <row r="1440" spans="1:359" s="8" customFormat="1" ht="22.5" customHeight="1">
      <c r="A1440" s="56"/>
      <c r="B1440" s="55"/>
      <c r="C1440" s="63"/>
      <c r="D1440" s="201"/>
      <c r="E1440" s="225"/>
      <c r="F1440" s="60"/>
      <c r="G1440" s="60"/>
      <c r="H1440" s="26"/>
      <c r="I1440" s="26"/>
      <c r="J1440" s="9"/>
      <c r="K1440" s="26"/>
      <c r="L1440" s="66"/>
      <c r="M1440" s="66"/>
      <c r="N1440" s="17"/>
      <c r="O1440" s="318"/>
      <c r="P1440" s="318"/>
      <c r="Q1440" s="13"/>
      <c r="R1440" s="31"/>
      <c r="S1440" s="31"/>
      <c r="T1440" s="21"/>
      <c r="U1440" s="10"/>
      <c r="V1440" s="9"/>
      <c r="KG1440" s="12"/>
      <c r="KH1440" s="12"/>
      <c r="KI1440" s="12"/>
      <c r="KJ1440" s="12"/>
      <c r="KK1440" s="12"/>
      <c r="KL1440" s="12"/>
      <c r="LD1440" s="12"/>
      <c r="LE1440" s="12"/>
      <c r="LF1440" s="12"/>
      <c r="LG1440" s="12"/>
      <c r="LH1440" s="12"/>
      <c r="LI1440" s="12"/>
      <c r="LJ1440" s="12"/>
      <c r="LK1440" s="12"/>
      <c r="LL1440" s="12"/>
      <c r="LM1440" s="12"/>
      <c r="LR1440" s="12"/>
      <c r="LS1440" s="12"/>
      <c r="LT1440" s="12"/>
      <c r="LU1440" s="12"/>
      <c r="LV1440" s="12"/>
      <c r="LW1440" s="12"/>
      <c r="LX1440" s="12"/>
      <c r="LY1440" s="12"/>
      <c r="LZ1440" s="12"/>
      <c r="MA1440" s="12"/>
      <c r="MB1440" s="12"/>
      <c r="MC1440" s="12"/>
      <c r="MD1440" s="12"/>
      <c r="ME1440" s="12"/>
      <c r="MF1440" s="12"/>
      <c r="MU1440" s="12"/>
    </row>
    <row r="1441" spans="1:359" ht="22.5" customHeight="1">
      <c r="A1441" s="56"/>
      <c r="B1441" s="55"/>
      <c r="C1441" s="63"/>
      <c r="D1441" s="201"/>
      <c r="E1441" s="226"/>
      <c r="F1441" s="60"/>
      <c r="G1441" s="60"/>
      <c r="H1441" s="26"/>
      <c r="I1441" s="26"/>
      <c r="J1441" s="9"/>
      <c r="K1441" s="26"/>
      <c r="L1441" s="66"/>
      <c r="M1441" s="66"/>
      <c r="N1441" s="322"/>
      <c r="O1441" s="337"/>
      <c r="P1441" s="337"/>
      <c r="Q1441" s="323"/>
      <c r="R1441" s="31"/>
      <c r="S1441" s="31"/>
      <c r="T1441" s="21"/>
      <c r="U1441" s="10"/>
      <c r="V1441" s="9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  <c r="GG1441" s="8"/>
      <c r="GH1441" s="8"/>
      <c r="GI1441" s="8"/>
      <c r="GJ1441" s="8"/>
      <c r="GK1441" s="8"/>
      <c r="GL1441" s="8"/>
      <c r="GM1441" s="8"/>
      <c r="GN1441" s="8"/>
      <c r="GO1441" s="8"/>
      <c r="GP1441" s="8"/>
      <c r="GQ1441" s="8"/>
      <c r="GR1441" s="8"/>
      <c r="GS1441" s="8"/>
      <c r="GT1441" s="8"/>
      <c r="GU1441" s="8"/>
      <c r="GV1441" s="8"/>
      <c r="GW1441" s="8"/>
      <c r="GX1441" s="8"/>
      <c r="GY1441" s="8"/>
      <c r="GZ1441" s="8"/>
      <c r="HA1441" s="8"/>
      <c r="HB1441" s="8"/>
      <c r="HC1441" s="8"/>
      <c r="HD1441" s="8"/>
      <c r="HE1441" s="8"/>
      <c r="HF1441" s="8"/>
      <c r="HG1441" s="8"/>
      <c r="HH1441" s="8"/>
      <c r="HI1441" s="8"/>
      <c r="HJ1441" s="8"/>
      <c r="HK1441" s="8"/>
      <c r="HL1441" s="8"/>
      <c r="HM1441" s="8"/>
      <c r="HN1441" s="8"/>
      <c r="HO1441" s="8"/>
      <c r="HP1441" s="8"/>
      <c r="HQ1441" s="8"/>
      <c r="HR1441" s="8"/>
      <c r="HS1441" s="8"/>
      <c r="HT1441" s="8"/>
      <c r="HU1441" s="8"/>
      <c r="HV1441" s="8"/>
      <c r="HW1441" s="8"/>
      <c r="HX1441" s="8"/>
      <c r="HY1441" s="8"/>
      <c r="HZ1441" s="8"/>
      <c r="IA1441" s="8"/>
      <c r="IB1441" s="8"/>
      <c r="IC1441" s="8"/>
      <c r="ID1441" s="8"/>
      <c r="IE1441" s="8"/>
      <c r="IF1441" s="8"/>
      <c r="IG1441" s="8"/>
      <c r="IH1441" s="8"/>
      <c r="II1441" s="8"/>
      <c r="IJ1441" s="8"/>
      <c r="IK1441" s="8"/>
      <c r="IL1441" s="8"/>
      <c r="IM1441" s="8"/>
      <c r="IN1441" s="8"/>
      <c r="IO1441" s="8"/>
      <c r="IP1441" s="8"/>
      <c r="IQ1441" s="8"/>
      <c r="IR1441" s="8"/>
      <c r="IS1441" s="8"/>
      <c r="IT1441" s="8"/>
      <c r="IU1441" s="8"/>
      <c r="IV1441" s="8"/>
      <c r="IW1441" s="8"/>
      <c r="IX1441" s="8"/>
      <c r="IY1441" s="8"/>
      <c r="IZ1441" s="8"/>
      <c r="JA1441" s="8"/>
      <c r="JB1441" s="8"/>
      <c r="JC1441" s="8"/>
      <c r="JD1441" s="8"/>
      <c r="JE1441" s="8"/>
      <c r="JF1441" s="8"/>
      <c r="JG1441" s="8"/>
      <c r="JH1441" s="8"/>
      <c r="JI1441" s="8"/>
      <c r="JJ1441" s="8"/>
      <c r="JK1441" s="8"/>
      <c r="JL1441" s="8"/>
      <c r="JM1441" s="8"/>
      <c r="JN1441" s="8"/>
      <c r="JO1441" s="8"/>
      <c r="JP1441" s="8"/>
      <c r="JQ1441" s="8"/>
      <c r="JR1441" s="8"/>
      <c r="JS1441" s="8"/>
      <c r="JT1441" s="8"/>
      <c r="JU1441" s="8"/>
      <c r="JV1441" s="8"/>
      <c r="JW1441" s="8"/>
      <c r="JX1441" s="8"/>
      <c r="JY1441" s="8"/>
      <c r="JZ1441" s="8"/>
      <c r="KA1441" s="8"/>
      <c r="KB1441" s="8"/>
      <c r="KC1441" s="8"/>
      <c r="KD1441" s="8"/>
      <c r="KE1441" s="8"/>
      <c r="KF1441" s="8"/>
      <c r="KM1441" s="8"/>
      <c r="KN1441" s="8"/>
      <c r="KO1441" s="8"/>
      <c r="KP1441" s="8"/>
      <c r="KQ1441" s="8"/>
      <c r="KR1441" s="8"/>
      <c r="KS1441" s="8"/>
      <c r="KT1441" s="8"/>
      <c r="KU1441" s="8"/>
      <c r="KV1441" s="8"/>
      <c r="KW1441" s="8"/>
      <c r="KX1441" s="8"/>
      <c r="KY1441" s="8"/>
      <c r="KZ1441" s="8"/>
      <c r="LA1441" s="8"/>
      <c r="LB1441" s="8"/>
      <c r="LC1441" s="8"/>
      <c r="LN1441" s="8"/>
      <c r="LO1441" s="8"/>
      <c r="LP1441" s="8"/>
      <c r="LQ1441" s="8"/>
      <c r="MG1441" s="8"/>
      <c r="MH1441" s="8"/>
      <c r="MI1441" s="8"/>
      <c r="MJ1441" s="8"/>
      <c r="MK1441" s="8"/>
      <c r="ML1441" s="8"/>
      <c r="MM1441" s="8"/>
      <c r="MN1441" s="8"/>
      <c r="MO1441" s="8"/>
      <c r="MP1441" s="8"/>
      <c r="MQ1441" s="8"/>
      <c r="MS1441" s="8"/>
      <c r="MU1441" s="8"/>
    </row>
    <row r="1442" spans="1:359" s="8" customFormat="1" ht="22.5" customHeight="1">
      <c r="A1442" s="57">
        <v>1.9</v>
      </c>
      <c r="B1442" s="58"/>
      <c r="C1442" s="62"/>
      <c r="D1442" s="201">
        <f t="shared" ref="D1442" si="454">SUM((S1442*A1442)+B1442+C1442)</f>
        <v>69.540000000000006</v>
      </c>
      <c r="E1442" s="225"/>
      <c r="F1442" s="59" t="s">
        <v>809</v>
      </c>
      <c r="G1442" s="59"/>
      <c r="H1442" s="70" t="s">
        <v>463</v>
      </c>
      <c r="I1442" s="70" t="s">
        <v>20</v>
      </c>
      <c r="J1442" s="70"/>
      <c r="K1442" s="70" t="s">
        <v>2634</v>
      </c>
      <c r="L1442" s="66">
        <f t="shared" ref="L1442" si="455">SUM(D1442)</f>
        <v>69.540000000000006</v>
      </c>
      <c r="M1442" s="66"/>
      <c r="N1442" s="1" t="s">
        <v>369</v>
      </c>
      <c r="O1442" s="316" t="s">
        <v>369</v>
      </c>
      <c r="P1442" s="317" t="s">
        <v>369</v>
      </c>
      <c r="Q1442" s="317">
        <v>1</v>
      </c>
      <c r="R1442" s="37">
        <v>30</v>
      </c>
      <c r="S1442" s="38">
        <f t="shared" ref="S1442" si="456">SUM(R1442*1.22)</f>
        <v>36.6</v>
      </c>
      <c r="T1442" s="20"/>
      <c r="U1442" s="10" t="s">
        <v>517</v>
      </c>
      <c r="V1442" s="9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  <c r="AR1442" s="12"/>
      <c r="AS1442" s="12"/>
      <c r="AT1442" s="12"/>
      <c r="AU1442" s="12"/>
      <c r="AV1442" s="12"/>
      <c r="AW1442" s="12"/>
      <c r="AX1442" s="12"/>
      <c r="AY1442" s="12"/>
      <c r="AZ1442" s="12"/>
      <c r="BA1442" s="12"/>
      <c r="BB1442" s="12"/>
      <c r="BC1442" s="12"/>
      <c r="BD1442" s="12"/>
      <c r="BE1442" s="12"/>
      <c r="BF1442" s="12"/>
      <c r="BG1442" s="12"/>
      <c r="BH1442" s="12"/>
      <c r="BI1442" s="12"/>
      <c r="BJ1442" s="12"/>
      <c r="BK1442" s="12"/>
      <c r="BL1442" s="12"/>
      <c r="BM1442" s="12"/>
      <c r="BN1442" s="12"/>
      <c r="BO1442" s="12"/>
      <c r="BP1442" s="12"/>
      <c r="BQ1442" s="12"/>
      <c r="BR1442" s="12"/>
      <c r="BS1442" s="12"/>
      <c r="BT1442" s="12"/>
      <c r="BU1442" s="12"/>
      <c r="BV1442" s="12"/>
      <c r="BW1442" s="12"/>
      <c r="BX1442" s="12"/>
      <c r="BY1442" s="12"/>
      <c r="BZ1442" s="12"/>
      <c r="CA1442" s="12"/>
      <c r="CB1442" s="12"/>
      <c r="CC1442" s="12"/>
      <c r="CD1442" s="12"/>
      <c r="CE1442" s="12"/>
      <c r="CF1442" s="12"/>
      <c r="CG1442" s="12"/>
      <c r="CH1442" s="12"/>
      <c r="CI1442" s="12"/>
      <c r="CJ1442" s="12"/>
      <c r="CK1442" s="12"/>
      <c r="CL1442" s="12"/>
      <c r="CM1442" s="12"/>
      <c r="CN1442" s="12"/>
      <c r="CO1442" s="12"/>
      <c r="CP1442" s="12"/>
      <c r="CQ1442" s="12"/>
      <c r="CR1442" s="12"/>
      <c r="CS1442" s="12"/>
      <c r="CT1442" s="12"/>
      <c r="CU1442" s="12"/>
      <c r="CV1442" s="12"/>
      <c r="CW1442" s="12"/>
      <c r="CX1442" s="12"/>
      <c r="CY1442" s="12"/>
      <c r="CZ1442" s="12"/>
      <c r="DA1442" s="12"/>
      <c r="DB1442" s="12"/>
      <c r="DC1442" s="12"/>
      <c r="DD1442" s="12"/>
      <c r="DE1442" s="12"/>
      <c r="DF1442" s="12"/>
      <c r="DG1442" s="12"/>
      <c r="DH1442" s="12"/>
      <c r="DI1442" s="12"/>
      <c r="DJ1442" s="12"/>
      <c r="DK1442" s="12"/>
      <c r="DL1442" s="12"/>
      <c r="DM1442" s="12"/>
      <c r="DN1442" s="12"/>
      <c r="DO1442" s="12"/>
      <c r="DP1442" s="12"/>
      <c r="DQ1442" s="12"/>
      <c r="DR1442" s="12"/>
      <c r="DS1442" s="12"/>
      <c r="DT1442" s="12"/>
      <c r="DU1442" s="12"/>
      <c r="DV1442" s="12"/>
      <c r="DW1442" s="12"/>
      <c r="DX1442" s="12"/>
      <c r="DY1442" s="12"/>
      <c r="DZ1442" s="12"/>
      <c r="EA1442" s="12"/>
      <c r="EB1442" s="12"/>
      <c r="EC1442" s="12"/>
      <c r="ED1442" s="12"/>
      <c r="EE1442" s="12"/>
      <c r="EF1442" s="12"/>
      <c r="EG1442" s="12"/>
      <c r="EH1442" s="12"/>
      <c r="EI1442" s="12"/>
      <c r="EJ1442" s="12"/>
      <c r="EK1442" s="12"/>
      <c r="EL1442" s="12"/>
      <c r="EM1442" s="12"/>
      <c r="EN1442" s="12"/>
      <c r="EO1442" s="12"/>
      <c r="EP1442" s="12"/>
      <c r="EQ1442" s="12"/>
      <c r="ER1442" s="12"/>
      <c r="ES1442" s="12"/>
      <c r="ET1442" s="12"/>
      <c r="EU1442" s="12"/>
      <c r="EV1442" s="12"/>
      <c r="EW1442" s="12"/>
      <c r="EX1442" s="12"/>
      <c r="EY1442" s="12"/>
      <c r="EZ1442" s="12"/>
      <c r="FA1442" s="12"/>
      <c r="FB1442" s="12"/>
      <c r="FC1442" s="12"/>
      <c r="FD1442" s="12"/>
      <c r="FE1442" s="12"/>
      <c r="FF1442" s="12"/>
      <c r="FG1442" s="12"/>
      <c r="FH1442" s="12"/>
      <c r="FI1442" s="12"/>
      <c r="FJ1442" s="12"/>
      <c r="FK1442" s="12"/>
      <c r="FL1442" s="12"/>
      <c r="FM1442" s="12"/>
      <c r="FN1442" s="12"/>
      <c r="FO1442" s="12"/>
      <c r="FP1442" s="12"/>
      <c r="FQ1442" s="12"/>
      <c r="FR1442" s="12"/>
      <c r="FS1442" s="12"/>
      <c r="FT1442" s="12"/>
      <c r="FU1442" s="12"/>
      <c r="FV1442" s="12"/>
      <c r="FW1442" s="12"/>
      <c r="FX1442" s="12"/>
      <c r="FY1442" s="12"/>
      <c r="FZ1442" s="12"/>
      <c r="GA1442" s="12"/>
      <c r="GB1442" s="12"/>
      <c r="GC1442" s="12"/>
      <c r="GD1442" s="12"/>
      <c r="GE1442" s="12"/>
      <c r="GF1442" s="12"/>
      <c r="GG1442" s="12"/>
      <c r="GH1442" s="12"/>
      <c r="GI1442" s="12"/>
      <c r="GJ1442" s="12"/>
      <c r="GK1442" s="12"/>
      <c r="GL1442" s="12"/>
      <c r="GM1442" s="12"/>
      <c r="GN1442" s="12"/>
      <c r="GO1442" s="12"/>
      <c r="GP1442" s="12"/>
      <c r="GQ1442" s="12"/>
      <c r="GR1442" s="12"/>
      <c r="GS1442" s="12"/>
      <c r="GT1442" s="12"/>
      <c r="GU1442" s="12"/>
      <c r="GV1442" s="12"/>
      <c r="GW1442" s="12"/>
      <c r="GX1442" s="12"/>
      <c r="GY1442" s="12"/>
      <c r="GZ1442" s="12"/>
      <c r="HA1442" s="12"/>
      <c r="HB1442" s="12"/>
      <c r="HC1442" s="12"/>
      <c r="HD1442" s="12"/>
      <c r="HE1442" s="12"/>
      <c r="HF1442" s="12"/>
      <c r="HG1442" s="12"/>
      <c r="HH1442" s="12"/>
      <c r="HI1442" s="12"/>
      <c r="HJ1442" s="12"/>
      <c r="HK1442" s="12"/>
      <c r="HL1442" s="12"/>
      <c r="HM1442" s="12"/>
      <c r="HN1442" s="12"/>
      <c r="HO1442" s="12"/>
      <c r="HR1442" s="12"/>
      <c r="HS1442" s="12"/>
      <c r="HT1442" s="12"/>
      <c r="HU1442" s="12"/>
      <c r="HV1442" s="12"/>
      <c r="HW1442" s="12"/>
      <c r="HX1442" s="12"/>
      <c r="HZ1442" s="12"/>
      <c r="IA1442" s="12"/>
      <c r="IB1442" s="12"/>
      <c r="IC1442" s="12"/>
      <c r="ID1442" s="12"/>
      <c r="IE1442" s="12"/>
      <c r="IF1442" s="12"/>
      <c r="IH1442" s="12"/>
      <c r="IL1442" s="12"/>
      <c r="IM1442" s="12"/>
      <c r="IN1442" s="12"/>
      <c r="IO1442" s="12"/>
      <c r="IP1442" s="12"/>
      <c r="IQ1442" s="12"/>
      <c r="IR1442" s="12"/>
      <c r="JF1442" s="12"/>
      <c r="JG1442" s="12"/>
      <c r="JH1442" s="12"/>
      <c r="JI1442" s="12"/>
      <c r="JJ1442" s="12"/>
      <c r="JN1442" s="12"/>
      <c r="JT1442" s="12"/>
      <c r="JU1442" s="12"/>
      <c r="JV1442" s="12"/>
      <c r="JW1442" s="12"/>
      <c r="JX1442" s="12"/>
      <c r="KU1442" s="12"/>
      <c r="KV1442" s="12"/>
      <c r="KW1442" s="12"/>
      <c r="KX1442" s="12"/>
      <c r="KY1442" s="12"/>
      <c r="KZ1442" s="12"/>
      <c r="LA1442" s="12"/>
      <c r="LB1442" s="12"/>
      <c r="LC1442" s="12"/>
      <c r="MH1442" s="12"/>
      <c r="MI1442" s="12"/>
      <c r="MJ1442" s="12"/>
      <c r="MK1442" s="12"/>
      <c r="ML1442" s="12"/>
      <c r="MM1442" s="12"/>
      <c r="MN1442" s="12"/>
      <c r="MO1442" s="12"/>
      <c r="MP1442" s="12"/>
    </row>
    <row r="1443" spans="1:359" s="8" customFormat="1" ht="22.5" customHeight="1">
      <c r="A1443" s="57">
        <v>2</v>
      </c>
      <c r="B1443" s="58"/>
      <c r="C1443" s="62">
        <v>8</v>
      </c>
      <c r="D1443" s="201">
        <f>SUM((S1443*A1443)+B1443+C1443)</f>
        <v>73.88</v>
      </c>
      <c r="E1443" s="226"/>
      <c r="F1443" s="59" t="s">
        <v>808</v>
      </c>
      <c r="G1443" s="59"/>
      <c r="H1443" s="26" t="s">
        <v>463</v>
      </c>
      <c r="I1443" s="26" t="s">
        <v>393</v>
      </c>
      <c r="J1443" s="26"/>
      <c r="K1443" s="26" t="s">
        <v>676</v>
      </c>
      <c r="L1443" s="66">
        <f>SUM(D1443)</f>
        <v>73.88</v>
      </c>
      <c r="M1443" s="66"/>
      <c r="N1443" s="1" t="s">
        <v>369</v>
      </c>
      <c r="O1443" s="316" t="s">
        <v>369</v>
      </c>
      <c r="P1443" s="317">
        <v>2</v>
      </c>
      <c r="Q1443" s="4" t="s">
        <v>369</v>
      </c>
      <c r="R1443" s="37">
        <v>27</v>
      </c>
      <c r="S1443" s="38">
        <f>SUM(R1443*1.22)</f>
        <v>32.94</v>
      </c>
      <c r="T1443" s="20" t="s">
        <v>1779</v>
      </c>
      <c r="U1443" s="10" t="s">
        <v>1780</v>
      </c>
      <c r="V1443" s="9"/>
      <c r="W1443" s="12"/>
      <c r="HY1443" s="12"/>
      <c r="HZ1443" s="12"/>
      <c r="IA1443" s="12"/>
      <c r="II1443" s="12"/>
      <c r="IJ1443" s="12"/>
      <c r="IK1443" s="12"/>
      <c r="IR1443" s="12"/>
      <c r="IS1443" s="12"/>
      <c r="IT1443" s="12"/>
      <c r="IU1443" s="12"/>
      <c r="IV1443" s="12"/>
      <c r="IW1443" s="12"/>
      <c r="IX1443" s="12"/>
      <c r="IY1443" s="12"/>
      <c r="IZ1443" s="12"/>
      <c r="JA1443" s="12"/>
      <c r="JL1443" s="12"/>
      <c r="KH1443" s="12"/>
      <c r="KI1443" s="12"/>
      <c r="KJ1443" s="12"/>
      <c r="KK1443" s="12"/>
      <c r="KL1443" s="12"/>
      <c r="KX1443" s="12"/>
      <c r="LD1443" s="12"/>
      <c r="LE1443" s="12"/>
      <c r="LF1443" s="12"/>
      <c r="LG1443" s="12"/>
      <c r="LH1443" s="12"/>
      <c r="LI1443" s="12"/>
      <c r="LJ1443" s="12"/>
      <c r="LK1443" s="12"/>
      <c r="LL1443" s="12"/>
      <c r="LM1443" s="12"/>
      <c r="LN1443" s="12"/>
      <c r="LO1443" s="12"/>
      <c r="LP1443" s="12"/>
      <c r="LQ1443" s="12"/>
      <c r="LR1443" s="12"/>
      <c r="LS1443" s="12"/>
      <c r="LT1443" s="12"/>
      <c r="LU1443" s="12"/>
      <c r="LV1443" s="12"/>
      <c r="LW1443" s="12"/>
      <c r="LX1443" s="12"/>
      <c r="LY1443" s="12"/>
      <c r="LZ1443" s="12"/>
      <c r="MA1443" s="12"/>
      <c r="MB1443" s="12"/>
      <c r="MC1443" s="12"/>
      <c r="MD1443" s="12"/>
      <c r="ME1443" s="12"/>
      <c r="MF1443" s="12"/>
      <c r="MG1443" s="12"/>
      <c r="MH1443" s="12"/>
      <c r="MI1443" s="12"/>
      <c r="MJ1443" s="12"/>
    </row>
    <row r="1444" spans="1:359" s="8" customFormat="1" ht="22.5" customHeight="1">
      <c r="A1444" s="57">
        <v>2</v>
      </c>
      <c r="B1444" s="58"/>
      <c r="C1444" s="62"/>
      <c r="D1444" s="201">
        <f>SUM((S1444*A1444)+B1444+C1444)</f>
        <v>64.66</v>
      </c>
      <c r="E1444" s="225"/>
      <c r="F1444" s="59" t="s">
        <v>808</v>
      </c>
      <c r="G1444" s="59"/>
      <c r="H1444" s="26" t="s">
        <v>463</v>
      </c>
      <c r="I1444" s="26" t="s">
        <v>394</v>
      </c>
      <c r="J1444" s="9"/>
      <c r="K1444" s="26" t="s">
        <v>677</v>
      </c>
      <c r="L1444" s="66">
        <f>SUM(D1444)</f>
        <v>64.66</v>
      </c>
      <c r="M1444" s="66"/>
      <c r="N1444" s="1" t="s">
        <v>369</v>
      </c>
      <c r="O1444" s="316" t="s">
        <v>369</v>
      </c>
      <c r="P1444" s="317">
        <v>1</v>
      </c>
      <c r="Q1444" s="4" t="s">
        <v>369</v>
      </c>
      <c r="R1444" s="37">
        <v>26.5</v>
      </c>
      <c r="S1444" s="38">
        <f>SUM(R1444*1.22)</f>
        <v>32.33</v>
      </c>
      <c r="T1444" s="20"/>
      <c r="U1444" s="10" t="s">
        <v>520</v>
      </c>
      <c r="V1444" s="9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  <c r="AR1444" s="12"/>
      <c r="AS1444" s="12"/>
      <c r="AT1444" s="12"/>
      <c r="AU1444" s="12"/>
      <c r="AV1444" s="12"/>
      <c r="AW1444" s="12"/>
      <c r="AX1444" s="12"/>
      <c r="AY1444" s="12"/>
      <c r="AZ1444" s="12"/>
      <c r="BA1444" s="12"/>
      <c r="BB1444" s="12"/>
      <c r="BC1444" s="12"/>
      <c r="BD1444" s="12"/>
      <c r="BE1444" s="12"/>
      <c r="BF1444" s="12"/>
      <c r="BG1444" s="12"/>
      <c r="BH1444" s="12"/>
      <c r="BI1444" s="12"/>
      <c r="BJ1444" s="12"/>
      <c r="BK1444" s="12"/>
      <c r="BL1444" s="12"/>
      <c r="BM1444" s="12"/>
      <c r="BN1444" s="12"/>
      <c r="BO1444" s="12"/>
      <c r="BP1444" s="12"/>
      <c r="BQ1444" s="12"/>
      <c r="BR1444" s="12"/>
      <c r="BS1444" s="12"/>
      <c r="BT1444" s="12"/>
      <c r="BU1444" s="12"/>
      <c r="BV1444" s="12"/>
      <c r="BW1444" s="12"/>
      <c r="BX1444" s="12"/>
      <c r="BY1444" s="12"/>
      <c r="BZ1444" s="12"/>
      <c r="CA1444" s="12"/>
      <c r="CB1444" s="12"/>
      <c r="CC1444" s="12"/>
      <c r="CD1444" s="12"/>
      <c r="CE1444" s="12"/>
      <c r="CF1444" s="12"/>
      <c r="CG1444" s="12"/>
      <c r="CH1444" s="12"/>
      <c r="CI1444" s="12"/>
      <c r="CJ1444" s="12"/>
      <c r="CK1444" s="12"/>
      <c r="CL1444" s="12"/>
      <c r="CM1444" s="12"/>
      <c r="CN1444" s="12"/>
      <c r="CO1444" s="12"/>
      <c r="CP1444" s="12"/>
      <c r="CQ1444" s="12"/>
      <c r="CR1444" s="12"/>
      <c r="CS1444" s="12"/>
      <c r="CT1444" s="12"/>
      <c r="CU1444" s="12"/>
      <c r="CV1444" s="12"/>
      <c r="CW1444" s="12"/>
      <c r="CX1444" s="12"/>
      <c r="CY1444" s="12"/>
      <c r="CZ1444" s="12"/>
      <c r="DA1444" s="12"/>
      <c r="DB1444" s="12"/>
      <c r="DC1444" s="12"/>
      <c r="DD1444" s="12"/>
      <c r="DE1444" s="12"/>
      <c r="DF1444" s="12"/>
      <c r="DG1444" s="12"/>
      <c r="DH1444" s="12"/>
      <c r="DI1444" s="12"/>
      <c r="DJ1444" s="12"/>
      <c r="DK1444" s="12"/>
      <c r="DL1444" s="12"/>
      <c r="DM1444" s="12"/>
      <c r="DN1444" s="12"/>
      <c r="DO1444" s="12"/>
      <c r="DP1444" s="12"/>
      <c r="DQ1444" s="12"/>
      <c r="DR1444" s="12"/>
      <c r="DS1444" s="12"/>
      <c r="DT1444" s="12"/>
      <c r="DU1444" s="12"/>
      <c r="DV1444" s="12"/>
      <c r="DW1444" s="12"/>
      <c r="DX1444" s="12"/>
      <c r="DY1444" s="12"/>
      <c r="DZ1444" s="12"/>
      <c r="EA1444" s="12"/>
      <c r="EB1444" s="12"/>
      <c r="EC1444" s="12"/>
      <c r="ED1444" s="12"/>
      <c r="EE1444" s="12"/>
      <c r="EF1444" s="12"/>
      <c r="EG1444" s="12"/>
      <c r="EH1444" s="12"/>
      <c r="EI1444" s="12"/>
      <c r="EJ1444" s="12"/>
      <c r="EK1444" s="12"/>
      <c r="EL1444" s="12"/>
      <c r="EM1444" s="12"/>
      <c r="EN1444" s="12"/>
      <c r="EO1444" s="12"/>
      <c r="EP1444" s="12"/>
      <c r="EQ1444" s="12"/>
      <c r="ER1444" s="12"/>
      <c r="ES1444" s="12"/>
      <c r="ET1444" s="12"/>
      <c r="EU1444" s="12"/>
      <c r="EV1444" s="12"/>
      <c r="EW1444" s="12"/>
      <c r="EX1444" s="12"/>
      <c r="EY1444" s="12"/>
      <c r="EZ1444" s="12"/>
      <c r="FA1444" s="12"/>
      <c r="FB1444" s="12"/>
      <c r="FC1444" s="12"/>
      <c r="FD1444" s="12"/>
      <c r="FE1444" s="12"/>
      <c r="FF1444" s="12"/>
      <c r="FG1444" s="12"/>
      <c r="FH1444" s="12"/>
      <c r="FI1444" s="12"/>
      <c r="FJ1444" s="12"/>
      <c r="FK1444" s="12"/>
      <c r="FL1444" s="12"/>
      <c r="FM1444" s="12"/>
      <c r="FN1444" s="12"/>
      <c r="FO1444" s="12"/>
      <c r="FP1444" s="12"/>
      <c r="FQ1444" s="12"/>
      <c r="FR1444" s="12"/>
      <c r="FS1444" s="12"/>
      <c r="FT1444" s="12"/>
      <c r="FU1444" s="12"/>
      <c r="FV1444" s="12"/>
      <c r="FW1444" s="12"/>
      <c r="FX1444" s="12"/>
      <c r="FY1444" s="12"/>
      <c r="FZ1444" s="12"/>
      <c r="GA1444" s="12"/>
      <c r="GB1444" s="12"/>
      <c r="GC1444" s="12"/>
      <c r="GD1444" s="12"/>
      <c r="GE1444" s="12"/>
      <c r="GF1444" s="12"/>
      <c r="GG1444" s="12"/>
      <c r="GH1444" s="12"/>
      <c r="GI1444" s="12"/>
      <c r="GJ1444" s="12"/>
      <c r="GK1444" s="12"/>
      <c r="GL1444" s="12"/>
      <c r="GM1444" s="12"/>
      <c r="GN1444" s="12"/>
      <c r="GO1444" s="12"/>
      <c r="GP1444" s="12"/>
      <c r="GQ1444" s="12"/>
      <c r="GR1444" s="12"/>
      <c r="GS1444" s="12"/>
      <c r="GT1444" s="12"/>
      <c r="GU1444" s="12"/>
      <c r="GV1444" s="12"/>
      <c r="GW1444" s="12"/>
      <c r="GX1444" s="12"/>
      <c r="GY1444" s="12"/>
      <c r="GZ1444" s="12"/>
      <c r="HA1444" s="12"/>
      <c r="HB1444" s="12"/>
      <c r="HC1444" s="12"/>
      <c r="HD1444" s="12"/>
      <c r="HE1444" s="12"/>
      <c r="HF1444" s="12"/>
      <c r="HG1444" s="12"/>
      <c r="HH1444" s="12"/>
      <c r="HI1444" s="12"/>
      <c r="HJ1444" s="12"/>
      <c r="HK1444" s="12"/>
      <c r="HL1444" s="12"/>
      <c r="HM1444" s="12"/>
      <c r="HN1444" s="12"/>
      <c r="HO1444" s="12"/>
      <c r="HP1444" s="12"/>
      <c r="HQ1444" s="12"/>
      <c r="HT1444" s="12"/>
      <c r="HU1444" s="12"/>
      <c r="HW1444" s="12"/>
      <c r="HX1444" s="12"/>
      <c r="II1444" s="12"/>
      <c r="IS1444" s="12"/>
      <c r="IT1444" s="12"/>
      <c r="IU1444" s="12"/>
      <c r="IV1444" s="12"/>
      <c r="IW1444" s="12"/>
      <c r="IX1444" s="12"/>
      <c r="IY1444" s="12"/>
      <c r="IZ1444" s="12"/>
      <c r="JA1444" s="12"/>
      <c r="KS1444" s="12"/>
      <c r="KT1444" s="12"/>
      <c r="KU1444" s="12"/>
      <c r="KV1444" s="12"/>
      <c r="KW1444" s="12"/>
      <c r="KY1444" s="12"/>
      <c r="KZ1444" s="12"/>
      <c r="LA1444" s="12"/>
      <c r="LB1444" s="12"/>
      <c r="LC1444" s="12"/>
      <c r="LN1444" s="12"/>
      <c r="LO1444" s="12"/>
      <c r="LP1444" s="12"/>
      <c r="LQ1444" s="12"/>
      <c r="MG1444" s="12"/>
      <c r="MH1444" s="12"/>
      <c r="MI1444" s="12"/>
      <c r="MJ1444" s="12"/>
      <c r="MK1444" s="12"/>
      <c r="ML1444" s="12"/>
      <c r="MM1444" s="12"/>
      <c r="MN1444" s="12"/>
      <c r="MO1444" s="12"/>
      <c r="MP1444" s="12"/>
      <c r="MR1444" s="12"/>
    </row>
    <row r="1445" spans="1:359" s="8" customFormat="1" ht="22.5" customHeight="1">
      <c r="A1445" s="56"/>
      <c r="B1445" s="55"/>
      <c r="C1445" s="63"/>
      <c r="D1445" s="201"/>
      <c r="E1445" s="226"/>
      <c r="F1445" s="60"/>
      <c r="G1445" s="60"/>
      <c r="H1445" s="26"/>
      <c r="I1445" s="26"/>
      <c r="J1445" s="9"/>
      <c r="K1445" s="26"/>
      <c r="L1445" s="66"/>
      <c r="M1445" s="66"/>
      <c r="N1445" s="17"/>
      <c r="O1445" s="318"/>
      <c r="P1445" s="318"/>
      <c r="Q1445" s="13"/>
      <c r="R1445" s="31"/>
      <c r="S1445" s="31"/>
      <c r="T1445" s="21"/>
      <c r="U1445" s="10"/>
      <c r="V1445" s="9"/>
      <c r="KG1445" s="12"/>
      <c r="KH1445" s="12"/>
      <c r="KI1445" s="12"/>
      <c r="KJ1445" s="12"/>
      <c r="KK1445" s="12"/>
      <c r="KL1445" s="12"/>
      <c r="MR1445" s="12"/>
    </row>
    <row r="1446" spans="1:359" s="8" customFormat="1" ht="22.5" customHeight="1">
      <c r="A1446" s="56"/>
      <c r="B1446" s="55"/>
      <c r="C1446" s="63"/>
      <c r="D1446" s="201"/>
      <c r="E1446" s="226"/>
      <c r="F1446" s="60"/>
      <c r="G1446" s="60"/>
      <c r="H1446" s="26"/>
      <c r="I1446" s="26"/>
      <c r="J1446" s="9"/>
      <c r="K1446" s="26"/>
      <c r="L1446" s="66"/>
      <c r="M1446" s="66"/>
      <c r="N1446" s="17"/>
      <c r="O1446" s="318"/>
      <c r="P1446" s="318"/>
      <c r="Q1446" s="13"/>
      <c r="R1446" s="31"/>
      <c r="S1446" s="31"/>
      <c r="T1446" s="21"/>
      <c r="U1446" s="10"/>
      <c r="V1446" s="9"/>
      <c r="KG1446" s="12"/>
      <c r="KH1446" s="12"/>
      <c r="KI1446" s="12"/>
      <c r="KJ1446" s="12"/>
      <c r="KK1446" s="12"/>
      <c r="KL1446" s="12"/>
      <c r="KU1446" s="12"/>
      <c r="KV1446" s="12"/>
      <c r="KW1446" s="12"/>
      <c r="MR1446" s="12"/>
    </row>
    <row r="1447" spans="1:359" s="8" customFormat="1" ht="22.5" customHeight="1">
      <c r="A1447" s="56"/>
      <c r="B1447" s="55"/>
      <c r="C1447" s="63"/>
      <c r="D1447" s="201"/>
      <c r="E1447" s="225"/>
      <c r="F1447" s="60"/>
      <c r="G1447" s="60"/>
      <c r="H1447" s="26"/>
      <c r="I1447" s="26"/>
      <c r="J1447" s="9"/>
      <c r="K1447" s="26"/>
      <c r="L1447" s="66"/>
      <c r="M1447" s="66"/>
      <c r="N1447" s="17"/>
      <c r="O1447" s="318"/>
      <c r="P1447" s="318"/>
      <c r="Q1447" s="13"/>
      <c r="R1447" s="31"/>
      <c r="S1447" s="31"/>
      <c r="T1447" s="21"/>
      <c r="U1447" s="10"/>
      <c r="V1447" s="9"/>
      <c r="KG1447" s="12"/>
      <c r="KH1447" s="12"/>
      <c r="KI1447" s="12"/>
      <c r="KJ1447" s="12"/>
      <c r="KK1447" s="12"/>
      <c r="KL1447" s="12"/>
      <c r="KU1447" s="12"/>
      <c r="KV1447" s="12"/>
      <c r="KW1447" s="12"/>
      <c r="MR1447" s="12"/>
      <c r="MU1447" s="12"/>
    </row>
    <row r="1448" spans="1:359" s="8" customFormat="1" ht="22.5" customHeight="1">
      <c r="A1448" s="56"/>
      <c r="B1448" s="55"/>
      <c r="C1448" s="63"/>
      <c r="D1448" s="201"/>
      <c r="E1448" s="226"/>
      <c r="F1448" s="60"/>
      <c r="G1448" s="60"/>
      <c r="H1448" s="26"/>
      <c r="I1448" s="26"/>
      <c r="J1448" s="26"/>
      <c r="K1448" s="26"/>
      <c r="L1448" s="66"/>
      <c r="M1448" s="66"/>
      <c r="N1448" s="17"/>
      <c r="O1448" s="318"/>
      <c r="P1448" s="318"/>
      <c r="Q1448" s="13"/>
      <c r="R1448" s="31"/>
      <c r="S1448" s="31"/>
      <c r="T1448" s="21"/>
      <c r="U1448" s="10"/>
      <c r="V1448" s="9"/>
      <c r="KG1448" s="12"/>
      <c r="KU1448" s="12"/>
      <c r="KV1448" s="12"/>
      <c r="KW1448" s="12"/>
      <c r="KY1448" s="12"/>
      <c r="LD1448" s="12"/>
      <c r="LE1448" s="12"/>
      <c r="LF1448" s="12"/>
      <c r="LG1448" s="12"/>
      <c r="LH1448" s="12"/>
      <c r="LI1448" s="12"/>
      <c r="LJ1448" s="12"/>
      <c r="LK1448" s="12"/>
      <c r="LL1448" s="12"/>
      <c r="LM1448" s="12"/>
      <c r="LR1448" s="12"/>
      <c r="LS1448" s="12"/>
      <c r="LT1448" s="12"/>
      <c r="LU1448" s="12"/>
      <c r="LV1448" s="12"/>
      <c r="LW1448" s="12"/>
      <c r="LX1448" s="12"/>
      <c r="LY1448" s="12"/>
      <c r="LZ1448" s="12"/>
      <c r="MA1448" s="12"/>
      <c r="MB1448" s="12"/>
      <c r="MC1448" s="12"/>
      <c r="MD1448" s="12"/>
      <c r="ME1448" s="12"/>
      <c r="MF1448" s="12"/>
      <c r="MR1448" s="12"/>
      <c r="MU1448" s="12"/>
    </row>
    <row r="1449" spans="1:359" s="8" customFormat="1" ht="22.5" customHeight="1">
      <c r="A1449" s="57">
        <v>2.2000000000000002</v>
      </c>
      <c r="B1449" s="58"/>
      <c r="C1449" s="62"/>
      <c r="D1449" s="201">
        <f>SUM((S1449*A1449)+B1449+C1449)</f>
        <v>37.576000000000001</v>
      </c>
      <c r="E1449" s="225"/>
      <c r="F1449" s="59" t="s">
        <v>806</v>
      </c>
      <c r="G1449" s="59"/>
      <c r="H1449" s="26" t="s">
        <v>1591</v>
      </c>
      <c r="I1449" s="26" t="s">
        <v>884</v>
      </c>
      <c r="J1449" s="26"/>
      <c r="K1449" s="26" t="s">
        <v>18</v>
      </c>
      <c r="L1449" s="66">
        <f>SUM(D1449)</f>
        <v>37.576000000000001</v>
      </c>
      <c r="M1449" s="66"/>
      <c r="N1449" s="1" t="s">
        <v>369</v>
      </c>
      <c r="O1449" s="316" t="s">
        <v>369</v>
      </c>
      <c r="P1449" s="317" t="s">
        <v>369</v>
      </c>
      <c r="Q1449" s="4">
        <v>1</v>
      </c>
      <c r="R1449" s="37">
        <v>14</v>
      </c>
      <c r="S1449" s="38">
        <f>SUM(R1449*1.22)</f>
        <v>17.079999999999998</v>
      </c>
      <c r="T1449" s="25" t="s">
        <v>489</v>
      </c>
      <c r="U1449" s="10" t="s">
        <v>885</v>
      </c>
      <c r="V1449" s="9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  <c r="AR1449" s="12"/>
      <c r="AS1449" s="12"/>
      <c r="AT1449" s="12"/>
      <c r="AU1449" s="12"/>
      <c r="AV1449" s="12"/>
      <c r="AW1449" s="12"/>
      <c r="AX1449" s="12"/>
      <c r="AY1449" s="12"/>
      <c r="AZ1449" s="12"/>
      <c r="BA1449" s="12"/>
      <c r="BB1449" s="12"/>
      <c r="BC1449" s="12"/>
      <c r="BD1449" s="12"/>
      <c r="BE1449" s="12"/>
      <c r="BF1449" s="12"/>
      <c r="BG1449" s="12"/>
      <c r="BH1449" s="12"/>
      <c r="BI1449" s="12"/>
      <c r="BJ1449" s="12"/>
      <c r="BK1449" s="12"/>
      <c r="BL1449" s="12"/>
      <c r="BM1449" s="12"/>
      <c r="BN1449" s="12"/>
      <c r="BO1449" s="12"/>
      <c r="BP1449" s="12"/>
      <c r="BQ1449" s="12"/>
      <c r="BR1449" s="12"/>
      <c r="BS1449" s="12"/>
      <c r="BT1449" s="12"/>
      <c r="BU1449" s="12"/>
      <c r="BV1449" s="12"/>
      <c r="BW1449" s="12"/>
      <c r="BX1449" s="12"/>
      <c r="BY1449" s="12"/>
      <c r="BZ1449" s="12"/>
      <c r="CA1449" s="12"/>
      <c r="CB1449" s="12"/>
      <c r="CC1449" s="12"/>
      <c r="CD1449" s="12"/>
      <c r="CE1449" s="12"/>
      <c r="CF1449" s="12"/>
      <c r="CG1449" s="12"/>
      <c r="CH1449" s="12"/>
      <c r="CI1449" s="12"/>
      <c r="CJ1449" s="12"/>
      <c r="CK1449" s="12"/>
      <c r="CL1449" s="12"/>
      <c r="CM1449" s="12"/>
      <c r="CN1449" s="12"/>
      <c r="CO1449" s="12"/>
      <c r="CP1449" s="12"/>
      <c r="CQ1449" s="12"/>
      <c r="CR1449" s="12"/>
      <c r="CS1449" s="12"/>
      <c r="CT1449" s="12"/>
      <c r="CU1449" s="12"/>
      <c r="CV1449" s="12"/>
      <c r="CW1449" s="12"/>
      <c r="CX1449" s="12"/>
      <c r="CY1449" s="12"/>
      <c r="CZ1449" s="12"/>
      <c r="DA1449" s="12"/>
      <c r="DB1449" s="12"/>
      <c r="DC1449" s="12"/>
      <c r="DD1449" s="12"/>
      <c r="DE1449" s="12"/>
      <c r="DF1449" s="12"/>
      <c r="DG1449" s="12"/>
      <c r="DH1449" s="12"/>
      <c r="DI1449" s="12"/>
      <c r="DJ1449" s="12"/>
      <c r="DK1449" s="12"/>
      <c r="DL1449" s="12"/>
      <c r="DM1449" s="12"/>
      <c r="DN1449" s="12"/>
      <c r="DO1449" s="12"/>
      <c r="DP1449" s="12"/>
      <c r="DQ1449" s="12"/>
      <c r="DR1449" s="12"/>
      <c r="DS1449" s="12"/>
      <c r="DT1449" s="12"/>
      <c r="DU1449" s="12"/>
      <c r="DV1449" s="12"/>
      <c r="DW1449" s="12"/>
      <c r="DX1449" s="12"/>
      <c r="DY1449" s="12"/>
      <c r="DZ1449" s="12"/>
      <c r="EA1449" s="12"/>
      <c r="EB1449" s="12"/>
      <c r="EC1449" s="12"/>
      <c r="ED1449" s="12"/>
      <c r="EE1449" s="12"/>
      <c r="EF1449" s="12"/>
      <c r="EG1449" s="12"/>
      <c r="EH1449" s="12"/>
      <c r="EI1449" s="12"/>
      <c r="EJ1449" s="12"/>
      <c r="EK1449" s="12"/>
      <c r="EL1449" s="12"/>
      <c r="EM1449" s="12"/>
      <c r="EN1449" s="12"/>
      <c r="EO1449" s="12"/>
      <c r="EP1449" s="12"/>
      <c r="EQ1449" s="12"/>
      <c r="ER1449" s="12"/>
      <c r="ES1449" s="12"/>
      <c r="ET1449" s="12"/>
      <c r="EU1449" s="12"/>
      <c r="EV1449" s="12"/>
      <c r="EW1449" s="12"/>
      <c r="EX1449" s="12"/>
      <c r="EY1449" s="12"/>
      <c r="EZ1449" s="12"/>
      <c r="FA1449" s="12"/>
      <c r="FB1449" s="12"/>
      <c r="FC1449" s="12"/>
      <c r="FD1449" s="12"/>
      <c r="FE1449" s="12"/>
      <c r="FF1449" s="12"/>
      <c r="FG1449" s="12"/>
      <c r="FH1449" s="12"/>
      <c r="FI1449" s="12"/>
      <c r="FJ1449" s="12"/>
      <c r="FK1449" s="12"/>
      <c r="FL1449" s="12"/>
      <c r="FM1449" s="12"/>
      <c r="FN1449" s="12"/>
      <c r="FO1449" s="12"/>
      <c r="FP1449" s="12"/>
      <c r="FQ1449" s="12"/>
      <c r="FR1449" s="12"/>
      <c r="FS1449" s="12"/>
      <c r="FT1449" s="12"/>
      <c r="FU1449" s="12"/>
      <c r="FV1449" s="12"/>
      <c r="FW1449" s="12"/>
      <c r="FX1449" s="12"/>
      <c r="FY1449" s="12"/>
      <c r="FZ1449" s="12"/>
      <c r="GA1449" s="12"/>
      <c r="GB1449" s="12"/>
      <c r="GC1449" s="12"/>
      <c r="GD1449" s="12"/>
      <c r="GE1449" s="12"/>
      <c r="GF1449" s="12"/>
      <c r="GG1449" s="12"/>
      <c r="GH1449" s="12"/>
      <c r="GI1449" s="12"/>
      <c r="GJ1449" s="12"/>
      <c r="GK1449" s="12"/>
      <c r="GL1449" s="12"/>
      <c r="GM1449" s="12"/>
      <c r="GN1449" s="12"/>
      <c r="GO1449" s="12"/>
      <c r="GP1449" s="12"/>
      <c r="GQ1449" s="12"/>
      <c r="GR1449" s="12"/>
      <c r="GS1449" s="12"/>
      <c r="GT1449" s="12"/>
      <c r="GU1449" s="12"/>
      <c r="GV1449" s="12"/>
      <c r="GW1449" s="12"/>
      <c r="GX1449" s="12"/>
      <c r="GY1449" s="12"/>
      <c r="GZ1449" s="12"/>
      <c r="HA1449" s="12"/>
      <c r="HB1449" s="12"/>
      <c r="HC1449" s="12"/>
      <c r="HD1449" s="12"/>
      <c r="HE1449" s="12"/>
      <c r="HF1449" s="12"/>
      <c r="HG1449" s="12"/>
      <c r="HH1449" s="12"/>
      <c r="HI1449" s="12"/>
      <c r="HJ1449" s="12"/>
      <c r="HK1449" s="12"/>
      <c r="HL1449" s="12"/>
      <c r="HM1449" s="12"/>
      <c r="HN1449" s="12"/>
      <c r="HO1449" s="12"/>
      <c r="HP1449" s="12"/>
      <c r="HQ1449" s="12"/>
      <c r="HT1449" s="12"/>
      <c r="HU1449" s="12"/>
      <c r="HW1449" s="12"/>
      <c r="HX1449" s="12"/>
      <c r="IG1449" s="7"/>
      <c r="JB1449" s="7"/>
      <c r="JC1449" s="7"/>
      <c r="JD1449" s="7"/>
      <c r="JE1449" s="7"/>
      <c r="JF1449" s="12"/>
      <c r="JG1449" s="12"/>
      <c r="JH1449" s="12"/>
      <c r="JI1449" s="12"/>
      <c r="JJ1449" s="12"/>
      <c r="JK1449" s="7"/>
      <c r="JN1449" s="12"/>
      <c r="JP1449" s="7"/>
      <c r="JR1449" s="7"/>
      <c r="JS1449" s="7"/>
      <c r="JT1449" s="12"/>
      <c r="JU1449" s="12"/>
      <c r="JV1449" s="12"/>
      <c r="JW1449" s="12"/>
      <c r="JX1449" s="12"/>
      <c r="JY1449" s="7"/>
      <c r="KE1449" s="7"/>
      <c r="KF1449" s="7"/>
      <c r="KG1449" s="12"/>
      <c r="KH1449" s="12"/>
      <c r="KI1449" s="12"/>
      <c r="KJ1449" s="12"/>
      <c r="KK1449" s="12"/>
      <c r="KL1449" s="12"/>
      <c r="KM1449" s="7"/>
      <c r="KN1449" s="7"/>
      <c r="KO1449" s="7"/>
      <c r="KP1449" s="7"/>
      <c r="KQ1449" s="7"/>
      <c r="KR1449" s="7"/>
      <c r="KS1449" s="12"/>
      <c r="KT1449" s="12"/>
      <c r="KU1449" s="12"/>
      <c r="KV1449" s="12"/>
      <c r="KW1449" s="12"/>
      <c r="KX1449" s="12"/>
      <c r="KZ1449" s="12"/>
      <c r="LA1449" s="12"/>
      <c r="LB1449" s="12"/>
      <c r="LC1449" s="12"/>
      <c r="LD1449" s="12"/>
      <c r="LE1449" s="12"/>
      <c r="LF1449" s="12"/>
      <c r="LG1449" s="12"/>
      <c r="LH1449" s="12"/>
      <c r="LI1449" s="12"/>
      <c r="LJ1449" s="12"/>
      <c r="LK1449" s="12"/>
      <c r="LL1449" s="12"/>
      <c r="LM1449" s="12"/>
      <c r="LN1449" s="12"/>
      <c r="LO1449" s="12"/>
      <c r="LP1449" s="12"/>
      <c r="LQ1449" s="12"/>
      <c r="LR1449" s="12"/>
      <c r="LS1449" s="12"/>
      <c r="LT1449" s="12"/>
      <c r="LU1449" s="12"/>
      <c r="LV1449" s="12"/>
      <c r="LW1449" s="12"/>
      <c r="LX1449" s="12"/>
      <c r="LY1449" s="12"/>
      <c r="LZ1449" s="12"/>
      <c r="MA1449" s="12"/>
      <c r="MB1449" s="12"/>
      <c r="MC1449" s="12"/>
      <c r="MD1449" s="12"/>
      <c r="ME1449" s="12"/>
      <c r="MF1449" s="12"/>
      <c r="MG1449" s="12"/>
      <c r="MH1449" s="12"/>
      <c r="MI1449" s="12"/>
      <c r="MJ1449" s="12"/>
      <c r="MK1449" s="12"/>
      <c r="ML1449" s="12"/>
      <c r="MM1449" s="12"/>
      <c r="MN1449" s="12"/>
      <c r="MO1449" s="12"/>
      <c r="MP1449" s="12"/>
    </row>
    <row r="1450" spans="1:359" s="8" customFormat="1" ht="22.5" customHeight="1">
      <c r="A1450" s="57">
        <v>2</v>
      </c>
      <c r="B1450" s="58"/>
      <c r="C1450" s="62">
        <v>-9</v>
      </c>
      <c r="D1450" s="201">
        <f>SUM((S1450*A1450)+B1450+C1450)</f>
        <v>52</v>
      </c>
      <c r="E1450" s="226"/>
      <c r="F1450" s="59" t="s">
        <v>808</v>
      </c>
      <c r="G1450" s="59"/>
      <c r="H1450" s="26" t="s">
        <v>1591</v>
      </c>
      <c r="I1450" s="26" t="s">
        <v>2555</v>
      </c>
      <c r="J1450" s="26"/>
      <c r="K1450" s="26" t="s">
        <v>2564</v>
      </c>
      <c r="L1450" s="66">
        <f>SUM(D1450)</f>
        <v>52</v>
      </c>
      <c r="M1450" s="66"/>
      <c r="N1450" s="1" t="s">
        <v>369</v>
      </c>
      <c r="O1450" s="316" t="s">
        <v>369</v>
      </c>
      <c r="P1450" s="317">
        <v>1</v>
      </c>
      <c r="Q1450" s="317" t="s">
        <v>369</v>
      </c>
      <c r="R1450" s="37">
        <v>25</v>
      </c>
      <c r="S1450" s="38">
        <f>SUM(R1450*1.22)</f>
        <v>30.5</v>
      </c>
      <c r="T1450" s="20" t="s">
        <v>489</v>
      </c>
      <c r="U1450" s="10" t="s">
        <v>2551</v>
      </c>
      <c r="V1450" s="9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  <c r="AR1450" s="12"/>
      <c r="AS1450" s="12"/>
      <c r="AT1450" s="12"/>
      <c r="AU1450" s="12"/>
      <c r="AV1450" s="12"/>
      <c r="AW1450" s="12"/>
      <c r="AX1450" s="12"/>
      <c r="AY1450" s="12"/>
      <c r="AZ1450" s="12"/>
      <c r="BA1450" s="12"/>
      <c r="BB1450" s="12"/>
      <c r="BC1450" s="12"/>
      <c r="BD1450" s="12"/>
      <c r="BE1450" s="12"/>
      <c r="BF1450" s="12"/>
      <c r="BG1450" s="12"/>
      <c r="BH1450" s="12"/>
      <c r="BI1450" s="12"/>
      <c r="BJ1450" s="12"/>
      <c r="BK1450" s="12"/>
      <c r="BL1450" s="12"/>
      <c r="BM1450" s="12"/>
      <c r="BN1450" s="12"/>
      <c r="BO1450" s="12"/>
      <c r="BP1450" s="12"/>
      <c r="BQ1450" s="12"/>
      <c r="BR1450" s="12"/>
      <c r="BS1450" s="12"/>
      <c r="BT1450" s="12"/>
      <c r="BU1450" s="12"/>
      <c r="BV1450" s="12"/>
      <c r="BW1450" s="12"/>
      <c r="BX1450" s="12"/>
      <c r="BY1450" s="12"/>
      <c r="BZ1450" s="12"/>
      <c r="CA1450" s="12"/>
      <c r="CB1450" s="12"/>
      <c r="CC1450" s="12"/>
      <c r="CD1450" s="12"/>
      <c r="CE1450" s="12"/>
      <c r="CF1450" s="12"/>
      <c r="CG1450" s="12"/>
      <c r="CH1450" s="12"/>
      <c r="CI1450" s="12"/>
      <c r="CJ1450" s="12"/>
      <c r="CK1450" s="12"/>
      <c r="CL1450" s="12"/>
      <c r="CM1450" s="12"/>
      <c r="CN1450" s="12"/>
      <c r="CO1450" s="12"/>
      <c r="CP1450" s="12"/>
      <c r="CQ1450" s="12"/>
      <c r="CR1450" s="12"/>
      <c r="CS1450" s="12"/>
      <c r="CT1450" s="12"/>
      <c r="CU1450" s="12"/>
      <c r="CV1450" s="12"/>
      <c r="CW1450" s="12"/>
      <c r="CX1450" s="12"/>
      <c r="CY1450" s="12"/>
      <c r="CZ1450" s="12"/>
      <c r="DA1450" s="12"/>
      <c r="DB1450" s="12"/>
      <c r="DC1450" s="12"/>
      <c r="DD1450" s="12"/>
      <c r="DE1450" s="12"/>
      <c r="DF1450" s="12"/>
      <c r="DG1450" s="12"/>
      <c r="DH1450" s="12"/>
      <c r="DI1450" s="12"/>
      <c r="DJ1450" s="12"/>
      <c r="DK1450" s="12"/>
      <c r="DL1450" s="12"/>
      <c r="DM1450" s="12"/>
      <c r="DN1450" s="12"/>
      <c r="DO1450" s="12"/>
      <c r="DP1450" s="12"/>
      <c r="DQ1450" s="12"/>
      <c r="DR1450" s="12"/>
      <c r="DS1450" s="12"/>
      <c r="DT1450" s="12"/>
      <c r="DU1450" s="12"/>
      <c r="DV1450" s="12"/>
      <c r="DW1450" s="12"/>
      <c r="DX1450" s="12"/>
      <c r="DY1450" s="12"/>
      <c r="DZ1450" s="12"/>
      <c r="EA1450" s="12"/>
      <c r="EB1450" s="12"/>
      <c r="EC1450" s="12"/>
      <c r="ED1450" s="12"/>
      <c r="EE1450" s="12"/>
      <c r="EF1450" s="12"/>
      <c r="EG1450" s="12"/>
      <c r="EH1450" s="12"/>
      <c r="EI1450" s="12"/>
      <c r="EJ1450" s="12"/>
      <c r="EK1450" s="12"/>
      <c r="EL1450" s="12"/>
      <c r="EM1450" s="12"/>
      <c r="EN1450" s="12"/>
      <c r="EO1450" s="12"/>
      <c r="EP1450" s="12"/>
      <c r="EQ1450" s="12"/>
      <c r="ER1450" s="12"/>
      <c r="ES1450" s="12"/>
      <c r="ET1450" s="12"/>
      <c r="EU1450" s="12"/>
      <c r="EV1450" s="12"/>
      <c r="EW1450" s="12"/>
      <c r="EX1450" s="12"/>
      <c r="EY1450" s="12"/>
      <c r="EZ1450" s="12"/>
      <c r="FA1450" s="12"/>
      <c r="FB1450" s="12"/>
      <c r="FC1450" s="12"/>
      <c r="FD1450" s="12"/>
      <c r="FE1450" s="12"/>
      <c r="FF1450" s="12"/>
      <c r="FG1450" s="12"/>
      <c r="FH1450" s="12"/>
      <c r="FI1450" s="12"/>
      <c r="FJ1450" s="12"/>
      <c r="FK1450" s="12"/>
      <c r="FL1450" s="12"/>
      <c r="FM1450" s="12"/>
      <c r="FN1450" s="12"/>
      <c r="FO1450" s="12"/>
      <c r="FP1450" s="12"/>
      <c r="FQ1450" s="12"/>
      <c r="FR1450" s="12"/>
      <c r="FS1450" s="12"/>
      <c r="FT1450" s="12"/>
      <c r="FU1450" s="12"/>
      <c r="FV1450" s="12"/>
      <c r="FW1450" s="12"/>
      <c r="FX1450" s="12"/>
      <c r="FY1450" s="12"/>
      <c r="FZ1450" s="12"/>
      <c r="GA1450" s="12"/>
      <c r="GB1450" s="12"/>
      <c r="GC1450" s="12"/>
      <c r="GD1450" s="12"/>
      <c r="GE1450" s="12"/>
      <c r="GF1450" s="12"/>
      <c r="GG1450" s="12"/>
      <c r="GH1450" s="12"/>
      <c r="GI1450" s="12"/>
      <c r="GJ1450" s="12"/>
      <c r="GK1450" s="12"/>
      <c r="GL1450" s="12"/>
      <c r="GM1450" s="12"/>
      <c r="GN1450" s="12"/>
      <c r="GO1450" s="12"/>
      <c r="GP1450" s="12"/>
      <c r="GQ1450" s="12"/>
      <c r="GR1450" s="12"/>
      <c r="GS1450" s="12"/>
      <c r="GT1450" s="12"/>
      <c r="GU1450" s="12"/>
      <c r="GV1450" s="12"/>
      <c r="GW1450" s="12"/>
      <c r="GX1450" s="12"/>
      <c r="GY1450" s="12"/>
      <c r="GZ1450" s="12"/>
      <c r="HA1450" s="12"/>
      <c r="HB1450" s="12"/>
      <c r="HC1450" s="12"/>
      <c r="HD1450" s="12"/>
      <c r="HE1450" s="12"/>
      <c r="HF1450" s="12"/>
      <c r="HG1450" s="12"/>
      <c r="HH1450" s="12"/>
      <c r="HI1450" s="12"/>
      <c r="HJ1450" s="12"/>
      <c r="HK1450" s="12"/>
      <c r="HL1450" s="12"/>
      <c r="HM1450" s="12"/>
      <c r="HN1450" s="12"/>
      <c r="HO1450" s="12"/>
      <c r="HP1450" s="12"/>
      <c r="HQ1450" s="12"/>
      <c r="HZ1450" s="12"/>
      <c r="IA1450" s="12"/>
      <c r="IB1450" s="12"/>
      <c r="IC1450" s="12"/>
      <c r="ID1450" s="12"/>
      <c r="IG1450" s="12"/>
      <c r="IJ1450" s="12"/>
      <c r="IK1450" s="12"/>
      <c r="IL1450" s="12"/>
      <c r="IM1450" s="12"/>
      <c r="IN1450" s="12"/>
      <c r="IO1450" s="12"/>
      <c r="IP1450" s="12"/>
      <c r="IQ1450" s="12"/>
      <c r="IR1450" s="12"/>
      <c r="JF1450" s="12"/>
      <c r="JG1450" s="12"/>
      <c r="JH1450" s="12"/>
      <c r="JI1450" s="12"/>
      <c r="JJ1450" s="12"/>
      <c r="JL1450" s="12"/>
      <c r="JN1450" s="12"/>
      <c r="KG1450" s="12"/>
      <c r="KH1450" s="12"/>
      <c r="KI1450" s="12"/>
      <c r="KJ1450" s="12"/>
      <c r="KK1450" s="12"/>
      <c r="KL1450" s="12"/>
      <c r="KS1450" s="12"/>
      <c r="KT1450" s="12"/>
      <c r="KU1450" s="12"/>
      <c r="KV1450" s="12"/>
      <c r="KW1450" s="12"/>
      <c r="KY1450" s="12"/>
      <c r="KZ1450" s="12"/>
      <c r="LA1450" s="12"/>
      <c r="LB1450" s="12"/>
      <c r="LC1450" s="12"/>
      <c r="LD1450" s="12"/>
      <c r="LE1450" s="12"/>
      <c r="LF1450" s="12"/>
      <c r="LG1450" s="12"/>
      <c r="LH1450" s="12"/>
      <c r="LI1450" s="12"/>
      <c r="LJ1450" s="12"/>
      <c r="LK1450" s="12"/>
      <c r="LL1450" s="12"/>
      <c r="LM1450" s="12"/>
      <c r="LR1450" s="12"/>
      <c r="LS1450" s="12"/>
      <c r="LT1450" s="12"/>
      <c r="LU1450" s="12"/>
      <c r="LV1450" s="12"/>
      <c r="LW1450" s="12"/>
      <c r="LX1450" s="12"/>
      <c r="LY1450" s="12"/>
      <c r="LZ1450" s="12"/>
      <c r="MA1450" s="12"/>
      <c r="MB1450" s="12"/>
      <c r="MC1450" s="12"/>
      <c r="MD1450" s="12"/>
      <c r="ME1450" s="12"/>
      <c r="MF1450" s="12"/>
      <c r="MH1450" s="12"/>
      <c r="MI1450" s="12"/>
      <c r="MJ1450" s="12"/>
      <c r="MK1450" s="12"/>
      <c r="ML1450" s="12"/>
      <c r="MM1450" s="12"/>
      <c r="MN1450" s="12"/>
      <c r="MO1450" s="12"/>
      <c r="MP1450" s="12"/>
    </row>
    <row r="1451" spans="1:359" s="8" customFormat="1" ht="22.5" customHeight="1">
      <c r="A1451" s="56"/>
      <c r="B1451" s="55"/>
      <c r="C1451" s="63"/>
      <c r="D1451" s="201"/>
      <c r="E1451" s="225"/>
      <c r="F1451" s="60"/>
      <c r="G1451" s="60"/>
      <c r="H1451" s="26"/>
      <c r="I1451" s="26"/>
      <c r="J1451" s="26"/>
      <c r="K1451" s="26"/>
      <c r="L1451" s="66"/>
      <c r="M1451" s="66"/>
      <c r="N1451" s="17"/>
      <c r="O1451" s="318"/>
      <c r="P1451" s="318"/>
      <c r="Q1451" s="13"/>
      <c r="R1451" s="31"/>
      <c r="S1451" s="31"/>
      <c r="T1451" s="21"/>
      <c r="U1451" s="10"/>
      <c r="V1451" s="9"/>
      <c r="KH1451" s="12"/>
      <c r="KI1451" s="12"/>
      <c r="KJ1451" s="12"/>
      <c r="KK1451" s="12"/>
      <c r="KL1451" s="12"/>
      <c r="KU1451" s="12"/>
      <c r="KV1451" s="12"/>
      <c r="KW1451" s="12"/>
      <c r="MR1451" s="12"/>
      <c r="MU1451" s="12"/>
    </row>
    <row r="1452" spans="1:359" s="8" customFormat="1" ht="22.5" customHeight="1">
      <c r="A1452" s="56"/>
      <c r="B1452" s="55"/>
      <c r="C1452" s="63"/>
      <c r="D1452" s="201"/>
      <c r="E1452" s="226"/>
      <c r="F1452" s="60"/>
      <c r="G1452" s="60"/>
      <c r="H1452" s="26"/>
      <c r="I1452" s="26"/>
      <c r="J1452" s="9"/>
      <c r="K1452" s="26"/>
      <c r="L1452" s="66"/>
      <c r="M1452" s="66"/>
      <c r="N1452" s="17"/>
      <c r="O1452" s="318"/>
      <c r="P1452" s="318"/>
      <c r="Q1452" s="13"/>
      <c r="R1452" s="31"/>
      <c r="S1452" s="31"/>
      <c r="T1452" s="21"/>
      <c r="U1452" s="10"/>
      <c r="V1452" s="9"/>
      <c r="KH1452" s="12"/>
      <c r="KI1452" s="12"/>
      <c r="KJ1452" s="12"/>
      <c r="KK1452" s="12"/>
      <c r="KL1452" s="12"/>
      <c r="KU1452" s="12"/>
      <c r="KV1452" s="12"/>
      <c r="KW1452" s="12"/>
      <c r="MR1452" s="12"/>
      <c r="MU1452" s="12"/>
    </row>
    <row r="1453" spans="1:359" s="8" customFormat="1" ht="22.5" customHeight="1">
      <c r="A1453" s="56"/>
      <c r="B1453" s="55"/>
      <c r="C1453" s="63"/>
      <c r="D1453" s="201"/>
      <c r="E1453" s="226"/>
      <c r="F1453" s="60"/>
      <c r="G1453" s="60"/>
      <c r="H1453" s="26"/>
      <c r="I1453" s="26"/>
      <c r="J1453" s="9"/>
      <c r="K1453" s="26"/>
      <c r="L1453" s="66"/>
      <c r="M1453" s="66"/>
      <c r="N1453" s="17"/>
      <c r="O1453" s="318"/>
      <c r="P1453" s="318"/>
      <c r="Q1453" s="13"/>
      <c r="R1453" s="31"/>
      <c r="S1453" s="31"/>
      <c r="T1453" s="21"/>
      <c r="U1453" s="10"/>
      <c r="V1453" s="9"/>
      <c r="KH1453" s="12"/>
      <c r="KI1453" s="12"/>
      <c r="KJ1453" s="12"/>
      <c r="KK1453" s="12"/>
      <c r="KL1453" s="12"/>
      <c r="KU1453" s="12"/>
      <c r="KV1453" s="12"/>
      <c r="KW1453" s="12"/>
      <c r="MR1453" s="12"/>
    </row>
    <row r="1454" spans="1:359" s="8" customFormat="1" ht="22.5" customHeight="1">
      <c r="A1454" s="56"/>
      <c r="B1454" s="55"/>
      <c r="C1454" s="63"/>
      <c r="D1454" s="201"/>
      <c r="E1454" s="225"/>
      <c r="F1454" s="60"/>
      <c r="G1454" s="60"/>
      <c r="H1454" s="26"/>
      <c r="I1454" s="26"/>
      <c r="J1454" s="9"/>
      <c r="K1454" s="26"/>
      <c r="L1454" s="66"/>
      <c r="M1454" s="66"/>
      <c r="N1454" s="17"/>
      <c r="O1454" s="318"/>
      <c r="P1454" s="318"/>
      <c r="Q1454" s="13"/>
      <c r="R1454" s="31"/>
      <c r="S1454" s="31"/>
      <c r="T1454" s="21"/>
      <c r="U1454" s="10"/>
      <c r="V1454" s="9"/>
      <c r="KH1454" s="12"/>
      <c r="KI1454" s="12"/>
      <c r="KJ1454" s="12"/>
      <c r="KK1454" s="12"/>
      <c r="KL1454" s="12"/>
      <c r="KU1454" s="12"/>
      <c r="KV1454" s="12"/>
      <c r="KW1454" s="12"/>
      <c r="MR1454" s="12"/>
      <c r="MU1454" s="12"/>
    </row>
    <row r="1455" spans="1:359" s="8" customFormat="1" ht="22.5" customHeight="1">
      <c r="A1455" s="56"/>
      <c r="B1455" s="55"/>
      <c r="C1455" s="63"/>
      <c r="D1455" s="201"/>
      <c r="E1455" s="226"/>
      <c r="F1455" s="60"/>
      <c r="G1455" s="60"/>
      <c r="H1455" s="26"/>
      <c r="I1455" s="26"/>
      <c r="J1455" s="9"/>
      <c r="K1455" s="26"/>
      <c r="L1455" s="66"/>
      <c r="M1455" s="66"/>
      <c r="N1455" s="17"/>
      <c r="O1455" s="318"/>
      <c r="P1455" s="318"/>
      <c r="Q1455" s="13"/>
      <c r="R1455" s="31"/>
      <c r="S1455" s="31"/>
      <c r="T1455" s="21"/>
      <c r="U1455" s="10"/>
      <c r="V1455" s="9"/>
      <c r="KH1455" s="12"/>
      <c r="KI1455" s="12"/>
      <c r="KJ1455" s="12"/>
      <c r="KK1455" s="12"/>
      <c r="KL1455" s="12"/>
      <c r="MR1455" s="12"/>
      <c r="MU1455" s="12"/>
    </row>
    <row r="1456" spans="1:359" s="8" customFormat="1" ht="22.5" customHeight="1">
      <c r="A1456" s="56"/>
      <c r="B1456" s="55"/>
      <c r="C1456" s="63"/>
      <c r="D1456" s="201"/>
      <c r="E1456" s="226"/>
      <c r="F1456" s="60"/>
      <c r="G1456" s="60"/>
      <c r="H1456" s="26"/>
      <c r="I1456" s="26"/>
      <c r="J1456" s="9"/>
      <c r="K1456" s="26"/>
      <c r="L1456" s="66"/>
      <c r="M1456" s="66"/>
      <c r="N1456" s="17"/>
      <c r="O1456" s="318"/>
      <c r="P1456" s="318"/>
      <c r="Q1456" s="13"/>
      <c r="R1456" s="31"/>
      <c r="S1456" s="31"/>
      <c r="T1456" s="21"/>
      <c r="U1456" s="10"/>
      <c r="V1456" s="9"/>
      <c r="KH1456" s="12"/>
      <c r="KI1456" s="12"/>
      <c r="KJ1456" s="12"/>
      <c r="KK1456" s="12"/>
      <c r="KL1456" s="12"/>
      <c r="MR1456" s="12"/>
      <c r="MU1456" s="12"/>
    </row>
    <row r="1457" spans="1:359" s="8" customFormat="1" ht="22.5" customHeight="1">
      <c r="A1457" s="56"/>
      <c r="B1457" s="55"/>
      <c r="C1457" s="63"/>
      <c r="D1457" s="201"/>
      <c r="E1457" s="225"/>
      <c r="F1457" s="60"/>
      <c r="G1457" s="60"/>
      <c r="H1457" s="26"/>
      <c r="I1457" s="26"/>
      <c r="J1457" s="9"/>
      <c r="K1457" s="26"/>
      <c r="L1457" s="66"/>
      <c r="M1457" s="66"/>
      <c r="N1457" s="17"/>
      <c r="O1457" s="318"/>
      <c r="P1457" s="318"/>
      <c r="Q1457" s="13"/>
      <c r="R1457" s="31"/>
      <c r="S1457" s="31"/>
      <c r="T1457" s="21"/>
      <c r="U1457" s="10"/>
      <c r="V1457" s="9"/>
      <c r="KG1457" s="12"/>
      <c r="MR1457" s="12"/>
      <c r="MU1457" s="12"/>
    </row>
    <row r="1458" spans="1:359" s="8" customFormat="1" ht="22.5" customHeight="1">
      <c r="A1458" s="56"/>
      <c r="B1458" s="55"/>
      <c r="C1458" s="63"/>
      <c r="D1458" s="201"/>
      <c r="E1458" s="226"/>
      <c r="F1458" s="60"/>
      <c r="G1458" s="60"/>
      <c r="H1458" s="26"/>
      <c r="I1458" s="26"/>
      <c r="J1458" s="9"/>
      <c r="K1458" s="26"/>
      <c r="L1458" s="66"/>
      <c r="M1458" s="66"/>
      <c r="N1458" s="17"/>
      <c r="O1458" s="318"/>
      <c r="P1458" s="318"/>
      <c r="Q1458" s="13"/>
      <c r="R1458" s="31"/>
      <c r="S1458" s="31"/>
      <c r="T1458" s="21"/>
      <c r="U1458" s="10"/>
      <c r="V1458" s="9"/>
      <c r="KG1458" s="12"/>
      <c r="MR1458" s="12"/>
    </row>
    <row r="1459" spans="1:359" s="8" customFormat="1" ht="22.5" customHeight="1">
      <c r="A1459" s="57">
        <v>2</v>
      </c>
      <c r="B1459" s="58"/>
      <c r="C1459" s="62">
        <v>9</v>
      </c>
      <c r="D1459" s="201">
        <f>SUM((S1459*A1459)+B1459+C1459)</f>
        <v>61.46</v>
      </c>
      <c r="E1459" s="226"/>
      <c r="F1459" s="59" t="s">
        <v>808</v>
      </c>
      <c r="G1459" s="59"/>
      <c r="H1459" s="26" t="s">
        <v>464</v>
      </c>
      <c r="I1459" s="26" t="s">
        <v>166</v>
      </c>
      <c r="J1459" s="26" t="s">
        <v>497</v>
      </c>
      <c r="K1459" s="26" t="s">
        <v>1293</v>
      </c>
      <c r="L1459" s="66">
        <f>SUM(D1459)</f>
        <v>61.46</v>
      </c>
      <c r="M1459" s="66"/>
      <c r="N1459" s="1" t="s">
        <v>369</v>
      </c>
      <c r="O1459" s="316" t="s">
        <v>369</v>
      </c>
      <c r="P1459" s="317">
        <v>1</v>
      </c>
      <c r="Q1459" s="4" t="s">
        <v>369</v>
      </c>
      <c r="R1459" s="37">
        <v>21.5</v>
      </c>
      <c r="S1459" s="38">
        <f>SUM(R1459*1.22)</f>
        <v>26.23</v>
      </c>
      <c r="T1459" s="20"/>
      <c r="U1459" s="10" t="s">
        <v>1239</v>
      </c>
      <c r="V1459" s="9"/>
      <c r="HY1459" s="12"/>
      <c r="HZ1459" s="12"/>
      <c r="IA1459" s="12"/>
      <c r="II1459" s="12"/>
      <c r="IJ1459" s="12"/>
      <c r="IK1459" s="12"/>
      <c r="IR1459" s="12"/>
      <c r="IS1459" s="12"/>
      <c r="IT1459" s="12"/>
      <c r="IU1459" s="12"/>
      <c r="IV1459" s="12"/>
      <c r="IW1459" s="12"/>
      <c r="IX1459" s="12"/>
      <c r="IY1459" s="12"/>
      <c r="IZ1459" s="12"/>
      <c r="JA1459" s="12"/>
      <c r="JL1459" s="12"/>
      <c r="JT1459" s="12"/>
      <c r="JU1459" s="12"/>
      <c r="JV1459" s="12"/>
      <c r="JW1459" s="12"/>
      <c r="JX1459" s="12"/>
      <c r="KU1459" s="12"/>
      <c r="KV1459" s="12"/>
      <c r="KW1459" s="12"/>
      <c r="KZ1459" s="12"/>
      <c r="LA1459" s="12"/>
      <c r="LB1459" s="12"/>
      <c r="LC1459" s="12"/>
      <c r="LN1459" s="12"/>
      <c r="LO1459" s="12"/>
      <c r="LP1459" s="12"/>
      <c r="LQ1459" s="12"/>
      <c r="MG1459" s="12"/>
      <c r="MH1459" s="12"/>
      <c r="MI1459" s="12"/>
      <c r="MJ1459" s="12"/>
      <c r="MK1459" s="12"/>
      <c r="ML1459" s="12"/>
      <c r="MM1459" s="12"/>
      <c r="MN1459" s="12"/>
      <c r="MO1459" s="12"/>
      <c r="MP1459" s="12"/>
      <c r="MU1459" s="12"/>
    </row>
    <row r="1460" spans="1:359" s="8" customFormat="1" ht="22.5" customHeight="1">
      <c r="A1460" s="56"/>
      <c r="B1460" s="55"/>
      <c r="C1460" s="63"/>
      <c r="D1460" s="201"/>
      <c r="E1460" s="226"/>
      <c r="F1460" s="60"/>
      <c r="G1460" s="60"/>
      <c r="H1460" s="26"/>
      <c r="I1460" s="26"/>
      <c r="J1460" s="9"/>
      <c r="K1460" s="26"/>
      <c r="L1460" s="66"/>
      <c r="M1460" s="66"/>
      <c r="N1460" s="17"/>
      <c r="O1460" s="318"/>
      <c r="P1460" s="318"/>
      <c r="Q1460" s="13"/>
      <c r="R1460" s="31"/>
      <c r="S1460" s="31"/>
      <c r="T1460" s="21"/>
      <c r="U1460" s="10"/>
      <c r="V1460" s="9"/>
      <c r="JZ1460" s="12"/>
      <c r="KA1460" s="12"/>
      <c r="KG1460" s="12"/>
      <c r="KH1460" s="12"/>
      <c r="KI1460" s="12"/>
      <c r="KJ1460" s="12"/>
      <c r="KK1460" s="12"/>
      <c r="KL1460" s="12"/>
      <c r="KU1460" s="12"/>
      <c r="KV1460" s="12"/>
      <c r="KW1460" s="12"/>
      <c r="LD1460" s="12"/>
      <c r="LE1460" s="12"/>
      <c r="LF1460" s="12"/>
      <c r="LG1460" s="12"/>
      <c r="LH1460" s="12"/>
      <c r="LI1460" s="12"/>
      <c r="LJ1460" s="12"/>
      <c r="LK1460" s="12"/>
      <c r="LL1460" s="12"/>
      <c r="LM1460" s="12"/>
      <c r="LR1460" s="12"/>
      <c r="LS1460" s="12"/>
      <c r="LT1460" s="12"/>
      <c r="LU1460" s="12"/>
      <c r="LV1460" s="12"/>
      <c r="LW1460" s="12"/>
      <c r="LX1460" s="12"/>
      <c r="LY1460" s="12"/>
      <c r="LZ1460" s="12"/>
      <c r="MA1460" s="12"/>
      <c r="MB1460" s="12"/>
      <c r="MC1460" s="12"/>
      <c r="MD1460" s="12"/>
      <c r="ME1460" s="12"/>
      <c r="MF1460" s="12"/>
      <c r="MR1460" s="12"/>
    </row>
    <row r="1461" spans="1:359" s="8" customFormat="1" ht="22.5" customHeight="1">
      <c r="A1461" s="56"/>
      <c r="B1461" s="55"/>
      <c r="C1461" s="63"/>
      <c r="D1461" s="201"/>
      <c r="E1461" s="226"/>
      <c r="F1461" s="60"/>
      <c r="G1461" s="60"/>
      <c r="H1461" s="26"/>
      <c r="I1461" s="26"/>
      <c r="J1461" s="9"/>
      <c r="K1461" s="26"/>
      <c r="L1461" s="66"/>
      <c r="M1461" s="66"/>
      <c r="N1461" s="17"/>
      <c r="O1461" s="318"/>
      <c r="P1461" s="318"/>
      <c r="Q1461" s="13"/>
      <c r="R1461" s="31"/>
      <c r="S1461" s="31"/>
      <c r="T1461" s="21"/>
      <c r="U1461" s="10"/>
      <c r="V1461" s="9"/>
      <c r="JZ1461" s="12"/>
      <c r="KA1461" s="12"/>
      <c r="KG1461" s="12"/>
      <c r="KH1461" s="12"/>
      <c r="KI1461" s="12"/>
      <c r="KJ1461" s="12"/>
      <c r="KK1461" s="12"/>
      <c r="KL1461" s="12"/>
      <c r="KU1461" s="12"/>
      <c r="KV1461" s="12"/>
      <c r="KW1461" s="12"/>
      <c r="LD1461" s="12"/>
      <c r="LE1461" s="12"/>
      <c r="LF1461" s="12"/>
      <c r="LG1461" s="12"/>
      <c r="LH1461" s="12"/>
      <c r="LI1461" s="12"/>
      <c r="LJ1461" s="12"/>
      <c r="LK1461" s="12"/>
      <c r="LL1461" s="12"/>
      <c r="LM1461" s="12"/>
      <c r="LR1461" s="12"/>
      <c r="LS1461" s="12"/>
      <c r="LT1461" s="12"/>
      <c r="LU1461" s="12"/>
      <c r="LV1461" s="12"/>
      <c r="LW1461" s="12"/>
      <c r="LX1461" s="12"/>
      <c r="LY1461" s="12"/>
      <c r="LZ1461" s="12"/>
      <c r="MA1461" s="12"/>
      <c r="MB1461" s="12"/>
      <c r="MC1461" s="12"/>
      <c r="MD1461" s="12"/>
      <c r="ME1461" s="12"/>
      <c r="MF1461" s="12"/>
      <c r="MR1461" s="12"/>
    </row>
    <row r="1462" spans="1:359" s="8" customFormat="1" ht="22.5" customHeight="1">
      <c r="A1462" s="56"/>
      <c r="B1462" s="55"/>
      <c r="C1462" s="63"/>
      <c r="D1462" s="201"/>
      <c r="E1462" s="225"/>
      <c r="F1462" s="60"/>
      <c r="G1462" s="60"/>
      <c r="H1462" s="26"/>
      <c r="I1462" s="26"/>
      <c r="J1462" s="9"/>
      <c r="K1462" s="26"/>
      <c r="L1462" s="66"/>
      <c r="M1462" s="66"/>
      <c r="N1462" s="17"/>
      <c r="O1462" s="318"/>
      <c r="P1462" s="318"/>
      <c r="Q1462" s="13"/>
      <c r="R1462" s="31"/>
      <c r="S1462" s="31"/>
      <c r="T1462" s="21"/>
      <c r="U1462" s="10"/>
      <c r="V1462" s="9"/>
      <c r="JZ1462" s="12"/>
      <c r="KA1462" s="12"/>
      <c r="KH1462" s="12"/>
      <c r="KI1462" s="12"/>
      <c r="KJ1462" s="12"/>
      <c r="KK1462" s="12"/>
      <c r="KL1462" s="12"/>
      <c r="MR1462" s="12"/>
    </row>
    <row r="1463" spans="1:359" s="8" customFormat="1" ht="22.5" customHeight="1">
      <c r="A1463" s="56"/>
      <c r="B1463" s="55"/>
      <c r="C1463" s="63"/>
      <c r="D1463" s="201"/>
      <c r="E1463" s="226"/>
      <c r="F1463" s="60"/>
      <c r="G1463" s="60"/>
      <c r="H1463" s="26"/>
      <c r="I1463" s="26"/>
      <c r="J1463" s="9"/>
      <c r="K1463" s="26"/>
      <c r="L1463" s="66"/>
      <c r="M1463" s="66"/>
      <c r="N1463" s="322"/>
      <c r="O1463" s="337"/>
      <c r="P1463" s="337"/>
      <c r="Q1463" s="323"/>
      <c r="R1463" s="31"/>
      <c r="S1463" s="31"/>
      <c r="T1463" s="21"/>
      <c r="U1463" s="10"/>
      <c r="V1463" s="9"/>
      <c r="KB1463" s="12"/>
      <c r="KC1463" s="12"/>
      <c r="KD1463" s="12"/>
      <c r="KH1463" s="12"/>
      <c r="KI1463" s="12"/>
      <c r="KJ1463" s="12"/>
      <c r="KK1463" s="12"/>
      <c r="KL1463" s="12"/>
      <c r="MR1463" s="12"/>
      <c r="MU1463" s="12"/>
    </row>
    <row r="1464" spans="1:359" s="8" customFormat="1" ht="22.5" customHeight="1">
      <c r="A1464" s="57">
        <v>2</v>
      </c>
      <c r="B1464" s="58"/>
      <c r="C1464" s="62"/>
      <c r="D1464" s="201">
        <f>SUM((S1464*A1464)+B1464+C1464)</f>
        <v>63.44</v>
      </c>
      <c r="E1464" s="226"/>
      <c r="F1464" s="59" t="s">
        <v>808</v>
      </c>
      <c r="G1464" s="59"/>
      <c r="H1464" s="26" t="s">
        <v>465</v>
      </c>
      <c r="I1464" s="26" t="s">
        <v>395</v>
      </c>
      <c r="J1464" s="26" t="s">
        <v>910</v>
      </c>
      <c r="K1464" s="26" t="s">
        <v>1202</v>
      </c>
      <c r="L1464" s="66">
        <f>SUM(D1464)</f>
        <v>63.44</v>
      </c>
      <c r="M1464" s="66"/>
      <c r="N1464" s="1" t="s">
        <v>369</v>
      </c>
      <c r="O1464" s="316" t="s">
        <v>369</v>
      </c>
      <c r="P1464" s="317">
        <v>1</v>
      </c>
      <c r="Q1464" s="4" t="s">
        <v>369</v>
      </c>
      <c r="R1464" s="37">
        <v>26</v>
      </c>
      <c r="S1464" s="38">
        <f>SUM(R1464*1.22)</f>
        <v>31.72</v>
      </c>
      <c r="T1464" s="20" t="s">
        <v>489</v>
      </c>
      <c r="U1464" s="10" t="s">
        <v>518</v>
      </c>
      <c r="V1464" s="9"/>
      <c r="IB1464" s="12"/>
      <c r="IC1464" s="12"/>
      <c r="ID1464" s="12"/>
      <c r="II1464" s="12"/>
      <c r="IJ1464" s="12"/>
      <c r="IK1464" s="12"/>
      <c r="IR1464" s="12"/>
      <c r="IS1464" s="12"/>
      <c r="IT1464" s="12"/>
      <c r="IU1464" s="12"/>
      <c r="IV1464" s="12"/>
      <c r="IW1464" s="12"/>
      <c r="IX1464" s="12"/>
      <c r="IY1464" s="12"/>
      <c r="IZ1464" s="12"/>
      <c r="JA1464" s="12"/>
      <c r="JL1464" s="12"/>
      <c r="JT1464" s="12"/>
      <c r="JU1464" s="12"/>
      <c r="JV1464" s="12"/>
      <c r="JW1464" s="12"/>
      <c r="JX1464" s="12"/>
      <c r="KB1464" s="12"/>
      <c r="KC1464" s="12"/>
      <c r="KD1464" s="12"/>
      <c r="KS1464" s="12"/>
      <c r="KT1464" s="12"/>
      <c r="KX1464" s="12"/>
      <c r="KZ1464" s="12"/>
      <c r="LA1464" s="12"/>
      <c r="LB1464" s="12"/>
      <c r="LC1464" s="12"/>
      <c r="LN1464" s="12"/>
      <c r="LO1464" s="12"/>
      <c r="LP1464" s="12"/>
      <c r="LQ1464" s="12"/>
      <c r="MG1464" s="12"/>
      <c r="MK1464" s="12"/>
      <c r="ML1464" s="12"/>
      <c r="MM1464" s="12"/>
      <c r="MN1464" s="12"/>
      <c r="MO1464" s="12"/>
      <c r="MP1464" s="12"/>
    </row>
    <row r="1465" spans="1:359" s="8" customFormat="1" ht="22.5" customHeight="1">
      <c r="A1465" s="57">
        <v>1.9</v>
      </c>
      <c r="B1465" s="58"/>
      <c r="C1465" s="62"/>
      <c r="D1465" s="201">
        <f>SUM((S1465*A1465)+B1465+C1465)</f>
        <v>71.858000000000004</v>
      </c>
      <c r="E1465" s="225"/>
      <c r="F1465" s="59" t="s">
        <v>809</v>
      </c>
      <c r="G1465" s="59"/>
      <c r="H1465" s="26" t="s">
        <v>465</v>
      </c>
      <c r="I1465" s="26" t="s">
        <v>395</v>
      </c>
      <c r="J1465" s="9" t="s">
        <v>911</v>
      </c>
      <c r="K1465" s="26" t="s">
        <v>396</v>
      </c>
      <c r="L1465" s="66">
        <f>SUM(D1465)</f>
        <v>71.858000000000004</v>
      </c>
      <c r="M1465" s="66"/>
      <c r="N1465" s="1" t="s">
        <v>369</v>
      </c>
      <c r="O1465" s="316" t="s">
        <v>369</v>
      </c>
      <c r="P1465" s="317">
        <v>1</v>
      </c>
      <c r="Q1465" s="4" t="s">
        <v>369</v>
      </c>
      <c r="R1465" s="37">
        <v>31</v>
      </c>
      <c r="S1465" s="38">
        <f>SUM(R1465*1.22)</f>
        <v>37.82</v>
      </c>
      <c r="T1465" s="20" t="s">
        <v>489</v>
      </c>
      <c r="U1465" s="10" t="s">
        <v>518</v>
      </c>
      <c r="V1465" s="9"/>
      <c r="IB1465" s="12"/>
      <c r="IC1465" s="12"/>
      <c r="ID1465" s="12"/>
      <c r="II1465" s="12"/>
      <c r="IJ1465" s="12"/>
      <c r="IK1465" s="12"/>
      <c r="IR1465" s="12"/>
      <c r="IS1465" s="12"/>
      <c r="IT1465" s="12"/>
      <c r="IU1465" s="12"/>
      <c r="IV1465" s="12"/>
      <c r="IW1465" s="12"/>
      <c r="IX1465" s="12"/>
      <c r="IY1465" s="12"/>
      <c r="IZ1465" s="12"/>
      <c r="JA1465" s="12"/>
      <c r="JL1465" s="12"/>
      <c r="JO1465" s="12"/>
      <c r="JT1465" s="12"/>
      <c r="JU1465" s="12"/>
      <c r="JV1465" s="12"/>
      <c r="JW1465" s="12"/>
      <c r="JX1465" s="12"/>
      <c r="KS1465" s="12"/>
      <c r="KT1465" s="12"/>
      <c r="KX1465" s="12"/>
      <c r="KZ1465" s="12"/>
      <c r="LA1465" s="12"/>
      <c r="LB1465" s="12"/>
      <c r="LC1465" s="12"/>
      <c r="LD1465" s="12"/>
      <c r="LE1465" s="12"/>
      <c r="LF1465" s="12"/>
      <c r="LG1465" s="12"/>
      <c r="LH1465" s="12"/>
      <c r="LI1465" s="12"/>
      <c r="LJ1465" s="12"/>
      <c r="LK1465" s="12"/>
      <c r="LL1465" s="12"/>
      <c r="LM1465" s="12"/>
      <c r="LN1465" s="12"/>
      <c r="LO1465" s="12"/>
      <c r="LP1465" s="12"/>
      <c r="LQ1465" s="12"/>
      <c r="LR1465" s="12"/>
      <c r="LS1465" s="12"/>
      <c r="LT1465" s="12"/>
      <c r="LU1465" s="12"/>
      <c r="LV1465" s="12"/>
      <c r="LW1465" s="12"/>
      <c r="LX1465" s="12"/>
      <c r="LY1465" s="12"/>
      <c r="LZ1465" s="12"/>
      <c r="MA1465" s="12"/>
      <c r="MB1465" s="12"/>
      <c r="MC1465" s="12"/>
      <c r="MD1465" s="12"/>
      <c r="ME1465" s="12"/>
      <c r="MF1465" s="12"/>
      <c r="MG1465" s="12"/>
      <c r="MK1465" s="12"/>
      <c r="ML1465" s="12"/>
      <c r="MM1465" s="12"/>
      <c r="MN1465" s="12"/>
      <c r="MO1465" s="12"/>
      <c r="MP1465" s="12"/>
    </row>
    <row r="1466" spans="1:359" s="8" customFormat="1" ht="22.5" customHeight="1">
      <c r="A1466" s="56"/>
      <c r="B1466" s="55"/>
      <c r="C1466" s="63"/>
      <c r="D1466" s="201"/>
      <c r="E1466" s="226"/>
      <c r="F1466" s="60"/>
      <c r="G1466" s="60"/>
      <c r="H1466" s="26"/>
      <c r="I1466" s="26"/>
      <c r="J1466" s="9"/>
      <c r="K1466" s="26"/>
      <c r="L1466" s="66"/>
      <c r="M1466" s="66"/>
      <c r="N1466" s="17"/>
      <c r="O1466" s="318"/>
      <c r="P1466" s="318"/>
      <c r="Q1466" s="13"/>
      <c r="R1466" s="31"/>
      <c r="S1466" s="31"/>
      <c r="T1466" s="21"/>
      <c r="U1466" s="10"/>
      <c r="V1466" s="9"/>
      <c r="KG1466" s="12"/>
      <c r="MR1466" s="12"/>
      <c r="MU1466" s="12"/>
    </row>
    <row r="1467" spans="1:359" s="8" customFormat="1" ht="22.5" customHeight="1">
      <c r="A1467" s="56"/>
      <c r="B1467" s="55"/>
      <c r="C1467" s="63"/>
      <c r="D1467" s="201"/>
      <c r="E1467" s="226"/>
      <c r="F1467" s="60"/>
      <c r="G1467" s="60"/>
      <c r="H1467" s="26"/>
      <c r="I1467" s="26"/>
      <c r="J1467" s="9"/>
      <c r="K1467" s="26"/>
      <c r="L1467" s="66"/>
      <c r="M1467" s="66"/>
      <c r="N1467" s="17"/>
      <c r="O1467" s="318"/>
      <c r="P1467" s="318"/>
      <c r="Q1467" s="13"/>
      <c r="R1467" s="31"/>
      <c r="S1467" s="31"/>
      <c r="T1467" s="21"/>
      <c r="U1467" s="10"/>
      <c r="V1467" s="9"/>
      <c r="KG1467" s="12"/>
      <c r="MR1467" s="12"/>
      <c r="MU1467" s="12"/>
    </row>
    <row r="1468" spans="1:359" s="8" customFormat="1" ht="22.5" customHeight="1">
      <c r="A1468" s="56"/>
      <c r="B1468" s="55"/>
      <c r="C1468" s="63"/>
      <c r="D1468" s="201"/>
      <c r="E1468" s="226"/>
      <c r="F1468" s="60"/>
      <c r="G1468" s="60"/>
      <c r="H1468" s="26"/>
      <c r="I1468" s="26"/>
      <c r="J1468" s="9"/>
      <c r="K1468" s="26"/>
      <c r="L1468" s="66"/>
      <c r="M1468" s="66"/>
      <c r="N1468" s="17"/>
      <c r="O1468" s="318"/>
      <c r="P1468" s="318"/>
      <c r="Q1468" s="13"/>
      <c r="R1468" s="31"/>
      <c r="S1468" s="31"/>
      <c r="T1468" s="21"/>
      <c r="U1468" s="10"/>
      <c r="V1468" s="9"/>
      <c r="KG1468" s="12"/>
      <c r="MR1468" s="12"/>
      <c r="MU1468" s="12"/>
    </row>
    <row r="1469" spans="1:359" s="8" customFormat="1" ht="22.5" customHeight="1">
      <c r="A1469" s="56"/>
      <c r="B1469" s="55"/>
      <c r="C1469" s="63"/>
      <c r="D1469" s="201"/>
      <c r="E1469" s="225"/>
      <c r="F1469" s="60"/>
      <c r="G1469" s="60"/>
      <c r="H1469" s="26"/>
      <c r="I1469" s="26"/>
      <c r="J1469" s="9"/>
      <c r="K1469" s="26"/>
      <c r="L1469" s="66"/>
      <c r="M1469" s="66"/>
      <c r="N1469" s="17"/>
      <c r="O1469" s="318"/>
      <c r="P1469" s="318"/>
      <c r="Q1469" s="13"/>
      <c r="R1469" s="31"/>
      <c r="S1469" s="31"/>
      <c r="T1469" s="21"/>
      <c r="U1469" s="10"/>
      <c r="V1469" s="9"/>
      <c r="KG1469" s="12"/>
      <c r="KH1469" s="12"/>
      <c r="KI1469" s="12"/>
      <c r="KJ1469" s="12"/>
      <c r="KK1469" s="12"/>
      <c r="KL1469" s="12"/>
      <c r="MR1469" s="12"/>
      <c r="MU1469" s="12"/>
    </row>
    <row r="1470" spans="1:359" s="8" customFormat="1" ht="22.5" customHeight="1">
      <c r="A1470" s="57">
        <v>2</v>
      </c>
      <c r="B1470" s="58"/>
      <c r="C1470" s="62"/>
      <c r="D1470" s="201">
        <f>SUM((S1470*A1470)+B1470+C1470)</f>
        <v>51.24</v>
      </c>
      <c r="E1470" s="226"/>
      <c r="F1470" s="59" t="s">
        <v>808</v>
      </c>
      <c r="G1470" s="59"/>
      <c r="H1470" s="26" t="s">
        <v>728</v>
      </c>
      <c r="I1470" s="26" t="s">
        <v>55</v>
      </c>
      <c r="J1470" s="28" t="s">
        <v>904</v>
      </c>
      <c r="K1470" s="26" t="s">
        <v>1373</v>
      </c>
      <c r="L1470" s="66">
        <f>SUM(D1470)</f>
        <v>51.24</v>
      </c>
      <c r="M1470" s="66"/>
      <c r="N1470" s="1" t="s">
        <v>369</v>
      </c>
      <c r="O1470" s="316" t="s">
        <v>369</v>
      </c>
      <c r="P1470" s="317">
        <v>1</v>
      </c>
      <c r="Q1470" s="4" t="s">
        <v>369</v>
      </c>
      <c r="R1470" s="37">
        <v>21</v>
      </c>
      <c r="S1470" s="38">
        <f>SUM(R1470*1.22)</f>
        <v>25.62</v>
      </c>
      <c r="T1470" s="20" t="s">
        <v>489</v>
      </c>
      <c r="U1470" s="10" t="s">
        <v>518</v>
      </c>
      <c r="V1470" s="9"/>
      <c r="HV1470" s="7"/>
      <c r="II1470" s="7"/>
      <c r="IR1470" s="12"/>
      <c r="IS1470" s="12"/>
      <c r="IT1470" s="12"/>
      <c r="IU1470" s="12"/>
      <c r="IV1470" s="12"/>
      <c r="IW1470" s="12"/>
      <c r="IX1470" s="12"/>
      <c r="IY1470" s="12"/>
      <c r="IZ1470" s="12"/>
      <c r="JA1470" s="12"/>
      <c r="JF1470" s="12"/>
      <c r="JG1470" s="12"/>
      <c r="JH1470" s="12"/>
      <c r="JI1470" s="12"/>
      <c r="JJ1470" s="12"/>
      <c r="JL1470" s="12"/>
      <c r="KS1470" s="12"/>
      <c r="KT1470" s="12"/>
      <c r="KX1470" s="12"/>
      <c r="KZ1470" s="12"/>
      <c r="LA1470" s="12"/>
      <c r="LB1470" s="12"/>
      <c r="LC1470" s="12"/>
      <c r="LN1470" s="12"/>
      <c r="LO1470" s="12"/>
      <c r="LP1470" s="12"/>
      <c r="LQ1470" s="12"/>
      <c r="MG1470" s="12"/>
      <c r="MK1470" s="12"/>
      <c r="ML1470" s="12"/>
      <c r="MM1470" s="12"/>
      <c r="MN1470" s="12"/>
      <c r="MO1470" s="12"/>
      <c r="MP1470" s="12"/>
      <c r="MQ1470" s="12"/>
      <c r="MS1470" s="12"/>
    </row>
    <row r="1471" spans="1:359" s="8" customFormat="1" ht="22.5" customHeight="1">
      <c r="A1471" s="56"/>
      <c r="B1471" s="55"/>
      <c r="C1471" s="63"/>
      <c r="D1471" s="201"/>
      <c r="E1471" s="226"/>
      <c r="F1471" s="60"/>
      <c r="G1471" s="60"/>
      <c r="H1471" s="26"/>
      <c r="I1471" s="26"/>
      <c r="J1471" s="9"/>
      <c r="K1471" s="26"/>
      <c r="L1471" s="66"/>
      <c r="M1471" s="66"/>
      <c r="N1471" s="17"/>
      <c r="O1471" s="318"/>
      <c r="P1471" s="318"/>
      <c r="Q1471" s="13"/>
      <c r="R1471" s="31"/>
      <c r="S1471" s="31"/>
      <c r="T1471" s="21"/>
      <c r="U1471" s="10"/>
      <c r="V1471" s="9"/>
      <c r="JZ1471" s="12"/>
      <c r="KA1471" s="12"/>
      <c r="KG1471" s="12"/>
      <c r="KH1471" s="12"/>
      <c r="KI1471" s="12"/>
      <c r="KJ1471" s="12"/>
      <c r="KK1471" s="12"/>
      <c r="KL1471" s="12"/>
      <c r="MR1471" s="12"/>
      <c r="MU1471" s="12"/>
    </row>
    <row r="1472" spans="1:359" s="8" customFormat="1" ht="22.5" customHeight="1">
      <c r="A1472" s="56"/>
      <c r="B1472" s="55"/>
      <c r="C1472" s="63"/>
      <c r="D1472" s="201"/>
      <c r="E1472" s="225"/>
      <c r="F1472" s="60"/>
      <c r="G1472" s="60"/>
      <c r="H1472" s="26"/>
      <c r="I1472" s="26"/>
      <c r="J1472" s="9"/>
      <c r="K1472" s="26"/>
      <c r="L1472" s="66"/>
      <c r="M1472" s="66"/>
      <c r="N1472" s="17"/>
      <c r="O1472" s="318"/>
      <c r="P1472" s="318"/>
      <c r="Q1472" s="13"/>
      <c r="R1472" s="31"/>
      <c r="S1472" s="31"/>
      <c r="T1472" s="21"/>
      <c r="U1472" s="10"/>
      <c r="V1472" s="9"/>
      <c r="JZ1472" s="12"/>
      <c r="KA1472" s="12"/>
      <c r="KG1472" s="12"/>
      <c r="KH1472" s="12"/>
      <c r="KI1472" s="12"/>
      <c r="KJ1472" s="12"/>
      <c r="KK1472" s="12"/>
      <c r="KL1472" s="12"/>
      <c r="MR1472" s="12"/>
      <c r="MU1472" s="12"/>
    </row>
    <row r="1473" spans="1:359" s="8" customFormat="1" ht="22.5" customHeight="1">
      <c r="A1473" s="56"/>
      <c r="B1473" s="55"/>
      <c r="C1473" s="63"/>
      <c r="D1473" s="201"/>
      <c r="E1473" s="226"/>
      <c r="F1473" s="60"/>
      <c r="G1473" s="60"/>
      <c r="H1473" s="26"/>
      <c r="I1473" s="26"/>
      <c r="J1473" s="9"/>
      <c r="K1473" s="26"/>
      <c r="L1473" s="66"/>
      <c r="M1473" s="66"/>
      <c r="N1473" s="17"/>
      <c r="O1473" s="318"/>
      <c r="P1473" s="318"/>
      <c r="Q1473" s="13"/>
      <c r="R1473" s="31"/>
      <c r="S1473" s="31"/>
      <c r="T1473" s="21"/>
      <c r="U1473" s="10"/>
      <c r="V1473" s="9"/>
      <c r="JZ1473" s="12"/>
      <c r="KA1473" s="12"/>
      <c r="KG1473" s="12"/>
      <c r="KH1473" s="12"/>
      <c r="KI1473" s="12"/>
      <c r="KJ1473" s="12"/>
      <c r="KK1473" s="12"/>
      <c r="KL1473" s="12"/>
      <c r="MR1473" s="12"/>
      <c r="MU1473" s="12"/>
    </row>
    <row r="1474" spans="1:359" s="8" customFormat="1" ht="22.5" customHeight="1">
      <c r="A1474" s="56"/>
      <c r="B1474" s="55"/>
      <c r="C1474" s="63"/>
      <c r="D1474" s="201"/>
      <c r="E1474" s="226"/>
      <c r="F1474" s="60"/>
      <c r="G1474" s="60"/>
      <c r="H1474" s="26"/>
      <c r="I1474" s="26"/>
      <c r="J1474" s="9"/>
      <c r="K1474" s="26"/>
      <c r="L1474" s="66"/>
      <c r="M1474" s="66"/>
      <c r="N1474" s="322"/>
      <c r="O1474" s="337"/>
      <c r="P1474" s="337"/>
      <c r="Q1474" s="323"/>
      <c r="R1474" s="31"/>
      <c r="S1474" s="31"/>
      <c r="T1474" s="21"/>
      <c r="U1474" s="10"/>
      <c r="V1474" s="9"/>
      <c r="KG1474" s="12"/>
      <c r="KH1474" s="12"/>
      <c r="KI1474" s="12"/>
      <c r="KJ1474" s="12"/>
      <c r="KK1474" s="12"/>
      <c r="KL1474" s="12"/>
      <c r="MR1474" s="12"/>
      <c r="MU1474" s="12"/>
    </row>
    <row r="1475" spans="1:359" s="8" customFormat="1" ht="22.5" customHeight="1">
      <c r="A1475" s="57">
        <v>2.1</v>
      </c>
      <c r="B1475" s="58"/>
      <c r="C1475" s="62"/>
      <c r="D1475" s="201">
        <f>SUM((S1475*A1475)+B1475+C1475)</f>
        <v>0</v>
      </c>
      <c r="E1475" s="225"/>
      <c r="F1475" s="59"/>
      <c r="G1475" s="59"/>
      <c r="H1475" s="26" t="s">
        <v>2297</v>
      </c>
      <c r="I1475" s="26" t="s">
        <v>2298</v>
      </c>
      <c r="J1475" s="26" t="s">
        <v>902</v>
      </c>
      <c r="K1475" s="26" t="s">
        <v>2311</v>
      </c>
      <c r="L1475" s="66">
        <v>65</v>
      </c>
      <c r="M1475" s="66"/>
      <c r="N1475" s="1" t="s">
        <v>369</v>
      </c>
      <c r="O1475" s="316" t="s">
        <v>369</v>
      </c>
      <c r="P1475" s="317">
        <v>1</v>
      </c>
      <c r="Q1475" s="4" t="s">
        <v>369</v>
      </c>
      <c r="R1475" s="37">
        <v>0</v>
      </c>
      <c r="S1475" s="38">
        <f>SUM(R1475*1.22)</f>
        <v>0</v>
      </c>
      <c r="T1475" s="20" t="s">
        <v>489</v>
      </c>
      <c r="U1475" s="10" t="s">
        <v>518</v>
      </c>
      <c r="V1475" s="9"/>
      <c r="HY1475" s="12"/>
      <c r="HZ1475" s="12"/>
      <c r="IA1475" s="12"/>
      <c r="IE1475" s="12"/>
      <c r="IF1475" s="12"/>
      <c r="IH1475" s="12"/>
      <c r="II1475" s="12"/>
      <c r="IJ1475" s="12"/>
      <c r="IK1475" s="12"/>
      <c r="IR1475" s="12"/>
      <c r="JB1475" s="12"/>
      <c r="JC1475" s="12"/>
      <c r="JD1475" s="12"/>
      <c r="JE1475" s="12"/>
      <c r="JK1475" s="12"/>
      <c r="JM1475" s="12"/>
      <c r="JN1475" s="12"/>
      <c r="JO1475" s="12"/>
      <c r="JP1475" s="12"/>
      <c r="JQ1475" s="12"/>
      <c r="JR1475" s="12"/>
      <c r="JS1475" s="12"/>
      <c r="JY1475" s="12"/>
      <c r="KC1475" s="12"/>
      <c r="KD1475" s="12"/>
      <c r="KE1475" s="12"/>
      <c r="KF1475" s="12"/>
      <c r="KM1475" s="12"/>
      <c r="KN1475" s="12"/>
      <c r="KO1475" s="12"/>
      <c r="KP1475" s="12"/>
      <c r="KQ1475" s="12"/>
      <c r="KR1475" s="12"/>
      <c r="KS1475" s="12"/>
      <c r="KT1475" s="12"/>
      <c r="KU1475" s="12"/>
      <c r="KV1475" s="12"/>
      <c r="KW1475" s="12"/>
      <c r="KZ1475" s="12"/>
      <c r="LA1475" s="12"/>
      <c r="LB1475" s="12"/>
      <c r="LC1475" s="12"/>
      <c r="LN1475" s="12"/>
      <c r="LO1475" s="12"/>
      <c r="LP1475" s="12"/>
      <c r="LQ1475" s="12"/>
      <c r="MG1475" s="12"/>
      <c r="MK1475" s="12"/>
      <c r="ML1475" s="12"/>
      <c r="MM1475" s="12"/>
      <c r="MN1475" s="12"/>
      <c r="MO1475" s="12"/>
      <c r="MP1475" s="12"/>
      <c r="MR1475" s="12"/>
      <c r="MU1475" s="12"/>
    </row>
    <row r="1476" spans="1:359" ht="22.5" customHeight="1">
      <c r="A1476" s="57">
        <v>2</v>
      </c>
      <c r="B1476" s="58"/>
      <c r="C1476" s="62"/>
      <c r="D1476" s="201">
        <f t="shared" ref="D1476" si="457">SUM((S1476*A1476)+B1476+C1476)</f>
        <v>63.44</v>
      </c>
      <c r="E1476" s="226"/>
      <c r="F1476" s="59" t="s">
        <v>808</v>
      </c>
      <c r="G1476" s="59"/>
      <c r="H1476" s="26" t="s">
        <v>2297</v>
      </c>
      <c r="I1476" s="26" t="s">
        <v>51</v>
      </c>
      <c r="J1476" s="26" t="s">
        <v>903</v>
      </c>
      <c r="K1476" s="26" t="s">
        <v>2952</v>
      </c>
      <c r="L1476" s="66">
        <f t="shared" ref="L1476" si="458">SUM(D1476)</f>
        <v>63.44</v>
      </c>
      <c r="M1476" s="66"/>
      <c r="N1476" s="1" t="s">
        <v>369</v>
      </c>
      <c r="O1476" s="316" t="s">
        <v>369</v>
      </c>
      <c r="P1476" s="317">
        <v>1</v>
      </c>
      <c r="Q1476" s="317" t="s">
        <v>369</v>
      </c>
      <c r="R1476" s="37">
        <v>26</v>
      </c>
      <c r="S1476" s="38">
        <f t="shared" ref="S1476" si="459">SUM(R1476*1.22)</f>
        <v>31.72</v>
      </c>
      <c r="T1476" s="20" t="s">
        <v>489</v>
      </c>
      <c r="U1476" s="10" t="s">
        <v>518</v>
      </c>
      <c r="V1476" s="9"/>
      <c r="W1476" s="8"/>
      <c r="HP1476" s="8"/>
      <c r="HQ1476" s="8"/>
      <c r="HR1476" s="8"/>
      <c r="HS1476" s="8"/>
      <c r="HT1476" s="8"/>
      <c r="HU1476" s="8"/>
      <c r="HV1476" s="8"/>
      <c r="HW1476" s="8"/>
      <c r="HX1476" s="8"/>
      <c r="IG1476" s="8"/>
      <c r="IL1476" s="8"/>
      <c r="IM1476" s="8"/>
      <c r="IN1476" s="8"/>
      <c r="IO1476" s="8"/>
      <c r="IP1476" s="8"/>
      <c r="IQ1476" s="8"/>
      <c r="IR1476" s="8"/>
      <c r="JB1476" s="8"/>
      <c r="JC1476" s="8"/>
      <c r="JD1476" s="8"/>
      <c r="JE1476" s="8"/>
      <c r="JK1476" s="8"/>
      <c r="JM1476" s="8"/>
      <c r="JO1476" s="8"/>
      <c r="JP1476" s="8"/>
      <c r="JQ1476" s="8"/>
      <c r="JR1476" s="8"/>
      <c r="JS1476" s="8"/>
      <c r="JY1476" s="8"/>
      <c r="KE1476" s="8"/>
      <c r="KF1476" s="8"/>
      <c r="KG1476" s="8"/>
      <c r="KM1476" s="8"/>
      <c r="KN1476" s="8"/>
      <c r="KO1476" s="8"/>
      <c r="KP1476" s="8"/>
      <c r="KQ1476" s="8"/>
      <c r="KR1476" s="8"/>
      <c r="KX1476" s="8"/>
      <c r="KY1476" s="8"/>
      <c r="MR1476" s="8"/>
      <c r="MS1476" s="8"/>
      <c r="MU1476" s="8"/>
    </row>
    <row r="1477" spans="1:359" s="8" customFormat="1" ht="22.5" customHeight="1">
      <c r="A1477" s="56"/>
      <c r="B1477" s="55"/>
      <c r="C1477" s="63"/>
      <c r="D1477" s="201"/>
      <c r="E1477" s="226"/>
      <c r="F1477" s="60"/>
      <c r="G1477" s="60"/>
      <c r="H1477" s="26"/>
      <c r="I1477" s="26"/>
      <c r="J1477" s="9"/>
      <c r="K1477" s="26"/>
      <c r="L1477" s="66"/>
      <c r="M1477" s="66"/>
      <c r="N1477" s="17"/>
      <c r="O1477" s="318"/>
      <c r="P1477" s="318"/>
      <c r="Q1477" s="13"/>
      <c r="R1477" s="31"/>
      <c r="S1477" s="31"/>
      <c r="T1477" s="21"/>
      <c r="U1477" s="10"/>
      <c r="V1477" s="9"/>
      <c r="JZ1477" s="12"/>
      <c r="KA1477" s="12"/>
      <c r="KB1477" s="12"/>
      <c r="KC1477" s="12"/>
      <c r="KD1477" s="12"/>
      <c r="KH1477" s="12"/>
      <c r="KI1477" s="12"/>
      <c r="KJ1477" s="12"/>
      <c r="KK1477" s="12"/>
      <c r="KL1477" s="12"/>
      <c r="MR1477" s="12"/>
      <c r="MU1477" s="12"/>
    </row>
    <row r="1478" spans="1:359" s="8" customFormat="1" ht="22.5" customHeight="1">
      <c r="A1478" s="56"/>
      <c r="B1478" s="55"/>
      <c r="C1478" s="63"/>
      <c r="D1478" s="201"/>
      <c r="E1478" s="226"/>
      <c r="F1478" s="60"/>
      <c r="G1478" s="60"/>
      <c r="H1478" s="26"/>
      <c r="I1478" s="26"/>
      <c r="J1478" s="9"/>
      <c r="K1478" s="26"/>
      <c r="L1478" s="66"/>
      <c r="M1478" s="66"/>
      <c r="N1478" s="17"/>
      <c r="O1478" s="318"/>
      <c r="P1478" s="318"/>
      <c r="Q1478" s="13"/>
      <c r="R1478" s="31"/>
      <c r="S1478" s="31"/>
      <c r="T1478" s="21"/>
      <c r="U1478" s="10"/>
      <c r="V1478" s="9"/>
      <c r="JZ1478" s="12"/>
      <c r="KA1478" s="12"/>
      <c r="KB1478" s="12"/>
      <c r="KC1478" s="12"/>
      <c r="KD1478" s="12"/>
      <c r="KH1478" s="12"/>
      <c r="KI1478" s="12"/>
      <c r="KJ1478" s="12"/>
      <c r="KK1478" s="12"/>
      <c r="KL1478" s="12"/>
      <c r="MR1478" s="12"/>
      <c r="MU1478" s="12"/>
    </row>
    <row r="1479" spans="1:359" s="8" customFormat="1" ht="22.5" customHeight="1">
      <c r="A1479" s="56"/>
      <c r="B1479" s="55"/>
      <c r="C1479" s="63"/>
      <c r="D1479" s="201"/>
      <c r="E1479" s="226"/>
      <c r="F1479" s="60"/>
      <c r="G1479" s="60"/>
      <c r="H1479" s="26"/>
      <c r="I1479" s="26"/>
      <c r="J1479" s="9"/>
      <c r="K1479" s="26"/>
      <c r="L1479" s="66"/>
      <c r="M1479" s="66"/>
      <c r="N1479" s="17"/>
      <c r="O1479" s="318"/>
      <c r="P1479" s="318"/>
      <c r="Q1479" s="13"/>
      <c r="R1479" s="31"/>
      <c r="S1479" s="31"/>
      <c r="T1479" s="21"/>
      <c r="U1479" s="10"/>
      <c r="V1479" s="9"/>
      <c r="JZ1479" s="12"/>
      <c r="KA1479" s="12"/>
      <c r="KB1479" s="12"/>
      <c r="KC1479" s="12"/>
      <c r="KD1479" s="12"/>
      <c r="KH1479" s="12"/>
      <c r="KI1479" s="12"/>
      <c r="KJ1479" s="12"/>
      <c r="KK1479" s="12"/>
      <c r="KL1479" s="12"/>
      <c r="MR1479" s="12"/>
      <c r="MU1479" s="12"/>
    </row>
    <row r="1480" spans="1:359" s="8" customFormat="1" ht="22.5" customHeight="1">
      <c r="A1480" s="56"/>
      <c r="B1480" s="55"/>
      <c r="C1480" s="63"/>
      <c r="D1480" s="201"/>
      <c r="E1480" s="225"/>
      <c r="F1480" s="60"/>
      <c r="G1480" s="60"/>
      <c r="H1480" s="26"/>
      <c r="I1480" s="26"/>
      <c r="J1480" s="9"/>
      <c r="K1480" s="26"/>
      <c r="L1480" s="66"/>
      <c r="M1480" s="66"/>
      <c r="N1480" s="17"/>
      <c r="O1480" s="318"/>
      <c r="P1480" s="318"/>
      <c r="Q1480" s="13"/>
      <c r="R1480" s="31"/>
      <c r="S1480" s="31"/>
      <c r="T1480" s="21"/>
      <c r="U1480" s="10"/>
      <c r="V1480" s="9"/>
      <c r="JZ1480" s="12"/>
      <c r="KA1480" s="12"/>
      <c r="KB1480" s="12"/>
      <c r="KC1480" s="12"/>
      <c r="KD1480" s="12"/>
      <c r="KH1480" s="12"/>
      <c r="KI1480" s="12"/>
      <c r="KJ1480" s="12"/>
      <c r="KK1480" s="12"/>
      <c r="KL1480" s="12"/>
      <c r="MR1480" s="12"/>
      <c r="MU1480" s="12"/>
    </row>
    <row r="1481" spans="1:359" ht="22.5" customHeight="1">
      <c r="A1481" s="57">
        <v>1.9</v>
      </c>
      <c r="B1481" s="58"/>
      <c r="C1481" s="62"/>
      <c r="D1481" s="201">
        <f>SUM((S1481*A1481)+B1481+C1481)</f>
        <v>76.725799999999992</v>
      </c>
      <c r="E1481" s="226"/>
      <c r="F1481" s="59" t="s">
        <v>809</v>
      </c>
      <c r="G1481" s="59"/>
      <c r="H1481" s="26" t="s">
        <v>2755</v>
      </c>
      <c r="I1481" s="26" t="s">
        <v>68</v>
      </c>
      <c r="J1481" s="26" t="s">
        <v>496</v>
      </c>
      <c r="K1481" s="26" t="s">
        <v>2754</v>
      </c>
      <c r="L1481" s="66">
        <f>SUM(D1481)</f>
        <v>76.725799999999992</v>
      </c>
      <c r="M1481" s="66"/>
      <c r="N1481" s="1" t="s">
        <v>369</v>
      </c>
      <c r="O1481" s="316" t="s">
        <v>369</v>
      </c>
      <c r="P1481" s="317">
        <v>1</v>
      </c>
      <c r="Q1481" s="317" t="s">
        <v>369</v>
      </c>
      <c r="R1481" s="37">
        <v>33.1</v>
      </c>
      <c r="S1481" s="38">
        <f>SUM(R1481*1.22)</f>
        <v>40.381999999999998</v>
      </c>
      <c r="T1481" s="25">
        <v>0.06</v>
      </c>
      <c r="U1481" s="10" t="s">
        <v>1239</v>
      </c>
      <c r="V1481" s="9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8"/>
      <c r="FJ1481" s="8"/>
      <c r="FK1481" s="8"/>
      <c r="FL1481" s="8"/>
      <c r="FM1481" s="8"/>
      <c r="FN1481" s="8"/>
      <c r="FO1481" s="8"/>
      <c r="FP1481" s="8"/>
      <c r="FQ1481" s="8"/>
      <c r="FR1481" s="8"/>
      <c r="FS1481" s="8"/>
      <c r="FT1481" s="8"/>
      <c r="FU1481" s="8"/>
      <c r="FV1481" s="8"/>
      <c r="FW1481" s="8"/>
      <c r="FX1481" s="8"/>
      <c r="FY1481" s="8"/>
      <c r="FZ1481" s="8"/>
      <c r="GA1481" s="8"/>
      <c r="GB1481" s="8"/>
      <c r="GC1481" s="8"/>
      <c r="GD1481" s="8"/>
      <c r="GE1481" s="8"/>
      <c r="GF1481" s="8"/>
      <c r="GG1481" s="8"/>
      <c r="GH1481" s="8"/>
      <c r="GI1481" s="8"/>
      <c r="GJ1481" s="8"/>
      <c r="GK1481" s="8"/>
      <c r="GL1481" s="8"/>
      <c r="GM1481" s="8"/>
      <c r="GN1481" s="8"/>
      <c r="GO1481" s="8"/>
      <c r="GP1481" s="8"/>
      <c r="GQ1481" s="8"/>
      <c r="GR1481" s="8"/>
      <c r="GS1481" s="8"/>
      <c r="GT1481" s="8"/>
      <c r="GU1481" s="8"/>
      <c r="GV1481" s="8"/>
      <c r="GW1481" s="8"/>
      <c r="GX1481" s="8"/>
      <c r="GY1481" s="8"/>
      <c r="GZ1481" s="8"/>
      <c r="HA1481" s="8"/>
      <c r="HB1481" s="8"/>
      <c r="HC1481" s="8"/>
      <c r="HD1481" s="8"/>
      <c r="HE1481" s="8"/>
      <c r="HF1481" s="8"/>
      <c r="HG1481" s="8"/>
      <c r="HH1481" s="8"/>
      <c r="HI1481" s="8"/>
      <c r="HJ1481" s="8"/>
      <c r="HK1481" s="8"/>
      <c r="HL1481" s="8"/>
      <c r="HM1481" s="8"/>
      <c r="HN1481" s="8"/>
      <c r="HO1481" s="8"/>
      <c r="HP1481" s="8"/>
      <c r="HQ1481" s="8"/>
      <c r="HR1481" s="8"/>
      <c r="HS1481" s="8"/>
      <c r="HT1481" s="8"/>
      <c r="HU1481" s="8"/>
      <c r="HV1481" s="8"/>
      <c r="HW1481" s="8"/>
      <c r="HX1481" s="8"/>
      <c r="IB1481" s="8"/>
      <c r="IC1481" s="8"/>
      <c r="ID1481" s="8"/>
      <c r="IE1481" s="8"/>
      <c r="IF1481" s="8"/>
      <c r="IG1481" s="8"/>
      <c r="IH1481" s="8"/>
      <c r="IL1481" s="8"/>
      <c r="IM1481" s="8"/>
      <c r="IN1481" s="8"/>
      <c r="IO1481" s="8"/>
      <c r="IP1481" s="8"/>
      <c r="IQ1481" s="8"/>
      <c r="JB1481" s="8"/>
      <c r="JC1481" s="8"/>
      <c r="JD1481" s="8"/>
      <c r="JE1481" s="8"/>
      <c r="JF1481" s="8"/>
      <c r="JG1481" s="8"/>
      <c r="JH1481" s="8"/>
      <c r="JI1481" s="8"/>
      <c r="JJ1481" s="8"/>
      <c r="JK1481" s="8"/>
      <c r="JN1481" s="8"/>
      <c r="JP1481" s="8"/>
      <c r="JR1481" s="8"/>
      <c r="JS1481" s="8"/>
      <c r="JY1481" s="8"/>
      <c r="JZ1481" s="8"/>
      <c r="KA1481" s="8"/>
      <c r="KB1481" s="8"/>
      <c r="KC1481" s="8"/>
      <c r="KD1481" s="8"/>
      <c r="KH1481" s="8"/>
      <c r="KI1481" s="8"/>
      <c r="KJ1481" s="8"/>
      <c r="KK1481" s="8"/>
      <c r="KL1481" s="8"/>
      <c r="KU1481" s="8"/>
      <c r="KV1481" s="8"/>
      <c r="KW1481" s="8"/>
      <c r="MR1481" s="8"/>
      <c r="MU1481" s="8"/>
    </row>
    <row r="1482" spans="1:359" s="8" customFormat="1" ht="22.5" customHeight="1">
      <c r="A1482" s="56"/>
      <c r="B1482" s="55"/>
      <c r="C1482" s="63"/>
      <c r="D1482" s="201"/>
      <c r="E1482" s="226"/>
      <c r="F1482" s="60"/>
      <c r="G1482" s="60"/>
      <c r="H1482" s="26"/>
      <c r="I1482" s="26"/>
      <c r="J1482" s="9"/>
      <c r="K1482" s="26"/>
      <c r="L1482" s="66"/>
      <c r="M1482" s="66"/>
      <c r="N1482" s="17"/>
      <c r="O1482" s="318"/>
      <c r="P1482" s="318"/>
      <c r="Q1482" s="13"/>
      <c r="R1482" s="31"/>
      <c r="S1482" s="31"/>
      <c r="T1482" s="21"/>
      <c r="U1482" s="10"/>
      <c r="V1482" s="9"/>
      <c r="JZ1482" s="12"/>
      <c r="KA1482" s="12"/>
      <c r="KB1482" s="12"/>
      <c r="KC1482" s="12"/>
      <c r="KD1482" s="12"/>
      <c r="KH1482" s="12"/>
      <c r="KI1482" s="12"/>
      <c r="KJ1482" s="12"/>
      <c r="KK1482" s="12"/>
      <c r="KL1482" s="12"/>
      <c r="MR1482" s="12"/>
      <c r="MU1482" s="12"/>
    </row>
    <row r="1483" spans="1:359" s="8" customFormat="1" ht="22.5" customHeight="1">
      <c r="A1483" s="56"/>
      <c r="B1483" s="55"/>
      <c r="C1483" s="63"/>
      <c r="D1483" s="201"/>
      <c r="E1483" s="226"/>
      <c r="F1483" s="60"/>
      <c r="G1483" s="60"/>
      <c r="H1483" s="26"/>
      <c r="I1483" s="26"/>
      <c r="J1483" s="9"/>
      <c r="K1483" s="26"/>
      <c r="L1483" s="66"/>
      <c r="M1483" s="66"/>
      <c r="N1483" s="17"/>
      <c r="O1483" s="318"/>
      <c r="P1483" s="318"/>
      <c r="Q1483" s="13"/>
      <c r="R1483" s="31"/>
      <c r="S1483" s="31"/>
      <c r="T1483" s="21"/>
      <c r="U1483" s="10"/>
      <c r="V1483" s="9"/>
      <c r="JZ1483" s="12"/>
      <c r="KA1483" s="12"/>
      <c r="KB1483" s="12"/>
      <c r="KC1483" s="12"/>
      <c r="KD1483" s="12"/>
      <c r="KH1483" s="12"/>
      <c r="KI1483" s="12"/>
      <c r="KJ1483" s="12"/>
      <c r="KK1483" s="12"/>
      <c r="KL1483" s="12"/>
      <c r="MR1483" s="12"/>
      <c r="MU1483" s="12"/>
    </row>
    <row r="1484" spans="1:359" s="8" customFormat="1" ht="22.5" customHeight="1">
      <c r="A1484" s="56"/>
      <c r="B1484" s="55"/>
      <c r="C1484" s="63"/>
      <c r="D1484" s="201"/>
      <c r="E1484" s="225"/>
      <c r="F1484" s="60"/>
      <c r="G1484" s="60"/>
      <c r="H1484" s="26"/>
      <c r="I1484" s="26"/>
      <c r="J1484" s="9"/>
      <c r="K1484" s="26"/>
      <c r="L1484" s="66"/>
      <c r="M1484" s="66"/>
      <c r="N1484" s="17"/>
      <c r="O1484" s="318"/>
      <c r="P1484" s="318"/>
      <c r="Q1484" s="13"/>
      <c r="R1484" s="31"/>
      <c r="S1484" s="31"/>
      <c r="T1484" s="21"/>
      <c r="U1484" s="10"/>
      <c r="V1484" s="9"/>
      <c r="JZ1484" s="12"/>
      <c r="KA1484" s="12"/>
      <c r="KB1484" s="12"/>
      <c r="KC1484" s="12"/>
      <c r="KD1484" s="12"/>
      <c r="KH1484" s="12"/>
      <c r="KI1484" s="12"/>
      <c r="KJ1484" s="12"/>
      <c r="KK1484" s="12"/>
      <c r="KL1484" s="12"/>
      <c r="MR1484" s="12"/>
      <c r="MU1484" s="12"/>
    </row>
    <row r="1485" spans="1:359" s="8" customFormat="1" ht="22.5" customHeight="1">
      <c r="A1485" s="56"/>
      <c r="B1485" s="55"/>
      <c r="C1485" s="63"/>
      <c r="D1485" s="201"/>
      <c r="E1485" s="226"/>
      <c r="F1485" s="60"/>
      <c r="G1485" s="60"/>
      <c r="H1485" s="26"/>
      <c r="I1485" s="26"/>
      <c r="J1485" s="9"/>
      <c r="K1485" s="26"/>
      <c r="L1485" s="66"/>
      <c r="M1485" s="66"/>
      <c r="N1485" s="322"/>
      <c r="O1485" s="337"/>
      <c r="P1485" s="337"/>
      <c r="Q1485" s="323"/>
      <c r="R1485" s="31"/>
      <c r="S1485" s="31"/>
      <c r="T1485" s="21"/>
      <c r="U1485" s="10"/>
      <c r="V1485" s="9"/>
      <c r="JZ1485" s="12"/>
      <c r="KA1485" s="12"/>
      <c r="KH1485" s="12"/>
      <c r="KI1485" s="12"/>
      <c r="KJ1485" s="12"/>
      <c r="KK1485" s="12"/>
      <c r="KL1485" s="12"/>
      <c r="MU1485" s="12"/>
    </row>
    <row r="1486" spans="1:359" s="8" customFormat="1" ht="22.5" customHeight="1">
      <c r="A1486" s="57">
        <v>2.1</v>
      </c>
      <c r="B1486" s="58"/>
      <c r="C1486" s="62"/>
      <c r="D1486" s="201">
        <f>SUM((S1486*A1486)+B1486+C1486)</f>
        <v>38.43</v>
      </c>
      <c r="E1486" s="226"/>
      <c r="F1486" s="59" t="s">
        <v>807</v>
      </c>
      <c r="G1486" s="59"/>
      <c r="H1486" s="26" t="s">
        <v>1748</v>
      </c>
      <c r="I1486" s="26" t="s">
        <v>1749</v>
      </c>
      <c r="J1486" s="26" t="s">
        <v>499</v>
      </c>
      <c r="K1486" s="26" t="s">
        <v>1750</v>
      </c>
      <c r="L1486" s="66">
        <f>SUM(D1486)</f>
        <v>38.43</v>
      </c>
      <c r="M1486" s="66"/>
      <c r="N1486" s="1" t="s">
        <v>369</v>
      </c>
      <c r="O1486" s="316" t="s">
        <v>369</v>
      </c>
      <c r="P1486" s="317">
        <v>1</v>
      </c>
      <c r="Q1486" s="4" t="s">
        <v>369</v>
      </c>
      <c r="R1486" s="37">
        <v>15</v>
      </c>
      <c r="S1486" s="38">
        <f>SUM(R1486*1.22)</f>
        <v>18.3</v>
      </c>
      <c r="T1486" s="20" t="s">
        <v>489</v>
      </c>
      <c r="U1486" s="10" t="s">
        <v>518</v>
      </c>
      <c r="V1486" s="9"/>
      <c r="HY1486" s="12"/>
      <c r="HZ1486" s="12"/>
      <c r="IA1486" s="12"/>
      <c r="IE1486" s="12"/>
      <c r="IF1486" s="12"/>
      <c r="IH1486" s="12"/>
      <c r="II1486" s="12"/>
      <c r="IJ1486" s="12"/>
      <c r="IK1486" s="12"/>
      <c r="IR1486" s="12"/>
      <c r="JB1486" s="12"/>
      <c r="JC1486" s="12"/>
      <c r="JD1486" s="12"/>
      <c r="JE1486" s="12"/>
      <c r="JK1486" s="12"/>
      <c r="JM1486" s="12"/>
      <c r="JN1486" s="12"/>
      <c r="JO1486" s="12"/>
      <c r="JP1486" s="12"/>
      <c r="JQ1486" s="12"/>
      <c r="JR1486" s="12"/>
      <c r="JS1486" s="12"/>
      <c r="JY1486" s="12"/>
      <c r="KC1486" s="12"/>
      <c r="KD1486" s="12"/>
      <c r="KE1486" s="12"/>
      <c r="KF1486" s="12"/>
      <c r="KM1486" s="12"/>
      <c r="KN1486" s="12"/>
      <c r="KO1486" s="12"/>
      <c r="KP1486" s="12"/>
      <c r="KQ1486" s="12"/>
      <c r="KR1486" s="12"/>
      <c r="KS1486" s="12"/>
      <c r="KT1486" s="12"/>
      <c r="KU1486" s="12"/>
      <c r="KV1486" s="12"/>
      <c r="KW1486" s="12"/>
      <c r="KZ1486" s="12"/>
      <c r="LA1486" s="12"/>
      <c r="LB1486" s="12"/>
      <c r="LC1486" s="12"/>
      <c r="LN1486" s="12"/>
      <c r="LO1486" s="12"/>
      <c r="LP1486" s="12"/>
      <c r="LQ1486" s="12"/>
      <c r="MG1486" s="12"/>
      <c r="MH1486" s="12"/>
      <c r="MI1486" s="12"/>
      <c r="MJ1486" s="12"/>
      <c r="MK1486" s="12"/>
      <c r="ML1486" s="12"/>
      <c r="MM1486" s="12"/>
      <c r="MN1486" s="12"/>
      <c r="MO1486" s="12"/>
      <c r="MP1486" s="12"/>
    </row>
    <row r="1487" spans="1:359" s="8" customFormat="1" ht="22.5" customHeight="1">
      <c r="A1487" s="56"/>
      <c r="B1487" s="55"/>
      <c r="C1487" s="63"/>
      <c r="D1487" s="201"/>
      <c r="E1487" s="225"/>
      <c r="F1487" s="60"/>
      <c r="G1487" s="60"/>
      <c r="H1487" s="26"/>
      <c r="I1487" s="26"/>
      <c r="J1487" s="9"/>
      <c r="K1487" s="26"/>
      <c r="L1487" s="66"/>
      <c r="M1487" s="66"/>
      <c r="N1487" s="17"/>
      <c r="O1487" s="318"/>
      <c r="P1487" s="318"/>
      <c r="Q1487" s="13"/>
      <c r="R1487" s="31"/>
      <c r="S1487" s="31"/>
      <c r="T1487" s="21"/>
      <c r="U1487" s="10"/>
      <c r="V1487" s="9"/>
      <c r="JZ1487" s="12"/>
      <c r="KA1487" s="12"/>
      <c r="KB1487" s="12"/>
      <c r="KC1487" s="12"/>
      <c r="KD1487" s="12"/>
      <c r="KH1487" s="12"/>
      <c r="KI1487" s="12"/>
      <c r="KJ1487" s="12"/>
      <c r="KK1487" s="12"/>
      <c r="KL1487" s="12"/>
      <c r="MR1487" s="12"/>
      <c r="MU1487" s="12"/>
    </row>
    <row r="1488" spans="1:359" s="8" customFormat="1" ht="22.5" customHeight="1">
      <c r="A1488" s="56"/>
      <c r="B1488" s="55"/>
      <c r="C1488" s="63"/>
      <c r="D1488" s="201"/>
      <c r="E1488" s="225"/>
      <c r="F1488" s="60"/>
      <c r="G1488" s="60"/>
      <c r="H1488" s="26"/>
      <c r="I1488" s="26"/>
      <c r="J1488" s="9"/>
      <c r="K1488" s="26"/>
      <c r="L1488" s="66"/>
      <c r="M1488" s="66"/>
      <c r="N1488" s="322"/>
      <c r="O1488" s="337"/>
      <c r="P1488" s="337"/>
      <c r="Q1488" s="323"/>
      <c r="R1488" s="31"/>
      <c r="S1488" s="31"/>
      <c r="T1488" s="21"/>
      <c r="U1488" s="10"/>
      <c r="V1488" s="9"/>
      <c r="JZ1488" s="12"/>
      <c r="KA1488" s="12"/>
      <c r="KH1488" s="12"/>
      <c r="KI1488" s="12"/>
      <c r="KJ1488" s="12"/>
      <c r="KK1488" s="12"/>
      <c r="KL1488" s="12"/>
      <c r="MU1488" s="12"/>
    </row>
    <row r="1489" spans="1:359" s="8" customFormat="1" ht="22.5" customHeight="1">
      <c r="A1489" s="56"/>
      <c r="B1489" s="55"/>
      <c r="C1489" s="63"/>
      <c r="D1489" s="201"/>
      <c r="E1489" s="226"/>
      <c r="F1489" s="60"/>
      <c r="G1489" s="60"/>
      <c r="H1489" s="26"/>
      <c r="I1489" s="26"/>
      <c r="J1489" s="9"/>
      <c r="K1489" s="26"/>
      <c r="L1489" s="66"/>
      <c r="M1489" s="66"/>
      <c r="N1489" s="17"/>
      <c r="O1489" s="318"/>
      <c r="P1489" s="318"/>
      <c r="Q1489" s="13"/>
      <c r="R1489" s="31"/>
      <c r="S1489" s="31"/>
      <c r="T1489" s="21"/>
      <c r="U1489" s="10"/>
      <c r="V1489" s="9"/>
      <c r="JZ1489" s="12"/>
      <c r="KA1489" s="12"/>
      <c r="KB1489" s="12"/>
      <c r="KC1489" s="12"/>
      <c r="KD1489" s="12"/>
      <c r="KH1489" s="12"/>
      <c r="KI1489" s="12"/>
      <c r="KJ1489" s="12"/>
      <c r="KK1489" s="12"/>
      <c r="KL1489" s="12"/>
      <c r="MR1489" s="12"/>
      <c r="MU1489" s="12"/>
    </row>
    <row r="1490" spans="1:359" s="8" customFormat="1" ht="22.5" customHeight="1">
      <c r="A1490" s="56"/>
      <c r="B1490" s="55"/>
      <c r="C1490" s="63"/>
      <c r="D1490" s="201"/>
      <c r="E1490" s="226"/>
      <c r="F1490" s="60"/>
      <c r="G1490" s="60"/>
      <c r="H1490" s="26"/>
      <c r="I1490" s="26"/>
      <c r="J1490" s="9"/>
      <c r="K1490" s="26"/>
      <c r="L1490" s="66"/>
      <c r="M1490" s="66"/>
      <c r="N1490" s="17"/>
      <c r="O1490" s="318"/>
      <c r="P1490" s="318"/>
      <c r="Q1490" s="13"/>
      <c r="R1490" s="31"/>
      <c r="S1490" s="31"/>
      <c r="T1490" s="21"/>
      <c r="U1490" s="10"/>
      <c r="V1490" s="9"/>
      <c r="JZ1490" s="12"/>
      <c r="KA1490" s="12"/>
      <c r="KB1490" s="12"/>
      <c r="KC1490" s="12"/>
      <c r="KD1490" s="12"/>
      <c r="KH1490" s="12"/>
      <c r="KI1490" s="12"/>
      <c r="KJ1490" s="12"/>
      <c r="KK1490" s="12"/>
      <c r="KL1490" s="12"/>
      <c r="MU1490" s="12"/>
    </row>
    <row r="1491" spans="1:359" ht="22.5" customHeight="1">
      <c r="A1491" s="57">
        <v>1</v>
      </c>
      <c r="B1491" s="58">
        <v>20</v>
      </c>
      <c r="C1491" s="62">
        <v>6</v>
      </c>
      <c r="D1491" s="201">
        <f>SUM((S1491*A1491)+B1491+C1491)</f>
        <v>48.7164</v>
      </c>
      <c r="F1491" s="59" t="s">
        <v>831</v>
      </c>
      <c r="G1491" s="59"/>
      <c r="H1491" s="26" t="s">
        <v>466</v>
      </c>
      <c r="I1491" s="26" t="s">
        <v>1044</v>
      </c>
      <c r="J1491" s="26"/>
      <c r="K1491" s="26" t="s">
        <v>996</v>
      </c>
      <c r="L1491" s="66">
        <f>SUM(D1491)</f>
        <v>48.7164</v>
      </c>
      <c r="M1491" s="66"/>
      <c r="N1491" s="1" t="s">
        <v>369</v>
      </c>
      <c r="O1491" s="316" t="s">
        <v>369</v>
      </c>
      <c r="P1491" s="317">
        <v>1</v>
      </c>
      <c r="Q1491" s="317" t="s">
        <v>369</v>
      </c>
      <c r="R1491" s="37">
        <v>18.62</v>
      </c>
      <c r="S1491" s="38">
        <f t="shared" ref="S1491" si="460">SUM(R1491*1.22)</f>
        <v>22.7164</v>
      </c>
      <c r="T1491" s="25">
        <v>0.05</v>
      </c>
      <c r="U1491" s="10" t="s">
        <v>891</v>
      </c>
      <c r="V1491" s="9"/>
      <c r="HR1491" s="8"/>
      <c r="HS1491" s="8"/>
      <c r="HV1491" s="8"/>
      <c r="HY1491" s="8"/>
      <c r="HZ1491" s="8"/>
      <c r="IA1491" s="8"/>
      <c r="IB1491" s="8"/>
      <c r="IC1491" s="8"/>
      <c r="ID1491" s="8"/>
      <c r="II1491" s="8"/>
      <c r="IJ1491" s="8"/>
      <c r="IK1491" s="8"/>
      <c r="IL1491" s="8"/>
      <c r="IM1491" s="8"/>
      <c r="IN1491" s="8"/>
      <c r="IR1491" s="8"/>
      <c r="IS1491" s="8"/>
      <c r="IT1491" s="8"/>
      <c r="IU1491" s="8"/>
      <c r="IV1491" s="8"/>
      <c r="IW1491" s="8"/>
      <c r="IX1491" s="8"/>
      <c r="IY1491" s="8"/>
      <c r="IZ1491" s="8"/>
      <c r="JA1491" s="8"/>
      <c r="JN1491" s="8"/>
      <c r="JQ1491" s="8"/>
      <c r="JT1491" s="8"/>
      <c r="JU1491" s="8"/>
      <c r="JV1491" s="8"/>
      <c r="JW1491" s="8"/>
      <c r="JX1491" s="8"/>
      <c r="JZ1491" s="8"/>
      <c r="KA1491" s="8"/>
      <c r="KB1491" s="8"/>
      <c r="KC1491" s="8"/>
      <c r="KD1491" s="8"/>
      <c r="KG1491" s="8"/>
      <c r="KY1491" s="8"/>
      <c r="MH1491" s="8"/>
      <c r="MI1491" s="8"/>
      <c r="MJ1491" s="8"/>
      <c r="MR1491" s="8"/>
      <c r="MU1491" s="8"/>
    </row>
    <row r="1492" spans="1:359" s="8" customFormat="1" ht="22.5" customHeight="1">
      <c r="A1492" s="57">
        <v>1.8</v>
      </c>
      <c r="B1492" s="58"/>
      <c r="C1492" s="62"/>
      <c r="D1492" s="201">
        <f>SUM((S1492*A1492)+B1492+C1492)</f>
        <v>96.623999999999995</v>
      </c>
      <c r="E1492" s="226"/>
      <c r="F1492" s="59" t="s">
        <v>810</v>
      </c>
      <c r="G1492" s="59"/>
      <c r="H1492" s="26" t="s">
        <v>466</v>
      </c>
      <c r="I1492" s="26" t="s">
        <v>122</v>
      </c>
      <c r="J1492" s="26"/>
      <c r="K1492" s="26" t="s">
        <v>123</v>
      </c>
      <c r="L1492" s="66">
        <f>SUM(D1492)</f>
        <v>96.623999999999995</v>
      </c>
      <c r="M1492" s="66"/>
      <c r="N1492" s="1" t="s">
        <v>369</v>
      </c>
      <c r="O1492" s="316" t="s">
        <v>369</v>
      </c>
      <c r="P1492" s="317">
        <v>1</v>
      </c>
      <c r="Q1492" s="4" t="s">
        <v>369</v>
      </c>
      <c r="R1492" s="37">
        <v>44</v>
      </c>
      <c r="S1492" s="38">
        <f>SUM(R1492*1.22)</f>
        <v>53.68</v>
      </c>
      <c r="T1492" s="20" t="s">
        <v>489</v>
      </c>
      <c r="U1492" s="10" t="s">
        <v>516</v>
      </c>
      <c r="V1492" s="9"/>
      <c r="HP1492" s="12"/>
      <c r="HQ1492" s="12"/>
      <c r="HY1492" s="12"/>
      <c r="HZ1492" s="12"/>
      <c r="IA1492" s="12"/>
      <c r="IB1492" s="12"/>
      <c r="IC1492" s="12"/>
      <c r="ID1492" s="12"/>
      <c r="II1492" s="12"/>
      <c r="IJ1492" s="12"/>
      <c r="IK1492" s="12"/>
      <c r="IR1492" s="12"/>
      <c r="IS1492" s="12"/>
      <c r="IT1492" s="12"/>
      <c r="IU1492" s="12"/>
      <c r="IV1492" s="12"/>
      <c r="IW1492" s="12"/>
      <c r="IX1492" s="12"/>
      <c r="IY1492" s="12"/>
      <c r="IZ1492" s="12"/>
      <c r="JA1492" s="12"/>
      <c r="JF1492" s="12"/>
      <c r="JG1492" s="12"/>
      <c r="JH1492" s="12"/>
      <c r="JI1492" s="12"/>
      <c r="JJ1492" s="12"/>
      <c r="JL1492" s="12"/>
      <c r="JT1492" s="12"/>
      <c r="JU1492" s="12"/>
      <c r="JV1492" s="12"/>
      <c r="JW1492" s="12"/>
      <c r="JX1492" s="12"/>
      <c r="KB1492" s="12"/>
      <c r="KC1492" s="12"/>
      <c r="KD1492" s="12"/>
      <c r="KS1492" s="12"/>
      <c r="KT1492" s="12"/>
      <c r="KX1492" s="12"/>
      <c r="LN1492" s="12"/>
      <c r="LO1492" s="12"/>
      <c r="LP1492" s="12"/>
      <c r="LQ1492" s="12"/>
      <c r="MG1492" s="12"/>
      <c r="MH1492" s="12"/>
      <c r="MI1492" s="12"/>
      <c r="MJ1492" s="12"/>
      <c r="MK1492" s="12"/>
      <c r="ML1492" s="12"/>
      <c r="MM1492" s="12"/>
      <c r="MN1492" s="12"/>
      <c r="MO1492" s="12"/>
      <c r="MP1492" s="12"/>
    </row>
    <row r="1493" spans="1:359" s="8" customFormat="1" ht="22.5" customHeight="1">
      <c r="A1493" s="57">
        <v>2</v>
      </c>
      <c r="B1493" s="58"/>
      <c r="C1493" s="62"/>
      <c r="D1493" s="201">
        <f>SUM((S1493*A1493)+B1493+C1493)</f>
        <v>90.28</v>
      </c>
      <c r="E1493" s="225"/>
      <c r="F1493" s="59" t="s">
        <v>808</v>
      </c>
      <c r="G1493" s="59"/>
      <c r="H1493" s="26" t="s">
        <v>466</v>
      </c>
      <c r="I1493" s="26" t="s">
        <v>113</v>
      </c>
      <c r="J1493" s="28" t="s">
        <v>920</v>
      </c>
      <c r="K1493" s="26" t="s">
        <v>2463</v>
      </c>
      <c r="L1493" s="66">
        <f t="shared" ref="L1493" si="461">SUM(D1493)</f>
        <v>90.28</v>
      </c>
      <c r="M1493" s="66"/>
      <c r="N1493" s="1" t="s">
        <v>369</v>
      </c>
      <c r="O1493" s="316" t="s">
        <v>369</v>
      </c>
      <c r="P1493" s="317">
        <v>1</v>
      </c>
      <c r="Q1493" s="4" t="s">
        <v>369</v>
      </c>
      <c r="R1493" s="37">
        <v>37</v>
      </c>
      <c r="S1493" s="38">
        <f t="shared" ref="S1493" si="462">SUM(R1493*1.22)</f>
        <v>45.14</v>
      </c>
      <c r="T1493" s="20"/>
      <c r="U1493" s="10" t="s">
        <v>491</v>
      </c>
      <c r="V1493" s="9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  <c r="AR1493" s="12"/>
      <c r="AS1493" s="12"/>
      <c r="AT1493" s="12"/>
      <c r="AU1493" s="12"/>
      <c r="AV1493" s="12"/>
      <c r="AW1493" s="12"/>
      <c r="AX1493" s="12"/>
      <c r="AY1493" s="12"/>
      <c r="AZ1493" s="12"/>
      <c r="BA1493" s="12"/>
      <c r="BB1493" s="12"/>
      <c r="BC1493" s="12"/>
      <c r="BD1493" s="12"/>
      <c r="BE1493" s="12"/>
      <c r="BF1493" s="12"/>
      <c r="BG1493" s="12"/>
      <c r="BH1493" s="12"/>
      <c r="BI1493" s="12"/>
      <c r="BJ1493" s="12"/>
      <c r="BK1493" s="12"/>
      <c r="BL1493" s="12"/>
      <c r="BM1493" s="12"/>
      <c r="BN1493" s="12"/>
      <c r="BO1493" s="12"/>
      <c r="BP1493" s="12"/>
      <c r="BQ1493" s="12"/>
      <c r="BR1493" s="12"/>
      <c r="BS1493" s="12"/>
      <c r="BT1493" s="12"/>
      <c r="BU1493" s="12"/>
      <c r="BV1493" s="12"/>
      <c r="BW1493" s="12"/>
      <c r="BX1493" s="12"/>
      <c r="BY1493" s="12"/>
      <c r="BZ1493" s="12"/>
      <c r="CA1493" s="12"/>
      <c r="CB1493" s="12"/>
      <c r="CC1493" s="12"/>
      <c r="CD1493" s="12"/>
      <c r="CE1493" s="12"/>
      <c r="CF1493" s="12"/>
      <c r="CG1493" s="12"/>
      <c r="CH1493" s="12"/>
      <c r="CI1493" s="12"/>
      <c r="CJ1493" s="12"/>
      <c r="CK1493" s="12"/>
      <c r="CL1493" s="12"/>
      <c r="CM1493" s="12"/>
      <c r="CN1493" s="12"/>
      <c r="CO1493" s="12"/>
      <c r="CP1493" s="12"/>
      <c r="CQ1493" s="12"/>
      <c r="CR1493" s="12"/>
      <c r="CS1493" s="12"/>
      <c r="CT1493" s="12"/>
      <c r="CU1493" s="12"/>
      <c r="CV1493" s="12"/>
      <c r="CW1493" s="12"/>
      <c r="CX1493" s="12"/>
      <c r="CY1493" s="12"/>
      <c r="CZ1493" s="12"/>
      <c r="DA1493" s="12"/>
      <c r="DB1493" s="12"/>
      <c r="DC1493" s="12"/>
      <c r="DD1493" s="12"/>
      <c r="DE1493" s="12"/>
      <c r="DF1493" s="12"/>
      <c r="DG1493" s="12"/>
      <c r="DH1493" s="12"/>
      <c r="DI1493" s="12"/>
      <c r="DJ1493" s="12"/>
      <c r="DK1493" s="12"/>
      <c r="DL1493" s="12"/>
      <c r="DM1493" s="12"/>
      <c r="DN1493" s="12"/>
      <c r="DO1493" s="12"/>
      <c r="DP1493" s="12"/>
      <c r="DQ1493" s="12"/>
      <c r="DR1493" s="12"/>
      <c r="DS1493" s="12"/>
      <c r="DT1493" s="12"/>
      <c r="DU1493" s="12"/>
      <c r="DV1493" s="12"/>
      <c r="DW1493" s="12"/>
      <c r="DX1493" s="12"/>
      <c r="DY1493" s="12"/>
      <c r="DZ1493" s="12"/>
      <c r="EA1493" s="12"/>
      <c r="EB1493" s="12"/>
      <c r="EC1493" s="12"/>
      <c r="ED1493" s="12"/>
      <c r="EE1493" s="12"/>
      <c r="EF1493" s="12"/>
      <c r="EG1493" s="12"/>
      <c r="EH1493" s="12"/>
      <c r="EI1493" s="12"/>
      <c r="EJ1493" s="12"/>
      <c r="EK1493" s="12"/>
      <c r="EL1493" s="12"/>
      <c r="EM1493" s="12"/>
      <c r="EN1493" s="12"/>
      <c r="EO1493" s="12"/>
      <c r="EP1493" s="12"/>
      <c r="EQ1493" s="12"/>
      <c r="ER1493" s="12"/>
      <c r="ES1493" s="12"/>
      <c r="ET1493" s="12"/>
      <c r="EU1493" s="12"/>
      <c r="EV1493" s="12"/>
      <c r="EW1493" s="12"/>
      <c r="EX1493" s="12"/>
      <c r="EY1493" s="12"/>
      <c r="EZ1493" s="12"/>
      <c r="FA1493" s="12"/>
      <c r="FB1493" s="12"/>
      <c r="FC1493" s="12"/>
      <c r="FD1493" s="12"/>
      <c r="FE1493" s="12"/>
      <c r="FF1493" s="12"/>
      <c r="FG1493" s="12"/>
      <c r="FH1493" s="12"/>
      <c r="FI1493" s="12"/>
      <c r="FJ1493" s="12"/>
      <c r="FK1493" s="12"/>
      <c r="FL1493" s="12"/>
      <c r="FM1493" s="12"/>
      <c r="FN1493" s="12"/>
      <c r="FO1493" s="12"/>
      <c r="FP1493" s="12"/>
      <c r="FQ1493" s="12"/>
      <c r="FR1493" s="12"/>
      <c r="FS1493" s="12"/>
      <c r="FT1493" s="12"/>
      <c r="FU1493" s="12"/>
      <c r="FV1493" s="12"/>
      <c r="FW1493" s="12"/>
      <c r="FX1493" s="12"/>
      <c r="FY1493" s="12"/>
      <c r="FZ1493" s="12"/>
      <c r="GA1493" s="12"/>
      <c r="GB1493" s="12"/>
      <c r="GC1493" s="12"/>
      <c r="GD1493" s="12"/>
      <c r="GE1493" s="12"/>
      <c r="GF1493" s="12"/>
      <c r="GG1493" s="12"/>
      <c r="GH1493" s="12"/>
      <c r="GI1493" s="12"/>
      <c r="GJ1493" s="12"/>
      <c r="GK1493" s="12"/>
      <c r="GL1493" s="12"/>
      <c r="GM1493" s="12"/>
      <c r="GN1493" s="12"/>
      <c r="GO1493" s="12"/>
      <c r="GP1493" s="12"/>
      <c r="GQ1493" s="12"/>
      <c r="GR1493" s="12"/>
      <c r="GS1493" s="12"/>
      <c r="GT1493" s="12"/>
      <c r="GU1493" s="12"/>
      <c r="GV1493" s="12"/>
      <c r="GW1493" s="12"/>
      <c r="GX1493" s="12"/>
      <c r="GY1493" s="12"/>
      <c r="GZ1493" s="12"/>
      <c r="HA1493" s="12"/>
      <c r="HB1493" s="12"/>
      <c r="HC1493" s="12"/>
      <c r="HD1493" s="12"/>
      <c r="HE1493" s="12"/>
      <c r="HF1493" s="12"/>
      <c r="HG1493" s="12"/>
      <c r="HH1493" s="12"/>
      <c r="HI1493" s="12"/>
      <c r="HJ1493" s="12"/>
      <c r="HK1493" s="12"/>
      <c r="HL1493" s="12"/>
      <c r="HM1493" s="12"/>
      <c r="HN1493" s="12"/>
      <c r="HO1493" s="12"/>
      <c r="HP1493" s="7"/>
      <c r="HQ1493" s="7"/>
      <c r="HR1493" s="12"/>
      <c r="HS1493" s="12"/>
      <c r="HT1493" s="12"/>
      <c r="HU1493" s="12"/>
      <c r="HW1493" s="12"/>
      <c r="HX1493" s="12"/>
      <c r="HZ1493" s="12"/>
      <c r="IA1493" s="12"/>
      <c r="IG1493" s="12"/>
      <c r="II1493" s="12"/>
      <c r="IJ1493" s="7"/>
      <c r="IK1493" s="7"/>
      <c r="IL1493" s="12"/>
      <c r="IM1493" s="12"/>
      <c r="IN1493" s="12"/>
      <c r="IO1493" s="12"/>
      <c r="IP1493" s="12"/>
      <c r="IQ1493" s="12"/>
      <c r="IR1493" s="12"/>
      <c r="IS1493" s="7"/>
      <c r="IT1493" s="7"/>
      <c r="IU1493" s="7"/>
      <c r="IV1493" s="7"/>
      <c r="IW1493" s="7"/>
      <c r="JB1493" s="12"/>
      <c r="JC1493" s="12"/>
      <c r="JD1493" s="12"/>
      <c r="JE1493" s="12"/>
      <c r="JF1493" s="12"/>
      <c r="JG1493" s="12"/>
      <c r="JH1493" s="12"/>
      <c r="JI1493" s="12"/>
      <c r="JJ1493" s="12"/>
      <c r="JK1493" s="12"/>
      <c r="JL1493" s="12"/>
      <c r="JN1493" s="12"/>
      <c r="JP1493" s="12"/>
      <c r="JR1493" s="12"/>
      <c r="JS1493" s="12"/>
      <c r="JT1493" s="12"/>
      <c r="JU1493" s="12"/>
      <c r="JV1493" s="12"/>
      <c r="JW1493" s="12"/>
      <c r="JX1493" s="12"/>
      <c r="JY1493" s="12"/>
      <c r="JZ1493" s="12"/>
      <c r="KA1493" s="12"/>
      <c r="KB1493" s="12"/>
      <c r="KC1493" s="12"/>
      <c r="KD1493" s="12"/>
      <c r="KE1493" s="12"/>
      <c r="KF1493" s="12"/>
      <c r="KM1493" s="12"/>
      <c r="KN1493" s="12"/>
      <c r="KO1493" s="12"/>
      <c r="KP1493" s="12"/>
      <c r="KQ1493" s="12"/>
      <c r="KR1493" s="12"/>
      <c r="LN1493"/>
      <c r="LO1493"/>
      <c r="LP1493"/>
      <c r="LQ1493"/>
      <c r="MG1493"/>
      <c r="MK1493" s="12"/>
      <c r="ML1493" s="12"/>
      <c r="MM1493" s="12"/>
      <c r="MN1493" s="12"/>
      <c r="MO1493" s="12"/>
      <c r="MP1493" s="12"/>
    </row>
    <row r="1494" spans="1:359" s="8" customFormat="1" ht="22.5" customHeight="1">
      <c r="A1494" s="57">
        <v>1.7</v>
      </c>
      <c r="B1494" s="58"/>
      <c r="C1494" s="62">
        <v>2</v>
      </c>
      <c r="D1494" s="201">
        <f>SUM((S1494*A1494)+B1494+C1494)</f>
        <v>155.476</v>
      </c>
      <c r="E1494" s="225"/>
      <c r="F1494" s="59" t="s">
        <v>811</v>
      </c>
      <c r="G1494" s="59"/>
      <c r="H1494" s="26" t="s">
        <v>466</v>
      </c>
      <c r="I1494" s="26" t="s">
        <v>113</v>
      </c>
      <c r="J1494" s="28" t="s">
        <v>920</v>
      </c>
      <c r="K1494" s="26" t="s">
        <v>2465</v>
      </c>
      <c r="L1494" s="66">
        <f t="shared" ref="L1494" si="463">SUM(D1494)</f>
        <v>155.476</v>
      </c>
      <c r="M1494" s="66"/>
      <c r="N1494" s="1" t="s">
        <v>369</v>
      </c>
      <c r="O1494" s="316" t="s">
        <v>369</v>
      </c>
      <c r="P1494" s="317">
        <v>1</v>
      </c>
      <c r="Q1494" s="4" t="s">
        <v>369</v>
      </c>
      <c r="R1494" s="37">
        <v>74</v>
      </c>
      <c r="S1494" s="38">
        <f t="shared" ref="S1494" si="464">SUM(R1494*1.22)</f>
        <v>90.28</v>
      </c>
      <c r="T1494" s="20"/>
      <c r="U1494" s="10" t="s">
        <v>491</v>
      </c>
      <c r="V1494" s="9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  <c r="AR1494" s="12"/>
      <c r="AS1494" s="12"/>
      <c r="AT1494" s="12"/>
      <c r="AU1494" s="12"/>
      <c r="AV1494" s="12"/>
      <c r="AW1494" s="12"/>
      <c r="AX1494" s="12"/>
      <c r="AY1494" s="12"/>
      <c r="AZ1494" s="12"/>
      <c r="BA1494" s="12"/>
      <c r="BB1494" s="12"/>
      <c r="BC1494" s="12"/>
      <c r="BD1494" s="12"/>
      <c r="BE1494" s="12"/>
      <c r="BF1494" s="12"/>
      <c r="BG1494" s="12"/>
      <c r="BH1494" s="12"/>
      <c r="BI1494" s="12"/>
      <c r="BJ1494" s="12"/>
      <c r="BK1494" s="12"/>
      <c r="BL1494" s="12"/>
      <c r="BM1494" s="12"/>
      <c r="BN1494" s="12"/>
      <c r="BO1494" s="12"/>
      <c r="BP1494" s="12"/>
      <c r="BQ1494" s="12"/>
      <c r="BR1494" s="12"/>
      <c r="BS1494" s="12"/>
      <c r="BT1494" s="12"/>
      <c r="BU1494" s="12"/>
      <c r="BV1494" s="12"/>
      <c r="BW1494" s="12"/>
      <c r="BX1494" s="12"/>
      <c r="BY1494" s="12"/>
      <c r="BZ1494" s="12"/>
      <c r="CA1494" s="12"/>
      <c r="CB1494" s="12"/>
      <c r="CC1494" s="12"/>
      <c r="CD1494" s="12"/>
      <c r="CE1494" s="12"/>
      <c r="CF1494" s="12"/>
      <c r="CG1494" s="12"/>
      <c r="CH1494" s="12"/>
      <c r="CI1494" s="12"/>
      <c r="CJ1494" s="12"/>
      <c r="CK1494" s="12"/>
      <c r="CL1494" s="12"/>
      <c r="CM1494" s="12"/>
      <c r="CN1494" s="12"/>
      <c r="CO1494" s="12"/>
      <c r="CP1494" s="12"/>
      <c r="CQ1494" s="12"/>
      <c r="CR1494" s="12"/>
      <c r="CS1494" s="12"/>
      <c r="CT1494" s="12"/>
      <c r="CU1494" s="12"/>
      <c r="CV1494" s="12"/>
      <c r="CW1494" s="12"/>
      <c r="CX1494" s="12"/>
      <c r="CY1494" s="12"/>
      <c r="CZ1494" s="12"/>
      <c r="DA1494" s="12"/>
      <c r="DB1494" s="12"/>
      <c r="DC1494" s="12"/>
      <c r="DD1494" s="12"/>
      <c r="DE1494" s="12"/>
      <c r="DF1494" s="12"/>
      <c r="DG1494" s="12"/>
      <c r="DH1494" s="12"/>
      <c r="DI1494" s="12"/>
      <c r="DJ1494" s="12"/>
      <c r="DK1494" s="12"/>
      <c r="DL1494" s="12"/>
      <c r="DM1494" s="12"/>
      <c r="DN1494" s="12"/>
      <c r="DO1494" s="12"/>
      <c r="DP1494" s="12"/>
      <c r="DQ1494" s="12"/>
      <c r="DR1494" s="12"/>
      <c r="DS1494" s="12"/>
      <c r="DT1494" s="12"/>
      <c r="DU1494" s="12"/>
      <c r="DV1494" s="12"/>
      <c r="DW1494" s="12"/>
      <c r="DX1494" s="12"/>
      <c r="DY1494" s="12"/>
      <c r="DZ1494" s="12"/>
      <c r="EA1494" s="12"/>
      <c r="EB1494" s="12"/>
      <c r="EC1494" s="12"/>
      <c r="ED1494" s="12"/>
      <c r="EE1494" s="12"/>
      <c r="EF1494" s="12"/>
      <c r="EG1494" s="12"/>
      <c r="EH1494" s="12"/>
      <c r="EI1494" s="12"/>
      <c r="EJ1494" s="12"/>
      <c r="EK1494" s="12"/>
      <c r="EL1494" s="12"/>
      <c r="EM1494" s="12"/>
      <c r="EN1494" s="12"/>
      <c r="EO1494" s="12"/>
      <c r="EP1494" s="12"/>
      <c r="EQ1494" s="12"/>
      <c r="ER1494" s="12"/>
      <c r="ES1494" s="12"/>
      <c r="ET1494" s="12"/>
      <c r="EU1494" s="12"/>
      <c r="EV1494" s="12"/>
      <c r="EW1494" s="12"/>
      <c r="EX1494" s="12"/>
      <c r="EY1494" s="12"/>
      <c r="EZ1494" s="12"/>
      <c r="FA1494" s="12"/>
      <c r="FB1494" s="12"/>
      <c r="FC1494" s="12"/>
      <c r="FD1494" s="12"/>
      <c r="FE1494" s="12"/>
      <c r="FF1494" s="12"/>
      <c r="FG1494" s="12"/>
      <c r="FH1494" s="12"/>
      <c r="FI1494" s="12"/>
      <c r="FJ1494" s="12"/>
      <c r="FK1494" s="12"/>
      <c r="FL1494" s="12"/>
      <c r="FM1494" s="12"/>
      <c r="FN1494" s="12"/>
      <c r="FO1494" s="12"/>
      <c r="FP1494" s="12"/>
      <c r="FQ1494" s="12"/>
      <c r="FR1494" s="12"/>
      <c r="FS1494" s="12"/>
      <c r="FT1494" s="12"/>
      <c r="FU1494" s="12"/>
      <c r="FV1494" s="12"/>
      <c r="FW1494" s="12"/>
      <c r="FX1494" s="12"/>
      <c r="FY1494" s="12"/>
      <c r="FZ1494" s="12"/>
      <c r="GA1494" s="12"/>
      <c r="GB1494" s="12"/>
      <c r="GC1494" s="12"/>
      <c r="GD1494" s="12"/>
      <c r="GE1494" s="12"/>
      <c r="GF1494" s="12"/>
      <c r="GG1494" s="12"/>
      <c r="GH1494" s="12"/>
      <c r="GI1494" s="12"/>
      <c r="GJ1494" s="12"/>
      <c r="GK1494" s="12"/>
      <c r="GL1494" s="12"/>
      <c r="GM1494" s="12"/>
      <c r="GN1494" s="12"/>
      <c r="GO1494" s="12"/>
      <c r="GP1494" s="12"/>
      <c r="GQ1494" s="12"/>
      <c r="GR1494" s="12"/>
      <c r="GS1494" s="12"/>
      <c r="GT1494" s="12"/>
      <c r="GU1494" s="12"/>
      <c r="GV1494" s="12"/>
      <c r="GW1494" s="12"/>
      <c r="G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   <c r="HH1494" s="12"/>
      <c r="HI1494" s="12"/>
      <c r="HJ1494" s="12"/>
      <c r="HK1494" s="12"/>
      <c r="HL1494" s="12"/>
      <c r="HM1494" s="12"/>
      <c r="HN1494" s="12"/>
      <c r="HO1494" s="12"/>
      <c r="HP1494" s="7"/>
      <c r="HQ1494" s="7"/>
      <c r="HR1494" s="12"/>
      <c r="HS1494" s="12"/>
      <c r="HT1494" s="12"/>
      <c r="HU1494" s="12"/>
      <c r="HW1494" s="12"/>
      <c r="HX1494" s="12"/>
      <c r="HZ1494" s="12"/>
      <c r="IA1494" s="12"/>
      <c r="IG1494" s="12"/>
      <c r="II1494" s="12"/>
      <c r="IJ1494" s="7"/>
      <c r="IK1494" s="7"/>
      <c r="IL1494" s="12"/>
      <c r="IM1494" s="12"/>
      <c r="IN1494" s="12"/>
      <c r="IO1494" s="12"/>
      <c r="IP1494" s="12"/>
      <c r="IQ1494" s="12"/>
      <c r="IR1494" s="12"/>
      <c r="IS1494" s="7"/>
      <c r="IT1494" s="7"/>
      <c r="IU1494" s="7"/>
      <c r="IV1494" s="7"/>
      <c r="IW1494" s="7"/>
      <c r="JB1494" s="12"/>
      <c r="JC1494" s="12"/>
      <c r="JD1494" s="12"/>
      <c r="JE1494" s="12"/>
      <c r="JF1494" s="12"/>
      <c r="JG1494" s="12"/>
      <c r="JH1494" s="12"/>
      <c r="JI1494" s="12"/>
      <c r="JJ1494" s="12"/>
      <c r="JK1494" s="12"/>
      <c r="JL1494" s="12"/>
      <c r="JN1494" s="12"/>
      <c r="JP1494" s="12"/>
      <c r="JR1494" s="12"/>
      <c r="JS1494" s="12"/>
      <c r="JT1494" s="12"/>
      <c r="JU1494" s="12"/>
      <c r="JV1494" s="12"/>
      <c r="JW1494" s="12"/>
      <c r="JX1494" s="12"/>
      <c r="JY1494" s="12"/>
      <c r="JZ1494" s="12"/>
      <c r="KA1494" s="12"/>
      <c r="KB1494" s="12"/>
      <c r="KC1494" s="12"/>
      <c r="KD1494" s="12"/>
      <c r="KE1494" s="12"/>
      <c r="KF1494" s="12"/>
      <c r="KM1494" s="12"/>
      <c r="KN1494" s="12"/>
      <c r="KO1494" s="12"/>
      <c r="KP1494" s="12"/>
      <c r="KQ1494" s="12"/>
      <c r="KR1494" s="12"/>
      <c r="LN1494"/>
      <c r="LO1494"/>
      <c r="LP1494"/>
      <c r="LQ1494"/>
      <c r="MG1494"/>
      <c r="MK1494" s="12"/>
      <c r="ML1494" s="12"/>
      <c r="MM1494" s="12"/>
      <c r="MN1494" s="12"/>
      <c r="MO1494" s="12"/>
      <c r="MP1494" s="12"/>
    </row>
    <row r="1495" spans="1:359" s="8" customFormat="1" ht="22.5" customHeight="1">
      <c r="A1495" s="57">
        <v>1.5</v>
      </c>
      <c r="B1495" s="58"/>
      <c r="C1495" s="62">
        <v>2</v>
      </c>
      <c r="D1495" s="201">
        <f>SUM((S1495*A1495)+B1495+C1495)</f>
        <v>205.13</v>
      </c>
      <c r="E1495" s="226"/>
      <c r="F1495" s="59" t="s">
        <v>816</v>
      </c>
      <c r="G1495" s="59"/>
      <c r="H1495" s="26" t="s">
        <v>466</v>
      </c>
      <c r="I1495" s="26" t="s">
        <v>254</v>
      </c>
      <c r="J1495" s="28" t="s">
        <v>918</v>
      </c>
      <c r="K1495" s="26" t="s">
        <v>1683</v>
      </c>
      <c r="L1495" s="66">
        <f>SUM(D1495)</f>
        <v>205.13</v>
      </c>
      <c r="M1495" s="66"/>
      <c r="N1495" s="1" t="s">
        <v>369</v>
      </c>
      <c r="O1495" s="316" t="s">
        <v>369</v>
      </c>
      <c r="P1495" s="317">
        <v>1</v>
      </c>
      <c r="Q1495" s="4" t="s">
        <v>369</v>
      </c>
      <c r="R1495" s="37">
        <v>111</v>
      </c>
      <c r="S1495" s="38">
        <f>SUM(R1495*1.22)</f>
        <v>135.41999999999999</v>
      </c>
      <c r="T1495" s="20"/>
      <c r="U1495" s="10" t="s">
        <v>518</v>
      </c>
      <c r="V1495" s="10"/>
      <c r="HZ1495" s="12"/>
      <c r="IA1495" s="12"/>
      <c r="IG1495" s="12"/>
      <c r="IJ1495" s="12"/>
      <c r="IK1495" s="12"/>
      <c r="IL1495" s="12"/>
      <c r="IM1495" s="12"/>
      <c r="IN1495" s="12"/>
      <c r="IO1495" s="12"/>
      <c r="IP1495" s="12"/>
      <c r="IQ1495" s="12"/>
      <c r="IR1495" s="12"/>
      <c r="IS1495" s="12"/>
      <c r="IT1495" s="12"/>
      <c r="IU1495" s="12"/>
      <c r="IV1495" s="12"/>
      <c r="IW1495" s="12"/>
      <c r="IX1495" s="12"/>
      <c r="IY1495" s="12"/>
      <c r="IZ1495" s="12"/>
      <c r="JA1495" s="12"/>
      <c r="JL1495" s="12"/>
      <c r="JN1495" s="7"/>
      <c r="JT1495" s="12"/>
      <c r="JU1495" s="12"/>
      <c r="JV1495" s="12"/>
      <c r="JW1495" s="12"/>
      <c r="JX1495" s="12"/>
      <c r="KB1495" s="12"/>
      <c r="KC1495" s="12"/>
      <c r="KD1495" s="12"/>
      <c r="KS1495" s="12"/>
      <c r="KT1495" s="12"/>
      <c r="KX1495" s="12"/>
      <c r="LN1495" s="12"/>
      <c r="LO1495" s="12"/>
      <c r="LP1495" s="12"/>
      <c r="LQ1495" s="12"/>
      <c r="MG1495" s="12"/>
      <c r="MH1495" s="12"/>
      <c r="MI1495" s="12"/>
      <c r="MJ1495" s="12"/>
      <c r="MK1495" s="12"/>
      <c r="ML1495" s="12"/>
      <c r="MM1495" s="12"/>
      <c r="MN1495" s="12"/>
      <c r="MO1495" s="12"/>
      <c r="MP1495" s="12"/>
    </row>
    <row r="1496" spans="1:359" s="8" customFormat="1" ht="22.5" customHeight="1">
      <c r="A1496" s="57"/>
      <c r="B1496" s="58"/>
      <c r="C1496" s="62"/>
      <c r="D1496" s="201"/>
      <c r="E1496" s="225"/>
      <c r="F1496" s="59"/>
      <c r="G1496" s="59"/>
      <c r="H1496" s="79" t="s">
        <v>466</v>
      </c>
      <c r="I1496" s="79" t="s">
        <v>157</v>
      </c>
      <c r="J1496" s="79" t="s">
        <v>545</v>
      </c>
      <c r="K1496" s="79" t="s">
        <v>1408</v>
      </c>
      <c r="L1496" s="66">
        <v>0</v>
      </c>
      <c r="M1496" s="66"/>
      <c r="N1496" s="1" t="s">
        <v>369</v>
      </c>
      <c r="O1496" s="316" t="s">
        <v>369</v>
      </c>
      <c r="P1496" s="317" t="s">
        <v>369</v>
      </c>
      <c r="Q1496" s="4">
        <v>1</v>
      </c>
      <c r="R1496" s="37">
        <v>0</v>
      </c>
      <c r="S1496" s="38">
        <f>SUM(R1496*1.22)</f>
        <v>0</v>
      </c>
      <c r="T1496" s="19" t="s">
        <v>489</v>
      </c>
      <c r="U1496" s="10" t="s">
        <v>1407</v>
      </c>
      <c r="V1496" s="11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  <c r="AR1496" s="12"/>
      <c r="AS1496" s="12"/>
      <c r="AT1496" s="12"/>
      <c r="AU1496" s="12"/>
      <c r="AV1496" s="12"/>
      <c r="AW1496" s="12"/>
      <c r="AX1496" s="12"/>
      <c r="AY1496" s="12"/>
      <c r="AZ1496" s="12"/>
      <c r="BA1496" s="12"/>
      <c r="BB1496" s="12"/>
      <c r="BC1496" s="12"/>
      <c r="BD1496" s="12"/>
      <c r="BE1496" s="12"/>
      <c r="BF1496" s="12"/>
      <c r="BG1496" s="12"/>
      <c r="BH1496" s="12"/>
      <c r="BI1496" s="12"/>
      <c r="BJ1496" s="12"/>
      <c r="BK1496" s="12"/>
      <c r="BL1496" s="12"/>
      <c r="BM1496" s="12"/>
      <c r="BN1496" s="12"/>
      <c r="BO1496" s="12"/>
      <c r="BP1496" s="12"/>
      <c r="BQ1496" s="12"/>
      <c r="BR1496" s="12"/>
      <c r="BS1496" s="12"/>
      <c r="BT1496" s="12"/>
      <c r="BU1496" s="12"/>
      <c r="BV1496" s="12"/>
      <c r="BW1496" s="12"/>
      <c r="BX1496" s="12"/>
      <c r="BY1496" s="12"/>
      <c r="BZ1496" s="12"/>
      <c r="CA1496" s="12"/>
      <c r="CB1496" s="12"/>
      <c r="CC1496" s="12"/>
      <c r="CD1496" s="12"/>
      <c r="CE1496" s="12"/>
      <c r="CF1496" s="12"/>
      <c r="CG1496" s="12"/>
      <c r="CH1496" s="12"/>
      <c r="CI1496" s="12"/>
      <c r="CJ1496" s="12"/>
      <c r="CK1496" s="12"/>
      <c r="CL1496" s="12"/>
      <c r="CM1496" s="12"/>
      <c r="CN1496" s="12"/>
      <c r="CO1496" s="12"/>
      <c r="CP1496" s="12"/>
      <c r="CQ1496" s="12"/>
      <c r="CR1496" s="12"/>
      <c r="CS1496" s="12"/>
      <c r="CT1496" s="12"/>
      <c r="CU1496" s="12"/>
      <c r="CV1496" s="12"/>
      <c r="CW1496" s="12"/>
      <c r="CX1496" s="12"/>
      <c r="CY1496" s="12"/>
      <c r="CZ1496" s="12"/>
      <c r="DA1496" s="12"/>
      <c r="DB1496" s="12"/>
      <c r="DC1496" s="12"/>
      <c r="DD1496" s="12"/>
      <c r="DE1496" s="12"/>
      <c r="DF1496" s="12"/>
      <c r="DG1496" s="12"/>
      <c r="DH1496" s="12"/>
      <c r="DI1496" s="12"/>
      <c r="DJ1496" s="12"/>
      <c r="DK1496" s="12"/>
      <c r="DL1496" s="12"/>
      <c r="DM1496" s="12"/>
      <c r="DN1496" s="12"/>
      <c r="DO1496" s="12"/>
      <c r="DP1496" s="12"/>
      <c r="DQ1496" s="12"/>
      <c r="DR1496" s="12"/>
      <c r="DS1496" s="12"/>
      <c r="DT1496" s="12"/>
      <c r="DU1496" s="12"/>
      <c r="DV1496" s="12"/>
      <c r="DW1496" s="12"/>
      <c r="DX1496" s="12"/>
      <c r="DY1496" s="12"/>
      <c r="DZ1496" s="12"/>
      <c r="EA1496" s="12"/>
      <c r="EB1496" s="12"/>
      <c r="EC1496" s="12"/>
      <c r="ED1496" s="12"/>
      <c r="EE1496" s="12"/>
      <c r="EF1496" s="12"/>
      <c r="EG1496" s="12"/>
      <c r="EH1496" s="12"/>
      <c r="EI1496" s="12"/>
      <c r="EJ1496" s="12"/>
      <c r="EK1496" s="12"/>
      <c r="EL1496" s="12"/>
      <c r="EM1496" s="12"/>
      <c r="EN1496" s="12"/>
      <c r="EO1496" s="12"/>
      <c r="EP1496" s="12"/>
      <c r="EQ1496" s="12"/>
      <c r="ER1496" s="12"/>
      <c r="ES1496" s="12"/>
      <c r="ET1496" s="12"/>
      <c r="EU1496" s="12"/>
      <c r="EV1496" s="12"/>
      <c r="EW1496" s="12"/>
      <c r="EX1496" s="12"/>
      <c r="EY1496" s="12"/>
      <c r="EZ1496" s="12"/>
      <c r="FA1496" s="12"/>
      <c r="FB1496" s="12"/>
      <c r="FC1496" s="12"/>
      <c r="FD1496" s="12"/>
      <c r="FE1496" s="12"/>
      <c r="FF1496" s="12"/>
      <c r="FG1496" s="12"/>
      <c r="FH1496" s="12"/>
      <c r="FI1496" s="12"/>
      <c r="FJ1496" s="12"/>
      <c r="FK1496" s="12"/>
      <c r="FL1496" s="12"/>
      <c r="FM1496" s="12"/>
      <c r="FN1496" s="12"/>
      <c r="FO1496" s="12"/>
      <c r="FP1496" s="12"/>
      <c r="FQ1496" s="12"/>
      <c r="FR1496" s="12"/>
      <c r="FS1496" s="12"/>
      <c r="FT1496" s="12"/>
      <c r="FU1496" s="12"/>
      <c r="FV1496" s="12"/>
      <c r="FW1496" s="12"/>
      <c r="FX1496" s="12"/>
      <c r="FY1496" s="12"/>
      <c r="FZ1496" s="12"/>
      <c r="GA1496" s="12"/>
      <c r="GB1496" s="12"/>
      <c r="GC1496" s="12"/>
      <c r="GD1496" s="12"/>
      <c r="GE1496" s="12"/>
      <c r="GF1496" s="12"/>
      <c r="GG1496" s="12"/>
      <c r="GH1496" s="12"/>
      <c r="GI1496" s="12"/>
      <c r="GJ1496" s="12"/>
      <c r="GK1496" s="12"/>
      <c r="GL1496" s="12"/>
      <c r="GM1496" s="12"/>
      <c r="GN1496" s="12"/>
      <c r="GO1496" s="12"/>
      <c r="GP1496" s="12"/>
      <c r="GQ1496" s="12"/>
      <c r="GR1496" s="12"/>
      <c r="GS1496" s="12"/>
      <c r="GT1496" s="12"/>
      <c r="GU1496" s="12"/>
      <c r="GV1496" s="12"/>
      <c r="GW1496" s="12"/>
      <c r="GX1496" s="12"/>
      <c r="GY1496" s="12"/>
      <c r="GZ1496" s="12"/>
      <c r="HA1496" s="12"/>
      <c r="HB1496" s="12"/>
      <c r="HC1496" s="12"/>
      <c r="HD1496" s="12"/>
      <c r="HE1496" s="12"/>
      <c r="HF1496" s="12"/>
      <c r="HG1496" s="12"/>
      <c r="HH1496" s="12"/>
      <c r="HI1496" s="12"/>
      <c r="HJ1496" s="12"/>
      <c r="HK1496" s="12"/>
      <c r="HL1496" s="12"/>
      <c r="HM1496" s="12"/>
      <c r="HN1496" s="12"/>
      <c r="HO1496" s="12"/>
      <c r="HR1496" s="12"/>
      <c r="HS1496" s="12"/>
      <c r="HT1496" s="12"/>
      <c r="HU1496" s="12"/>
      <c r="HV1496" s="12"/>
      <c r="HW1496" s="12"/>
      <c r="HX1496" s="12"/>
      <c r="IB1496" s="12"/>
      <c r="IC1496" s="12"/>
      <c r="ID1496" s="12"/>
      <c r="IE1496" s="12"/>
      <c r="IF1496" s="12"/>
      <c r="IG1496" s="12"/>
      <c r="IH1496" s="12"/>
      <c r="IJ1496" s="12"/>
      <c r="IK1496" s="12"/>
      <c r="IL1496" s="12"/>
      <c r="IM1496" s="12"/>
      <c r="IN1496" s="12"/>
      <c r="IO1496" s="12"/>
      <c r="IP1496" s="12"/>
      <c r="IQ1496" s="12"/>
      <c r="IR1496" s="12"/>
      <c r="IS1496" s="12"/>
      <c r="IT1496" s="12"/>
      <c r="IU1496" s="12"/>
      <c r="IV1496" s="12"/>
      <c r="IW1496" s="12"/>
      <c r="IX1496" s="12"/>
      <c r="IY1496" s="12"/>
      <c r="IZ1496" s="12"/>
      <c r="JA1496" s="12"/>
      <c r="JB1496" s="12"/>
      <c r="JC1496" s="12"/>
      <c r="JD1496" s="12"/>
      <c r="JE1496" s="12"/>
      <c r="JK1496" s="12"/>
      <c r="JL1496" s="12"/>
      <c r="JM1496" s="12"/>
      <c r="JN1496" s="12"/>
      <c r="JO1496" s="12"/>
      <c r="JP1496" s="12"/>
      <c r="JR1496" s="12"/>
      <c r="JS1496" s="12"/>
      <c r="JY1496" s="12"/>
      <c r="KE1496" s="12"/>
      <c r="KF1496" s="12"/>
      <c r="KG1496" s="12"/>
      <c r="KH1496" s="12"/>
      <c r="KI1496" s="12"/>
      <c r="KJ1496" s="12"/>
      <c r="KK1496" s="12"/>
      <c r="KL1496" s="12"/>
      <c r="KM1496" s="12"/>
      <c r="KN1496" s="12"/>
      <c r="KO1496" s="12"/>
      <c r="KP1496" s="12"/>
      <c r="KQ1496" s="12"/>
      <c r="KR1496" s="12"/>
      <c r="KS1496" s="12"/>
      <c r="KT1496" s="12"/>
      <c r="KX1496" s="12"/>
      <c r="KZ1496" s="12"/>
      <c r="LA1496" s="12"/>
      <c r="LB1496" s="12"/>
      <c r="LC1496" s="12"/>
      <c r="MR1496" s="12"/>
      <c r="MU1496" s="12"/>
    </row>
    <row r="1497" spans="1:359" ht="22.5" customHeight="1">
      <c r="A1497" s="56"/>
      <c r="B1497" s="55"/>
      <c r="C1497" s="63"/>
      <c r="D1497" s="201"/>
      <c r="F1497" s="60"/>
      <c r="G1497" s="60"/>
      <c r="H1497" s="26"/>
      <c r="I1497" s="26"/>
      <c r="J1497" s="9"/>
      <c r="K1497" s="26"/>
      <c r="L1497" s="66"/>
      <c r="M1497" s="66"/>
      <c r="N1497" s="17"/>
      <c r="O1497" s="318"/>
      <c r="P1497" s="318"/>
      <c r="Q1497" s="13"/>
      <c r="R1497" s="31"/>
      <c r="S1497" s="31"/>
      <c r="T1497" s="21"/>
      <c r="U1497" s="10"/>
      <c r="V1497" s="9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  <c r="GA1497" s="8"/>
      <c r="GB1497" s="8"/>
      <c r="GC1497" s="8"/>
      <c r="GD1497" s="8"/>
      <c r="GE1497" s="8"/>
      <c r="GF1497" s="8"/>
      <c r="GG1497" s="8"/>
      <c r="GH1497" s="8"/>
      <c r="GI1497" s="8"/>
      <c r="GJ1497" s="8"/>
      <c r="GK1497" s="8"/>
      <c r="GL1497" s="8"/>
      <c r="GM1497" s="8"/>
      <c r="GN1497" s="8"/>
      <c r="GO1497" s="8"/>
      <c r="GP1497" s="8"/>
      <c r="GQ1497" s="8"/>
      <c r="GR1497" s="8"/>
      <c r="GS1497" s="8"/>
      <c r="GT1497" s="8"/>
      <c r="GU1497" s="8"/>
      <c r="GV1497" s="8"/>
      <c r="GW1497" s="8"/>
      <c r="GX1497" s="8"/>
      <c r="GY1497" s="8"/>
      <c r="GZ1497" s="8"/>
      <c r="HA1497" s="8"/>
      <c r="HB1497" s="8"/>
      <c r="HC1497" s="8"/>
      <c r="HD1497" s="8"/>
      <c r="HE1497" s="8"/>
      <c r="HF1497" s="8"/>
      <c r="HG1497" s="8"/>
      <c r="HH1497" s="8"/>
      <c r="HI1497" s="8"/>
      <c r="HJ1497" s="8"/>
      <c r="HK1497" s="8"/>
      <c r="HL1497" s="8"/>
      <c r="HM1497" s="8"/>
      <c r="HN1497" s="8"/>
      <c r="HO1497" s="8"/>
      <c r="HP1497" s="8"/>
      <c r="HQ1497" s="8"/>
      <c r="HR1497" s="8"/>
      <c r="HS1497" s="8"/>
      <c r="HT1497" s="8"/>
      <c r="HU1497" s="8"/>
      <c r="HV1497" s="8"/>
      <c r="HW1497" s="8"/>
      <c r="HX1497" s="8"/>
      <c r="HY1497" s="8"/>
      <c r="HZ1497" s="8"/>
      <c r="IA1497" s="8"/>
      <c r="IB1497" s="8"/>
      <c r="IC1497" s="8"/>
      <c r="ID1497" s="8"/>
      <c r="IE1497" s="8"/>
      <c r="IF1497" s="8"/>
      <c r="IG1497" s="8"/>
      <c r="IH1497" s="8"/>
      <c r="II1497" s="8"/>
      <c r="IJ1497" s="8"/>
      <c r="IK1497" s="8"/>
      <c r="IL1497" s="8"/>
      <c r="IM1497" s="8"/>
      <c r="IN1497" s="8"/>
      <c r="IO1497" s="8"/>
      <c r="IP1497" s="8"/>
      <c r="IQ1497" s="8"/>
      <c r="IR1497" s="8"/>
      <c r="IS1497" s="8"/>
      <c r="IT1497" s="8"/>
      <c r="IU1497" s="8"/>
      <c r="IV1497" s="8"/>
      <c r="IW1497" s="8"/>
      <c r="IX1497" s="8"/>
      <c r="IY1497" s="8"/>
      <c r="IZ1497" s="8"/>
      <c r="JA1497" s="8"/>
      <c r="JB1497" s="8"/>
      <c r="JC1497" s="8"/>
      <c r="JD1497" s="8"/>
      <c r="JE1497" s="8"/>
      <c r="JF1497" s="8"/>
      <c r="JG1497" s="8"/>
      <c r="JH1497" s="8"/>
      <c r="JI1497" s="8"/>
      <c r="JJ1497" s="8"/>
      <c r="JK1497" s="8"/>
      <c r="JL1497" s="8"/>
      <c r="JM1497" s="8"/>
      <c r="JN1497" s="8"/>
      <c r="JO1497" s="8"/>
      <c r="JP1497" s="8"/>
      <c r="JQ1497" s="8"/>
      <c r="JR1497" s="8"/>
      <c r="JS1497" s="8"/>
      <c r="JT1497" s="8"/>
      <c r="JU1497" s="8"/>
      <c r="JV1497" s="8"/>
      <c r="JW1497" s="8"/>
      <c r="JX1497" s="8"/>
      <c r="JY1497" s="8"/>
      <c r="JZ1497" s="8"/>
      <c r="KA1497" s="8"/>
      <c r="KE1497" s="8"/>
      <c r="KF1497" s="8"/>
      <c r="KM1497" s="8"/>
      <c r="KN1497" s="8"/>
      <c r="KO1497" s="8"/>
      <c r="KP1497" s="8"/>
      <c r="KQ1497" s="8"/>
      <c r="KR1497" s="8"/>
      <c r="KS1497" s="8"/>
      <c r="KT1497" s="8"/>
      <c r="KU1497" s="8"/>
      <c r="KV1497" s="8"/>
      <c r="KW1497" s="8"/>
      <c r="KX1497" s="8"/>
      <c r="KY1497" s="8"/>
      <c r="KZ1497" s="8"/>
      <c r="LA1497" s="8"/>
      <c r="LB1497" s="8"/>
      <c r="LC1497" s="8"/>
      <c r="LD1497" s="8"/>
      <c r="LE1497" s="8"/>
      <c r="LF1497" s="8"/>
      <c r="LG1497" s="8"/>
      <c r="LH1497" s="8"/>
      <c r="LI1497" s="8"/>
      <c r="LJ1497" s="8"/>
      <c r="LK1497" s="8"/>
      <c r="LL1497" s="8"/>
      <c r="LM1497" s="8"/>
      <c r="LN1497" s="8"/>
      <c r="LO1497" s="8"/>
      <c r="LP1497" s="8"/>
      <c r="LQ1497" s="8"/>
      <c r="LR1497" s="8"/>
      <c r="LS1497" s="8"/>
      <c r="LT1497" s="8"/>
      <c r="LU1497" s="8"/>
      <c r="LV1497" s="8"/>
      <c r="LW1497" s="8"/>
      <c r="LX1497" s="8"/>
      <c r="LY1497" s="8"/>
      <c r="LZ1497" s="8"/>
      <c r="MA1497" s="8"/>
      <c r="MB1497" s="8"/>
      <c r="MC1497" s="8"/>
      <c r="MD1497" s="8"/>
      <c r="ME1497" s="8"/>
      <c r="MF1497" s="8"/>
      <c r="MG1497" s="8"/>
      <c r="MH1497" s="8"/>
      <c r="MI1497" s="8"/>
      <c r="MJ1497" s="8"/>
      <c r="MK1497" s="8"/>
      <c r="ML1497" s="8"/>
      <c r="MM1497" s="8"/>
      <c r="MN1497" s="8"/>
      <c r="MO1497" s="8"/>
      <c r="MP1497" s="8"/>
      <c r="MQ1497" s="8"/>
      <c r="MR1497" s="8"/>
      <c r="MS1497" s="8"/>
    </row>
    <row r="1498" spans="1:359" s="8" customFormat="1" ht="22.5" customHeight="1">
      <c r="A1498" s="56"/>
      <c r="B1498" s="55"/>
      <c r="C1498" s="63"/>
      <c r="D1498" s="201"/>
      <c r="E1498" s="226"/>
      <c r="F1498" s="60"/>
      <c r="G1498" s="60"/>
      <c r="H1498" s="26"/>
      <c r="I1498" s="26"/>
      <c r="J1498" s="9"/>
      <c r="K1498" s="26"/>
      <c r="L1498" s="66"/>
      <c r="M1498" s="66"/>
      <c r="N1498" s="17"/>
      <c r="O1498" s="318"/>
      <c r="P1498" s="318"/>
      <c r="Q1498" s="13"/>
      <c r="R1498" s="31"/>
      <c r="S1498" s="31"/>
      <c r="T1498" s="21"/>
      <c r="U1498" s="10"/>
      <c r="V1498" s="9"/>
      <c r="KB1498" s="12"/>
      <c r="KC1498" s="12"/>
      <c r="KD1498" s="12"/>
      <c r="KG1498" s="12"/>
      <c r="KH1498" s="12"/>
      <c r="KI1498" s="12"/>
      <c r="KJ1498" s="12"/>
      <c r="KK1498" s="12"/>
      <c r="KL1498" s="12"/>
      <c r="MU1498" s="12"/>
    </row>
    <row r="1499" spans="1:359" s="8" customFormat="1" ht="22.5" customHeight="1">
      <c r="A1499" s="56"/>
      <c r="B1499" s="55"/>
      <c r="C1499" s="63"/>
      <c r="D1499" s="201"/>
      <c r="E1499" s="226"/>
      <c r="F1499" s="60"/>
      <c r="G1499" s="60"/>
      <c r="H1499" s="26"/>
      <c r="I1499" s="26"/>
      <c r="J1499" s="26"/>
      <c r="K1499" s="26"/>
      <c r="L1499" s="66"/>
      <c r="M1499" s="66"/>
      <c r="N1499" s="33"/>
      <c r="O1499" s="319"/>
      <c r="P1499" s="319"/>
      <c r="Q1499" s="34"/>
      <c r="R1499" s="31"/>
      <c r="S1499" s="39"/>
      <c r="T1499" s="21"/>
      <c r="U1499" s="10"/>
      <c r="V1499" s="9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  <c r="AR1499" s="12"/>
      <c r="AS1499" s="12"/>
      <c r="AT1499" s="12"/>
      <c r="AU1499" s="12"/>
      <c r="AV1499" s="12"/>
      <c r="AW1499" s="12"/>
      <c r="AX1499" s="12"/>
      <c r="AY1499" s="12"/>
      <c r="AZ1499" s="12"/>
      <c r="BA1499" s="12"/>
      <c r="BB1499" s="12"/>
      <c r="BC1499" s="12"/>
      <c r="BD1499" s="12"/>
      <c r="BE1499" s="12"/>
      <c r="BF1499" s="12"/>
      <c r="BG1499" s="12"/>
      <c r="BH1499" s="12"/>
      <c r="BI1499" s="12"/>
      <c r="BJ1499" s="12"/>
      <c r="BK1499" s="12"/>
      <c r="BL1499" s="12"/>
      <c r="BM1499" s="12"/>
      <c r="BN1499" s="12"/>
      <c r="BO1499" s="12"/>
      <c r="BP1499" s="12"/>
      <c r="BQ1499" s="12"/>
      <c r="BR1499" s="12"/>
      <c r="BS1499" s="12"/>
      <c r="BT1499" s="12"/>
      <c r="BU1499" s="12"/>
      <c r="BV1499" s="12"/>
      <c r="BW1499" s="12"/>
      <c r="BX1499" s="12"/>
      <c r="BY1499" s="12"/>
      <c r="BZ1499" s="12"/>
      <c r="CA1499" s="12"/>
      <c r="CB1499" s="12"/>
      <c r="CC1499" s="12"/>
      <c r="CD1499" s="12"/>
      <c r="CE1499" s="12"/>
      <c r="CF1499" s="12"/>
      <c r="CG1499" s="12"/>
      <c r="CH1499" s="12"/>
      <c r="CI1499" s="12"/>
      <c r="CJ1499" s="12"/>
      <c r="CK1499" s="12"/>
      <c r="CL1499" s="12"/>
      <c r="CM1499" s="12"/>
      <c r="CN1499" s="12"/>
      <c r="CO1499" s="12"/>
      <c r="CP1499" s="12"/>
      <c r="CQ1499" s="12"/>
      <c r="CR1499" s="12"/>
      <c r="CS1499" s="12"/>
      <c r="CT1499" s="12"/>
      <c r="CU1499" s="12"/>
      <c r="CV1499" s="12"/>
      <c r="CW1499" s="12"/>
      <c r="CX1499" s="12"/>
      <c r="CY1499" s="12"/>
      <c r="CZ1499" s="12"/>
      <c r="DA1499" s="12"/>
      <c r="DB1499" s="12"/>
      <c r="DC1499" s="12"/>
      <c r="DD1499" s="12"/>
      <c r="DE1499" s="12"/>
      <c r="DF1499" s="12"/>
      <c r="DG1499" s="12"/>
      <c r="DH1499" s="12"/>
      <c r="DI1499" s="12"/>
      <c r="DJ1499" s="12"/>
      <c r="DK1499" s="12"/>
      <c r="DL1499" s="12"/>
      <c r="DM1499" s="12"/>
      <c r="DN1499" s="12"/>
      <c r="DO1499" s="12"/>
      <c r="DP1499" s="12"/>
      <c r="DQ1499" s="12"/>
      <c r="DR1499" s="12"/>
      <c r="DS1499" s="12"/>
      <c r="DT1499" s="12"/>
      <c r="DU1499" s="12"/>
      <c r="DV1499" s="12"/>
      <c r="DW1499" s="12"/>
      <c r="DX1499" s="12"/>
      <c r="DY1499" s="12"/>
      <c r="DZ1499" s="12"/>
      <c r="EA1499" s="12"/>
      <c r="EB1499" s="12"/>
      <c r="EC1499" s="12"/>
      <c r="ED1499" s="12"/>
      <c r="EE1499" s="12"/>
      <c r="EF1499" s="12"/>
      <c r="EG1499" s="12"/>
      <c r="EH1499" s="12"/>
      <c r="EI1499" s="12"/>
      <c r="EJ1499" s="12"/>
      <c r="EK1499" s="12"/>
      <c r="EL1499" s="12"/>
      <c r="EM1499" s="12"/>
      <c r="EN1499" s="12"/>
      <c r="EO1499" s="12"/>
      <c r="EP1499" s="12"/>
      <c r="EQ1499" s="12"/>
      <c r="ER1499" s="12"/>
      <c r="ES1499" s="12"/>
      <c r="ET1499" s="12"/>
      <c r="EU1499" s="12"/>
      <c r="EV1499" s="12"/>
      <c r="EW1499" s="12"/>
      <c r="EX1499" s="12"/>
      <c r="EY1499" s="12"/>
      <c r="EZ1499" s="12"/>
      <c r="FA1499" s="12"/>
      <c r="FB1499" s="12"/>
      <c r="FC1499" s="12"/>
      <c r="FD1499" s="12"/>
      <c r="FE1499" s="12"/>
      <c r="FF1499" s="12"/>
      <c r="FG1499" s="12"/>
      <c r="FH1499" s="12"/>
      <c r="FI1499" s="12"/>
      <c r="FJ1499" s="12"/>
      <c r="FK1499" s="12"/>
      <c r="FL1499" s="12"/>
      <c r="FM1499" s="12"/>
      <c r="FN1499" s="12"/>
      <c r="FO1499" s="12"/>
      <c r="FP1499" s="12"/>
      <c r="FQ1499" s="12"/>
      <c r="FR1499" s="12"/>
      <c r="FS1499" s="12"/>
      <c r="FT1499" s="12"/>
      <c r="FU1499" s="12"/>
      <c r="FV1499" s="12"/>
      <c r="FW1499" s="12"/>
      <c r="FX1499" s="12"/>
      <c r="FY1499" s="12"/>
      <c r="FZ1499" s="12"/>
      <c r="GA1499" s="12"/>
      <c r="GB1499" s="12"/>
      <c r="GC1499" s="12"/>
      <c r="GD1499" s="12"/>
      <c r="GE1499" s="12"/>
      <c r="GF1499" s="12"/>
      <c r="GG1499" s="12"/>
      <c r="GH1499" s="12"/>
      <c r="GI1499" s="12"/>
      <c r="GJ1499" s="12"/>
      <c r="GK1499" s="12"/>
      <c r="GL1499" s="12"/>
      <c r="GM1499" s="12"/>
      <c r="GN1499" s="12"/>
      <c r="GO1499" s="12"/>
      <c r="GP1499" s="12"/>
      <c r="GQ1499" s="12"/>
      <c r="GR1499" s="12"/>
      <c r="GS1499" s="12"/>
      <c r="GT1499" s="12"/>
      <c r="GU1499" s="12"/>
      <c r="GV1499" s="12"/>
      <c r="GW1499" s="12"/>
      <c r="GX1499" s="12"/>
      <c r="GY1499" s="12"/>
      <c r="GZ1499" s="12"/>
      <c r="HA1499" s="12"/>
      <c r="HB1499" s="12"/>
      <c r="HC1499" s="12"/>
      <c r="HD1499" s="12"/>
      <c r="HE1499" s="12"/>
      <c r="HF1499" s="12"/>
      <c r="HG1499" s="12"/>
      <c r="HH1499" s="12"/>
      <c r="HI1499" s="12"/>
      <c r="HJ1499" s="12"/>
      <c r="HK1499" s="12"/>
      <c r="HL1499" s="12"/>
      <c r="HM1499" s="12"/>
      <c r="HN1499" s="12"/>
      <c r="HO1499" s="12"/>
      <c r="HR1499" s="12"/>
      <c r="HS1499" s="12"/>
      <c r="HT1499" s="12"/>
      <c r="HU1499" s="12"/>
      <c r="HV1499" s="12"/>
      <c r="HW1499" s="12"/>
      <c r="HX1499" s="12"/>
      <c r="HY1499" s="12"/>
      <c r="IE1499" s="12"/>
      <c r="IF1499" s="12"/>
      <c r="IH1499" s="12"/>
      <c r="II1499" s="12"/>
      <c r="IJ1499" s="7"/>
      <c r="IK1499" s="7"/>
      <c r="JB1499" s="12"/>
      <c r="JC1499" s="12"/>
      <c r="JD1499" s="12"/>
      <c r="JE1499" s="12"/>
      <c r="JK1499" s="12"/>
      <c r="JP1499" s="12"/>
      <c r="JR1499" s="12"/>
      <c r="JS1499" s="12"/>
      <c r="JY1499" s="12"/>
      <c r="KE1499" s="12"/>
      <c r="KF1499" s="12"/>
      <c r="KG1499" s="12"/>
      <c r="KH1499" s="12"/>
      <c r="KI1499" s="12"/>
      <c r="KJ1499" s="12"/>
      <c r="KK1499" s="12"/>
      <c r="KL1499" s="12"/>
      <c r="KM1499" s="12"/>
      <c r="KN1499" s="12"/>
      <c r="KO1499" s="12"/>
      <c r="KP1499" s="12"/>
      <c r="KQ1499" s="12"/>
      <c r="KR1499" s="12"/>
      <c r="MR1499" s="12"/>
      <c r="MU1499" s="12"/>
    </row>
    <row r="1500" spans="1:359" s="8" customFormat="1" ht="22.5" customHeight="1">
      <c r="A1500" s="56"/>
      <c r="B1500" s="55"/>
      <c r="C1500" s="63"/>
      <c r="D1500" s="201"/>
      <c r="E1500" s="225"/>
      <c r="F1500" s="60"/>
      <c r="G1500" s="60"/>
      <c r="H1500" s="26"/>
      <c r="I1500" s="26"/>
      <c r="J1500" s="26"/>
      <c r="K1500" s="26"/>
      <c r="L1500" s="66"/>
      <c r="M1500" s="66"/>
      <c r="N1500" s="17"/>
      <c r="O1500" s="318"/>
      <c r="P1500" s="318"/>
      <c r="Q1500" s="13"/>
      <c r="R1500" s="31"/>
      <c r="S1500" s="31"/>
      <c r="T1500" s="21"/>
      <c r="U1500" s="10"/>
      <c r="V1500" s="9"/>
      <c r="KG1500" s="12"/>
      <c r="KH1500" s="12"/>
      <c r="KI1500" s="12"/>
      <c r="KJ1500" s="12"/>
      <c r="KK1500" s="12"/>
      <c r="KL1500" s="12"/>
      <c r="MU1500" s="12"/>
    </row>
    <row r="1501" spans="1:359" s="8" customFormat="1" ht="22.5" customHeight="1">
      <c r="A1501" s="57">
        <v>1.9</v>
      </c>
      <c r="B1501" s="58"/>
      <c r="C1501" s="62"/>
      <c r="D1501" s="201">
        <f>SUM((S1501*A1501)+B1501+C1501)</f>
        <v>78.811999999999983</v>
      </c>
      <c r="E1501" s="226"/>
      <c r="F1501" s="59" t="s">
        <v>809</v>
      </c>
      <c r="G1501" s="59"/>
      <c r="H1501" s="26" t="s">
        <v>2299</v>
      </c>
      <c r="I1501" s="26" t="s">
        <v>1346</v>
      </c>
      <c r="J1501" s="26" t="s">
        <v>956</v>
      </c>
      <c r="K1501" s="26" t="s">
        <v>1347</v>
      </c>
      <c r="L1501" s="66">
        <f>SUM(D1501)</f>
        <v>78.811999999999983</v>
      </c>
      <c r="M1501" s="66"/>
      <c r="N1501" s="1" t="s">
        <v>369</v>
      </c>
      <c r="O1501" s="316" t="s">
        <v>369</v>
      </c>
      <c r="P1501" s="317">
        <v>1</v>
      </c>
      <c r="Q1501" s="4" t="s">
        <v>369</v>
      </c>
      <c r="R1501" s="37">
        <v>34</v>
      </c>
      <c r="S1501" s="38">
        <f>SUM(R1501*1.22)</f>
        <v>41.48</v>
      </c>
      <c r="T1501" s="20" t="s">
        <v>489</v>
      </c>
      <c r="U1501" s="10" t="s">
        <v>1239</v>
      </c>
      <c r="V1501" s="9"/>
      <c r="HY1501" s="12"/>
      <c r="HZ1501" s="12"/>
      <c r="IA1501" s="12"/>
      <c r="II1501" s="12"/>
      <c r="IJ1501" s="12"/>
      <c r="IK1501" s="12"/>
      <c r="IR1501" s="12"/>
      <c r="IS1501" s="12"/>
      <c r="IT1501" s="12"/>
      <c r="IU1501" s="12"/>
      <c r="IV1501" s="12"/>
      <c r="IW1501" s="12"/>
      <c r="IX1501" s="12"/>
      <c r="IY1501" s="12"/>
      <c r="IZ1501" s="12"/>
      <c r="JA1501" s="12"/>
      <c r="JL1501" s="12"/>
      <c r="JN1501" s="12"/>
      <c r="JT1501" s="12"/>
      <c r="JU1501" s="12"/>
      <c r="JV1501" s="12"/>
      <c r="JW1501" s="12"/>
      <c r="JX1501" s="12"/>
      <c r="KS1501" s="12"/>
      <c r="KT1501" s="12"/>
      <c r="KX1501" s="12"/>
      <c r="KZ1501" s="12"/>
      <c r="LA1501" s="12"/>
      <c r="LB1501" s="12"/>
      <c r="LC1501" s="12"/>
      <c r="LN1501" s="12"/>
      <c r="LO1501" s="12"/>
      <c r="LP1501" s="12"/>
      <c r="LQ1501" s="12"/>
      <c r="MG1501" s="12"/>
      <c r="MH1501" s="12"/>
      <c r="MI1501" s="12"/>
      <c r="MJ1501" s="12"/>
    </row>
    <row r="1502" spans="1:359" s="8" customFormat="1" ht="22.5" customHeight="1">
      <c r="A1502" s="56"/>
      <c r="B1502" s="55"/>
      <c r="C1502" s="63"/>
      <c r="D1502" s="201"/>
      <c r="E1502" s="225"/>
      <c r="F1502" s="60"/>
      <c r="G1502" s="60"/>
      <c r="H1502" s="26"/>
      <c r="I1502" s="26"/>
      <c r="J1502" s="26"/>
      <c r="K1502" s="26"/>
      <c r="L1502" s="66"/>
      <c r="M1502" s="66"/>
      <c r="N1502" s="33"/>
      <c r="O1502" s="319"/>
      <c r="P1502" s="319"/>
      <c r="Q1502" s="34"/>
      <c r="R1502" s="31"/>
      <c r="S1502" s="39"/>
      <c r="T1502" s="21"/>
      <c r="U1502" s="10"/>
      <c r="V1502" s="9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  <c r="AT1502" s="12"/>
      <c r="AU1502" s="12"/>
      <c r="AV1502" s="12"/>
      <c r="AW1502" s="12"/>
      <c r="AX1502" s="12"/>
      <c r="AY1502" s="12"/>
      <c r="AZ1502" s="12"/>
      <c r="BA1502" s="12"/>
      <c r="BB1502" s="12"/>
      <c r="BC1502" s="12"/>
      <c r="BD1502" s="12"/>
      <c r="BE1502" s="12"/>
      <c r="BF1502" s="12"/>
      <c r="BG1502" s="12"/>
      <c r="BH1502" s="12"/>
      <c r="BI1502" s="12"/>
      <c r="BJ1502" s="12"/>
      <c r="BK1502" s="12"/>
      <c r="BL1502" s="12"/>
      <c r="BM1502" s="12"/>
      <c r="BN1502" s="12"/>
      <c r="BO1502" s="12"/>
      <c r="BP1502" s="12"/>
      <c r="BQ1502" s="12"/>
      <c r="BR1502" s="12"/>
      <c r="BS1502" s="12"/>
      <c r="BT1502" s="12"/>
      <c r="BU1502" s="12"/>
      <c r="BV1502" s="12"/>
      <c r="BW1502" s="12"/>
      <c r="BX1502" s="12"/>
      <c r="BY1502" s="12"/>
      <c r="BZ1502" s="12"/>
      <c r="CA1502" s="12"/>
      <c r="CB1502" s="12"/>
      <c r="CC1502" s="12"/>
      <c r="CD1502" s="12"/>
      <c r="CE1502" s="12"/>
      <c r="CF1502" s="12"/>
      <c r="CG1502" s="12"/>
      <c r="CH1502" s="12"/>
      <c r="CI1502" s="12"/>
      <c r="CJ1502" s="12"/>
      <c r="CK1502" s="12"/>
      <c r="CL1502" s="12"/>
      <c r="CM1502" s="12"/>
      <c r="CN1502" s="12"/>
      <c r="CO1502" s="12"/>
      <c r="CP1502" s="12"/>
      <c r="CQ1502" s="12"/>
      <c r="CR1502" s="12"/>
      <c r="CS1502" s="12"/>
      <c r="CT1502" s="12"/>
      <c r="CU1502" s="12"/>
      <c r="CV1502" s="12"/>
      <c r="CW1502" s="12"/>
      <c r="CX1502" s="12"/>
      <c r="CY1502" s="12"/>
      <c r="CZ1502" s="12"/>
      <c r="DA1502" s="12"/>
      <c r="DB1502" s="12"/>
      <c r="DC1502" s="12"/>
      <c r="DD1502" s="12"/>
      <c r="DE1502" s="12"/>
      <c r="DF1502" s="12"/>
      <c r="DG1502" s="12"/>
      <c r="DH1502" s="12"/>
      <c r="DI1502" s="12"/>
      <c r="DJ1502" s="12"/>
      <c r="DK1502" s="12"/>
      <c r="DL1502" s="12"/>
      <c r="DM1502" s="12"/>
      <c r="DN1502" s="12"/>
      <c r="DO1502" s="12"/>
      <c r="DP1502" s="12"/>
      <c r="DQ1502" s="12"/>
      <c r="DR1502" s="12"/>
      <c r="DS1502" s="12"/>
      <c r="DT1502" s="12"/>
      <c r="DU1502" s="12"/>
      <c r="DV1502" s="12"/>
      <c r="DW1502" s="12"/>
      <c r="DX1502" s="12"/>
      <c r="DY1502" s="12"/>
      <c r="DZ1502" s="12"/>
      <c r="EA1502" s="12"/>
      <c r="EB1502" s="12"/>
      <c r="EC1502" s="12"/>
      <c r="ED1502" s="12"/>
      <c r="EE1502" s="12"/>
      <c r="EF1502" s="12"/>
      <c r="EG1502" s="12"/>
      <c r="EH1502" s="12"/>
      <c r="EI1502" s="12"/>
      <c r="EJ1502" s="12"/>
      <c r="EK1502" s="12"/>
      <c r="EL1502" s="12"/>
      <c r="EM1502" s="12"/>
      <c r="EN1502" s="12"/>
      <c r="EO1502" s="12"/>
      <c r="EP1502" s="12"/>
      <c r="EQ1502" s="12"/>
      <c r="ER1502" s="12"/>
      <c r="ES1502" s="12"/>
      <c r="ET1502" s="12"/>
      <c r="EU1502" s="12"/>
      <c r="EV1502" s="12"/>
      <c r="EW1502" s="12"/>
      <c r="EX1502" s="12"/>
      <c r="EY1502" s="12"/>
      <c r="EZ1502" s="12"/>
      <c r="FA1502" s="12"/>
      <c r="FB1502" s="12"/>
      <c r="FC1502" s="12"/>
      <c r="FD1502" s="12"/>
      <c r="FE1502" s="12"/>
      <c r="FF1502" s="12"/>
      <c r="FG1502" s="12"/>
      <c r="FH1502" s="12"/>
      <c r="FI1502" s="12"/>
      <c r="FJ1502" s="12"/>
      <c r="FK1502" s="12"/>
      <c r="FL1502" s="12"/>
      <c r="FM1502" s="12"/>
      <c r="FN1502" s="12"/>
      <c r="FO1502" s="12"/>
      <c r="FP1502" s="12"/>
      <c r="FQ1502" s="12"/>
      <c r="FR1502" s="12"/>
      <c r="FS1502" s="12"/>
      <c r="FT1502" s="12"/>
      <c r="FU1502" s="12"/>
      <c r="FV1502" s="12"/>
      <c r="FW1502" s="12"/>
      <c r="FX1502" s="12"/>
      <c r="FY1502" s="12"/>
      <c r="FZ1502" s="12"/>
      <c r="GA1502" s="12"/>
      <c r="GB1502" s="12"/>
      <c r="GC1502" s="12"/>
      <c r="GD1502" s="12"/>
      <c r="GE1502" s="12"/>
      <c r="GF1502" s="12"/>
      <c r="GG1502" s="12"/>
      <c r="GH1502" s="12"/>
      <c r="GI1502" s="12"/>
      <c r="GJ1502" s="12"/>
      <c r="GK1502" s="12"/>
      <c r="GL1502" s="12"/>
      <c r="GM1502" s="12"/>
      <c r="GN1502" s="12"/>
      <c r="GO1502" s="12"/>
      <c r="GP1502" s="12"/>
      <c r="GQ1502" s="12"/>
      <c r="GR1502" s="12"/>
      <c r="GS1502" s="12"/>
      <c r="GT1502" s="12"/>
      <c r="GU1502" s="12"/>
      <c r="GV1502" s="12"/>
      <c r="GW1502" s="12"/>
      <c r="GX1502" s="12"/>
      <c r="GY1502" s="12"/>
      <c r="GZ1502" s="12"/>
      <c r="HA1502" s="12"/>
      <c r="HB1502" s="12"/>
      <c r="HC1502" s="12"/>
      <c r="HD1502" s="12"/>
      <c r="HE1502" s="12"/>
      <c r="HF1502" s="12"/>
      <c r="HG1502" s="12"/>
      <c r="HH1502" s="12"/>
      <c r="HI1502" s="12"/>
      <c r="HJ1502" s="12"/>
      <c r="HK1502" s="12"/>
      <c r="HL1502" s="12"/>
      <c r="HM1502" s="12"/>
      <c r="HN1502" s="12"/>
      <c r="HO1502" s="12"/>
      <c r="HR1502" s="12"/>
      <c r="HS1502" s="12"/>
      <c r="HT1502" s="12"/>
      <c r="HU1502" s="12"/>
      <c r="HV1502" s="12"/>
      <c r="HW1502" s="12"/>
      <c r="HX1502" s="12"/>
      <c r="HY1502" s="12"/>
      <c r="IE1502" s="12"/>
      <c r="IF1502" s="12"/>
      <c r="IH1502" s="12"/>
      <c r="II1502" s="12"/>
      <c r="IJ1502" s="7"/>
      <c r="IK1502" s="7"/>
      <c r="JB1502" s="12"/>
      <c r="JC1502" s="12"/>
      <c r="JD1502" s="12"/>
      <c r="JE1502" s="12"/>
      <c r="JK1502" s="12"/>
      <c r="JP1502" s="12"/>
      <c r="JR1502" s="12"/>
      <c r="JS1502" s="12"/>
      <c r="JY1502" s="12"/>
      <c r="KE1502" s="12"/>
      <c r="KF1502" s="12"/>
      <c r="KG1502" s="12"/>
      <c r="KH1502" s="12"/>
      <c r="KI1502" s="12"/>
      <c r="KJ1502" s="12"/>
      <c r="KK1502" s="12"/>
      <c r="KL1502" s="12"/>
      <c r="KM1502" s="12"/>
      <c r="KN1502" s="12"/>
      <c r="KO1502" s="12"/>
      <c r="KP1502" s="12"/>
      <c r="KQ1502" s="12"/>
      <c r="KR1502" s="12"/>
      <c r="MU1502" s="12"/>
    </row>
    <row r="1503" spans="1:359" s="8" customFormat="1" ht="22.5" customHeight="1">
      <c r="A1503" s="56"/>
      <c r="B1503" s="55"/>
      <c r="C1503" s="63"/>
      <c r="D1503" s="201"/>
      <c r="E1503" s="225"/>
      <c r="F1503" s="60"/>
      <c r="G1503" s="60"/>
      <c r="H1503" s="26"/>
      <c r="I1503" s="26"/>
      <c r="J1503" s="26"/>
      <c r="K1503" s="26"/>
      <c r="L1503" s="66"/>
      <c r="M1503" s="66"/>
      <c r="N1503" s="33"/>
      <c r="O1503" s="319"/>
      <c r="P1503" s="319"/>
      <c r="Q1503" s="34"/>
      <c r="R1503" s="31"/>
      <c r="S1503" s="39"/>
      <c r="T1503" s="21"/>
      <c r="U1503" s="10"/>
      <c r="V1503" s="9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  <c r="AR1503" s="12"/>
      <c r="AS1503" s="12"/>
      <c r="AT1503" s="12"/>
      <c r="AU1503" s="12"/>
      <c r="AV1503" s="12"/>
      <c r="AW1503" s="12"/>
      <c r="AX1503" s="12"/>
      <c r="AY1503" s="12"/>
      <c r="AZ1503" s="12"/>
      <c r="BA1503" s="12"/>
      <c r="BB1503" s="12"/>
      <c r="BC1503" s="12"/>
      <c r="BD1503" s="12"/>
      <c r="BE1503" s="12"/>
      <c r="BF1503" s="12"/>
      <c r="BG1503" s="12"/>
      <c r="BH1503" s="12"/>
      <c r="BI1503" s="12"/>
      <c r="BJ1503" s="12"/>
      <c r="BK1503" s="12"/>
      <c r="BL1503" s="12"/>
      <c r="BM1503" s="12"/>
      <c r="BN1503" s="12"/>
      <c r="BO1503" s="12"/>
      <c r="BP1503" s="12"/>
      <c r="BQ1503" s="12"/>
      <c r="BR1503" s="12"/>
      <c r="BS1503" s="12"/>
      <c r="BT1503" s="12"/>
      <c r="BU1503" s="12"/>
      <c r="BV1503" s="12"/>
      <c r="BW1503" s="12"/>
      <c r="BX1503" s="12"/>
      <c r="BY1503" s="12"/>
      <c r="BZ1503" s="12"/>
      <c r="CA1503" s="12"/>
      <c r="CB1503" s="12"/>
      <c r="CC1503" s="12"/>
      <c r="CD1503" s="12"/>
      <c r="CE1503" s="12"/>
      <c r="CF1503" s="12"/>
      <c r="CG1503" s="12"/>
      <c r="CH1503" s="12"/>
      <c r="CI1503" s="12"/>
      <c r="CJ1503" s="12"/>
      <c r="CK1503" s="12"/>
      <c r="CL1503" s="12"/>
      <c r="CM1503" s="12"/>
      <c r="CN1503" s="12"/>
      <c r="CO1503" s="12"/>
      <c r="CP1503" s="12"/>
      <c r="CQ1503" s="12"/>
      <c r="CR1503" s="12"/>
      <c r="CS1503" s="12"/>
      <c r="CT1503" s="12"/>
      <c r="CU1503" s="12"/>
      <c r="CV1503" s="12"/>
      <c r="CW1503" s="12"/>
      <c r="CX1503" s="12"/>
      <c r="CY1503" s="12"/>
      <c r="CZ1503" s="12"/>
      <c r="DA1503" s="12"/>
      <c r="DB1503" s="12"/>
      <c r="DC1503" s="12"/>
      <c r="DD1503" s="12"/>
      <c r="DE1503" s="12"/>
      <c r="DF1503" s="12"/>
      <c r="DG1503" s="12"/>
      <c r="DH1503" s="12"/>
      <c r="DI1503" s="12"/>
      <c r="DJ1503" s="12"/>
      <c r="DK1503" s="12"/>
      <c r="DL1503" s="12"/>
      <c r="DM1503" s="12"/>
      <c r="DN1503" s="12"/>
      <c r="DO1503" s="12"/>
      <c r="DP1503" s="12"/>
      <c r="DQ1503" s="12"/>
      <c r="DR1503" s="12"/>
      <c r="DS1503" s="12"/>
      <c r="DT1503" s="12"/>
      <c r="DU1503" s="12"/>
      <c r="DV1503" s="12"/>
      <c r="DW1503" s="12"/>
      <c r="DX1503" s="12"/>
      <c r="DY1503" s="12"/>
      <c r="DZ1503" s="12"/>
      <c r="EA1503" s="12"/>
      <c r="EB1503" s="12"/>
      <c r="EC1503" s="12"/>
      <c r="ED1503" s="12"/>
      <c r="EE1503" s="12"/>
      <c r="EF1503" s="12"/>
      <c r="EG1503" s="12"/>
      <c r="EH1503" s="12"/>
      <c r="EI1503" s="12"/>
      <c r="EJ1503" s="12"/>
      <c r="EK1503" s="12"/>
      <c r="EL1503" s="12"/>
      <c r="EM1503" s="12"/>
      <c r="EN1503" s="12"/>
      <c r="EO1503" s="12"/>
      <c r="EP1503" s="12"/>
      <c r="EQ1503" s="12"/>
      <c r="ER1503" s="12"/>
      <c r="ES1503" s="12"/>
      <c r="ET1503" s="12"/>
      <c r="EU1503" s="12"/>
      <c r="EV1503" s="12"/>
      <c r="EW1503" s="12"/>
      <c r="EX1503" s="12"/>
      <c r="EY1503" s="12"/>
      <c r="EZ1503" s="12"/>
      <c r="FA1503" s="12"/>
      <c r="FB1503" s="12"/>
      <c r="FC1503" s="12"/>
      <c r="FD1503" s="12"/>
      <c r="FE1503" s="12"/>
      <c r="FF1503" s="12"/>
      <c r="FG1503" s="12"/>
      <c r="FH1503" s="12"/>
      <c r="FI1503" s="12"/>
      <c r="FJ1503" s="12"/>
      <c r="FK1503" s="12"/>
      <c r="FL1503" s="12"/>
      <c r="FM1503" s="12"/>
      <c r="FN1503" s="12"/>
      <c r="FO1503" s="12"/>
      <c r="FP1503" s="12"/>
      <c r="FQ1503" s="12"/>
      <c r="FR1503" s="12"/>
      <c r="FS1503" s="12"/>
      <c r="FT1503" s="12"/>
      <c r="FU1503" s="12"/>
      <c r="FV1503" s="12"/>
      <c r="FW1503" s="12"/>
      <c r="FX1503" s="12"/>
      <c r="FY1503" s="12"/>
      <c r="FZ1503" s="12"/>
      <c r="GA1503" s="12"/>
      <c r="GB1503" s="12"/>
      <c r="GC1503" s="12"/>
      <c r="GD1503" s="12"/>
      <c r="GE1503" s="12"/>
      <c r="GF1503" s="12"/>
      <c r="GG1503" s="12"/>
      <c r="GH1503" s="12"/>
      <c r="GI1503" s="12"/>
      <c r="GJ1503" s="12"/>
      <c r="GK1503" s="12"/>
      <c r="GL1503" s="12"/>
      <c r="GM1503" s="12"/>
      <c r="GN1503" s="12"/>
      <c r="GO1503" s="12"/>
      <c r="GP1503" s="12"/>
      <c r="GQ1503" s="12"/>
      <c r="GR1503" s="12"/>
      <c r="GS1503" s="12"/>
      <c r="GT1503" s="12"/>
      <c r="GU1503" s="12"/>
      <c r="GV1503" s="12"/>
      <c r="GW1503" s="12"/>
      <c r="GX1503" s="12"/>
      <c r="GY1503" s="12"/>
      <c r="GZ1503" s="12"/>
      <c r="HA1503" s="12"/>
      <c r="HB1503" s="12"/>
      <c r="HC1503" s="12"/>
      <c r="HD1503" s="12"/>
      <c r="HE1503" s="12"/>
      <c r="HF1503" s="12"/>
      <c r="HG1503" s="12"/>
      <c r="HH1503" s="12"/>
      <c r="HI1503" s="12"/>
      <c r="HJ1503" s="12"/>
      <c r="HK1503" s="12"/>
      <c r="HL1503" s="12"/>
      <c r="HM1503" s="12"/>
      <c r="HN1503" s="12"/>
      <c r="HO1503" s="12"/>
      <c r="HR1503" s="12"/>
      <c r="HS1503" s="12"/>
      <c r="HT1503" s="12"/>
      <c r="HU1503" s="12"/>
      <c r="HV1503" s="12"/>
      <c r="HW1503" s="12"/>
      <c r="HX1503" s="12"/>
      <c r="HY1503" s="12"/>
      <c r="IE1503" s="12"/>
      <c r="IF1503" s="12"/>
      <c r="IH1503" s="12"/>
      <c r="II1503" s="12"/>
      <c r="IJ1503" s="7"/>
      <c r="IK1503" s="7"/>
      <c r="JB1503" s="12"/>
      <c r="JC1503" s="12"/>
      <c r="JD1503" s="12"/>
      <c r="JE1503" s="12"/>
      <c r="JK1503" s="12"/>
      <c r="JP1503" s="12"/>
      <c r="JR1503" s="12"/>
      <c r="JS1503" s="12"/>
      <c r="JY1503" s="12"/>
      <c r="KE1503" s="12"/>
      <c r="KF1503" s="12"/>
      <c r="KG1503" s="12"/>
      <c r="KH1503" s="12"/>
      <c r="KI1503" s="12"/>
      <c r="KJ1503" s="12"/>
      <c r="KK1503" s="12"/>
      <c r="KL1503" s="12"/>
      <c r="KM1503" s="12"/>
      <c r="KN1503" s="12"/>
      <c r="KO1503" s="12"/>
      <c r="KP1503" s="12"/>
      <c r="KQ1503" s="12"/>
      <c r="KR1503" s="12"/>
      <c r="MR1503" s="12"/>
      <c r="MU1503" s="12"/>
    </row>
    <row r="1504" spans="1:359" s="8" customFormat="1" ht="22.5" customHeight="1">
      <c r="A1504" s="56"/>
      <c r="B1504" s="55"/>
      <c r="C1504" s="63"/>
      <c r="D1504" s="201"/>
      <c r="E1504" s="225"/>
      <c r="F1504" s="60"/>
      <c r="G1504" s="60"/>
      <c r="H1504" s="26"/>
      <c r="I1504" s="26"/>
      <c r="J1504" s="26"/>
      <c r="K1504" s="26"/>
      <c r="L1504" s="66"/>
      <c r="M1504" s="66"/>
      <c r="N1504" s="33"/>
      <c r="O1504" s="319"/>
      <c r="P1504" s="319"/>
      <c r="Q1504" s="34"/>
      <c r="R1504" s="31"/>
      <c r="S1504" s="39"/>
      <c r="T1504" s="21"/>
      <c r="U1504" s="10"/>
      <c r="V1504" s="9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  <c r="AR1504" s="12"/>
      <c r="AS1504" s="12"/>
      <c r="AT1504" s="12"/>
      <c r="AU1504" s="12"/>
      <c r="AV1504" s="12"/>
      <c r="AW1504" s="12"/>
      <c r="AX1504" s="12"/>
      <c r="AY1504" s="12"/>
      <c r="AZ1504" s="12"/>
      <c r="BA1504" s="12"/>
      <c r="BB1504" s="12"/>
      <c r="BC1504" s="12"/>
      <c r="BD1504" s="12"/>
      <c r="BE1504" s="12"/>
      <c r="BF1504" s="12"/>
      <c r="BG1504" s="12"/>
      <c r="BH1504" s="12"/>
      <c r="BI1504" s="12"/>
      <c r="BJ1504" s="12"/>
      <c r="BK1504" s="12"/>
      <c r="BL1504" s="12"/>
      <c r="BM1504" s="12"/>
      <c r="BN1504" s="12"/>
      <c r="BO1504" s="12"/>
      <c r="BP1504" s="12"/>
      <c r="BQ1504" s="12"/>
      <c r="BR1504" s="12"/>
      <c r="BS1504" s="12"/>
      <c r="BT1504" s="12"/>
      <c r="BU1504" s="12"/>
      <c r="BV1504" s="12"/>
      <c r="BW1504" s="12"/>
      <c r="BX1504" s="12"/>
      <c r="BY1504" s="12"/>
      <c r="BZ1504" s="12"/>
      <c r="CA1504" s="12"/>
      <c r="CB1504" s="12"/>
      <c r="CC1504" s="12"/>
      <c r="CD1504" s="12"/>
      <c r="CE1504" s="12"/>
      <c r="CF1504" s="12"/>
      <c r="CG1504" s="12"/>
      <c r="CH1504" s="12"/>
      <c r="CI1504" s="12"/>
      <c r="CJ1504" s="12"/>
      <c r="CK1504" s="12"/>
      <c r="CL1504" s="12"/>
      <c r="CM1504" s="12"/>
      <c r="CN1504" s="12"/>
      <c r="CO1504" s="12"/>
      <c r="CP1504" s="12"/>
      <c r="CQ1504" s="12"/>
      <c r="CR1504" s="12"/>
      <c r="CS1504" s="12"/>
      <c r="CT1504" s="12"/>
      <c r="CU1504" s="12"/>
      <c r="CV1504" s="12"/>
      <c r="CW1504" s="12"/>
      <c r="CX1504" s="12"/>
      <c r="CY1504" s="12"/>
      <c r="CZ1504" s="12"/>
      <c r="DA1504" s="12"/>
      <c r="DB1504" s="12"/>
      <c r="DC1504" s="12"/>
      <c r="DD1504" s="12"/>
      <c r="DE1504" s="12"/>
      <c r="DF1504" s="12"/>
      <c r="DG1504" s="12"/>
      <c r="DH1504" s="12"/>
      <c r="DI1504" s="12"/>
      <c r="DJ1504" s="12"/>
      <c r="DK1504" s="12"/>
      <c r="DL1504" s="12"/>
      <c r="DM1504" s="12"/>
      <c r="DN1504" s="12"/>
      <c r="DO1504" s="12"/>
      <c r="DP1504" s="12"/>
      <c r="DQ1504" s="12"/>
      <c r="DR1504" s="12"/>
      <c r="DS1504" s="12"/>
      <c r="DT1504" s="12"/>
      <c r="DU1504" s="12"/>
      <c r="DV1504" s="12"/>
      <c r="DW1504" s="12"/>
      <c r="DX1504" s="12"/>
      <c r="DY1504" s="12"/>
      <c r="DZ1504" s="12"/>
      <c r="EA1504" s="12"/>
      <c r="EB1504" s="12"/>
      <c r="EC1504" s="12"/>
      <c r="ED1504" s="12"/>
      <c r="EE1504" s="12"/>
      <c r="EF1504" s="12"/>
      <c r="EG1504" s="12"/>
      <c r="EH1504" s="12"/>
      <c r="EI1504" s="12"/>
      <c r="EJ1504" s="12"/>
      <c r="EK1504" s="12"/>
      <c r="EL1504" s="12"/>
      <c r="EM1504" s="12"/>
      <c r="EN1504" s="12"/>
      <c r="EO1504" s="12"/>
      <c r="EP1504" s="12"/>
      <c r="EQ1504" s="12"/>
      <c r="ER1504" s="12"/>
      <c r="ES1504" s="12"/>
      <c r="ET1504" s="12"/>
      <c r="EU1504" s="12"/>
      <c r="EV1504" s="12"/>
      <c r="EW1504" s="12"/>
      <c r="EX1504" s="12"/>
      <c r="EY1504" s="12"/>
      <c r="EZ1504" s="12"/>
      <c r="FA1504" s="12"/>
      <c r="FB1504" s="12"/>
      <c r="FC1504" s="12"/>
      <c r="FD1504" s="12"/>
      <c r="FE1504" s="12"/>
      <c r="FF1504" s="12"/>
      <c r="FG1504" s="12"/>
      <c r="FH1504" s="12"/>
      <c r="FI1504" s="12"/>
      <c r="FJ1504" s="12"/>
      <c r="FK1504" s="12"/>
      <c r="FL1504" s="12"/>
      <c r="FM1504" s="12"/>
      <c r="FN1504" s="12"/>
      <c r="FO1504" s="12"/>
      <c r="FP1504" s="12"/>
      <c r="FQ1504" s="12"/>
      <c r="FR1504" s="12"/>
      <c r="FS1504" s="12"/>
      <c r="FT1504" s="12"/>
      <c r="FU1504" s="12"/>
      <c r="FV1504" s="12"/>
      <c r="FW1504" s="12"/>
      <c r="FX1504" s="12"/>
      <c r="FY1504" s="12"/>
      <c r="FZ1504" s="12"/>
      <c r="GA1504" s="12"/>
      <c r="GB1504" s="12"/>
      <c r="GC1504" s="12"/>
      <c r="GD1504" s="12"/>
      <c r="GE1504" s="12"/>
      <c r="GF1504" s="12"/>
      <c r="GG1504" s="12"/>
      <c r="GH1504" s="12"/>
      <c r="GI1504" s="12"/>
      <c r="GJ1504" s="12"/>
      <c r="GK1504" s="12"/>
      <c r="GL1504" s="12"/>
      <c r="GM1504" s="12"/>
      <c r="GN1504" s="12"/>
      <c r="GO1504" s="12"/>
      <c r="GP1504" s="12"/>
      <c r="GQ1504" s="12"/>
      <c r="GR1504" s="12"/>
      <c r="GS1504" s="12"/>
      <c r="GT1504" s="12"/>
      <c r="GU1504" s="12"/>
      <c r="GV1504" s="12"/>
      <c r="GW1504" s="12"/>
      <c r="GX1504" s="12"/>
      <c r="GY1504" s="12"/>
      <c r="GZ1504" s="12"/>
      <c r="HA1504" s="12"/>
      <c r="HB1504" s="12"/>
      <c r="HC1504" s="12"/>
      <c r="HD1504" s="12"/>
      <c r="HE1504" s="12"/>
      <c r="HF1504" s="12"/>
      <c r="HG1504" s="12"/>
      <c r="HH1504" s="12"/>
      <c r="HI1504" s="12"/>
      <c r="HJ1504" s="12"/>
      <c r="HK1504" s="12"/>
      <c r="HL1504" s="12"/>
      <c r="HM1504" s="12"/>
      <c r="HN1504" s="12"/>
      <c r="HO1504" s="12"/>
      <c r="HR1504" s="12"/>
      <c r="HS1504" s="12"/>
      <c r="HT1504" s="12"/>
      <c r="HU1504" s="12"/>
      <c r="HV1504" s="12"/>
      <c r="HW1504" s="12"/>
      <c r="HX1504" s="12"/>
      <c r="HY1504" s="12"/>
      <c r="IE1504" s="12"/>
      <c r="IF1504" s="12"/>
      <c r="IH1504" s="12"/>
      <c r="II1504" s="12"/>
      <c r="IJ1504" s="7"/>
      <c r="IK1504" s="7"/>
      <c r="JB1504" s="12"/>
      <c r="JC1504" s="12"/>
      <c r="JD1504" s="12"/>
      <c r="JE1504" s="12"/>
      <c r="JK1504" s="12"/>
      <c r="JP1504" s="12"/>
      <c r="JR1504" s="12"/>
      <c r="JS1504" s="12"/>
      <c r="JY1504" s="12"/>
      <c r="KE1504" s="12"/>
      <c r="KF1504" s="12"/>
      <c r="KG1504" s="12"/>
      <c r="KH1504" s="12"/>
      <c r="KI1504" s="12"/>
      <c r="KJ1504" s="12"/>
      <c r="KK1504" s="12"/>
      <c r="KL1504" s="12"/>
      <c r="KM1504" s="12"/>
      <c r="KN1504" s="12"/>
      <c r="KO1504" s="12"/>
      <c r="KP1504" s="12"/>
      <c r="KQ1504" s="12"/>
      <c r="KR1504" s="12"/>
      <c r="MU1504" s="12"/>
    </row>
    <row r="1505" spans="1:359" s="8" customFormat="1" ht="22.5" customHeight="1">
      <c r="A1505" s="56"/>
      <c r="B1505" s="55"/>
      <c r="C1505" s="63"/>
      <c r="D1505" s="201"/>
      <c r="E1505" s="226"/>
      <c r="F1505" s="60"/>
      <c r="G1505" s="60"/>
      <c r="H1505" s="26"/>
      <c r="I1505" s="26"/>
      <c r="J1505" s="9"/>
      <c r="K1505" s="104"/>
      <c r="L1505" s="66"/>
      <c r="M1505" s="66"/>
      <c r="N1505" s="17"/>
      <c r="O1505" s="318"/>
      <c r="P1505" s="318"/>
      <c r="Q1505" s="13"/>
      <c r="R1505" s="31"/>
      <c r="S1505" s="31"/>
      <c r="T1505" s="21"/>
      <c r="U1505" s="10"/>
      <c r="V1505" s="9"/>
      <c r="KG1505" s="12"/>
      <c r="KH1505" s="12"/>
      <c r="KI1505" s="12"/>
      <c r="KJ1505" s="12"/>
      <c r="KK1505" s="12"/>
      <c r="KL1505" s="12"/>
      <c r="MU1505" s="12"/>
    </row>
    <row r="1506" spans="1:359" s="8" customFormat="1" ht="22.5" customHeight="1">
      <c r="A1506" s="57">
        <v>1.8</v>
      </c>
      <c r="B1506" s="58"/>
      <c r="C1506" s="62"/>
      <c r="D1506" s="201">
        <f>SUM((S1506*A1506)+B1506+C1506)</f>
        <v>107.99928</v>
      </c>
      <c r="E1506" s="226"/>
      <c r="F1506" s="59" t="s">
        <v>810</v>
      </c>
      <c r="G1506" s="59"/>
      <c r="H1506" s="26" t="s">
        <v>2300</v>
      </c>
      <c r="I1506" s="26" t="s">
        <v>84</v>
      </c>
      <c r="J1506" s="26" t="s">
        <v>1230</v>
      </c>
      <c r="K1506" s="26" t="s">
        <v>1231</v>
      </c>
      <c r="L1506" s="66">
        <f>SUM(D1506)</f>
        <v>107.99928</v>
      </c>
      <c r="M1506" s="66"/>
      <c r="N1506" s="1" t="s">
        <v>369</v>
      </c>
      <c r="O1506" s="316" t="s">
        <v>369</v>
      </c>
      <c r="P1506" s="317" t="s">
        <v>369</v>
      </c>
      <c r="Q1506" s="4">
        <v>1</v>
      </c>
      <c r="R1506" s="37">
        <v>49.18</v>
      </c>
      <c r="S1506" s="38">
        <f>SUM(R1506*1.22)</f>
        <v>59.999600000000001</v>
      </c>
      <c r="T1506" s="20"/>
      <c r="U1506" s="10" t="s">
        <v>782</v>
      </c>
      <c r="V1506" s="9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  <c r="AR1506" s="12"/>
      <c r="AS1506" s="12"/>
      <c r="AT1506" s="12"/>
      <c r="AU1506" s="12"/>
      <c r="AV1506" s="12"/>
      <c r="AW1506" s="12"/>
      <c r="AX1506" s="12"/>
      <c r="AY1506" s="12"/>
      <c r="AZ1506" s="12"/>
      <c r="BA1506" s="12"/>
      <c r="BB1506" s="12"/>
      <c r="BC1506" s="12"/>
      <c r="BD1506" s="12"/>
      <c r="BE1506" s="12"/>
      <c r="BF1506" s="12"/>
      <c r="BG1506" s="12"/>
      <c r="BH1506" s="12"/>
      <c r="BI1506" s="12"/>
      <c r="BJ1506" s="12"/>
      <c r="BK1506" s="12"/>
      <c r="BL1506" s="12"/>
      <c r="BM1506" s="12"/>
      <c r="BN1506" s="12"/>
      <c r="BO1506" s="12"/>
      <c r="BP1506" s="12"/>
      <c r="BQ1506" s="12"/>
      <c r="BR1506" s="12"/>
      <c r="BS1506" s="12"/>
      <c r="BT1506" s="12"/>
      <c r="BU1506" s="12"/>
      <c r="BV1506" s="12"/>
      <c r="BW1506" s="12"/>
      <c r="BX1506" s="12"/>
      <c r="BY1506" s="12"/>
      <c r="BZ1506" s="12"/>
      <c r="CA1506" s="12"/>
      <c r="CB1506" s="12"/>
      <c r="CC1506" s="12"/>
      <c r="CD1506" s="12"/>
      <c r="CE1506" s="12"/>
      <c r="CF1506" s="12"/>
      <c r="CG1506" s="12"/>
      <c r="CH1506" s="12"/>
      <c r="CI1506" s="12"/>
      <c r="CJ1506" s="12"/>
      <c r="CK1506" s="12"/>
      <c r="CL1506" s="12"/>
      <c r="CM1506" s="12"/>
      <c r="CN1506" s="12"/>
      <c r="CO1506" s="12"/>
      <c r="CP1506" s="12"/>
      <c r="CQ1506" s="12"/>
      <c r="CR1506" s="12"/>
      <c r="CS1506" s="12"/>
      <c r="CT1506" s="12"/>
      <c r="CU1506" s="12"/>
      <c r="CV1506" s="12"/>
      <c r="CW1506" s="12"/>
      <c r="CX1506" s="12"/>
      <c r="CY1506" s="12"/>
      <c r="CZ1506" s="12"/>
      <c r="DA1506" s="12"/>
      <c r="DB1506" s="12"/>
      <c r="DC1506" s="12"/>
      <c r="DD1506" s="12"/>
      <c r="DE1506" s="12"/>
      <c r="DF1506" s="12"/>
      <c r="DG1506" s="12"/>
      <c r="DH1506" s="12"/>
      <c r="DI1506" s="12"/>
      <c r="DJ1506" s="12"/>
      <c r="DK1506" s="12"/>
      <c r="DL1506" s="12"/>
      <c r="DM1506" s="12"/>
      <c r="DN1506" s="12"/>
      <c r="DO1506" s="12"/>
      <c r="DP1506" s="12"/>
      <c r="DQ1506" s="12"/>
      <c r="DR1506" s="12"/>
      <c r="DS1506" s="12"/>
      <c r="DT1506" s="12"/>
      <c r="DU1506" s="12"/>
      <c r="DV1506" s="12"/>
      <c r="DW1506" s="12"/>
      <c r="DX1506" s="12"/>
      <c r="DY1506" s="12"/>
      <c r="DZ1506" s="12"/>
      <c r="EA1506" s="12"/>
      <c r="EB1506" s="12"/>
      <c r="EC1506" s="12"/>
      <c r="ED1506" s="12"/>
      <c r="EE1506" s="12"/>
      <c r="EF1506" s="12"/>
      <c r="EG1506" s="12"/>
      <c r="EH1506" s="12"/>
      <c r="EI1506" s="12"/>
      <c r="EJ1506" s="12"/>
      <c r="EK1506" s="12"/>
      <c r="EL1506" s="12"/>
      <c r="EM1506" s="12"/>
      <c r="EN1506" s="12"/>
      <c r="EO1506" s="12"/>
      <c r="EP1506" s="12"/>
      <c r="EQ1506" s="12"/>
      <c r="ER1506" s="12"/>
      <c r="ES1506" s="12"/>
      <c r="ET1506" s="12"/>
      <c r="EU1506" s="12"/>
      <c r="EV1506" s="12"/>
      <c r="EW1506" s="12"/>
      <c r="EX1506" s="12"/>
      <c r="EY1506" s="12"/>
      <c r="EZ1506" s="12"/>
      <c r="FA1506" s="12"/>
      <c r="FB1506" s="12"/>
      <c r="FC1506" s="12"/>
      <c r="FD1506" s="12"/>
      <c r="FE1506" s="12"/>
      <c r="FF1506" s="12"/>
      <c r="FG1506" s="12"/>
      <c r="FH1506" s="12"/>
      <c r="FI1506" s="12"/>
      <c r="FJ1506" s="12"/>
      <c r="FK1506" s="12"/>
      <c r="FL1506" s="12"/>
      <c r="FM1506" s="12"/>
      <c r="FN1506" s="12"/>
      <c r="FO1506" s="12"/>
      <c r="FP1506" s="12"/>
      <c r="FQ1506" s="12"/>
      <c r="FR1506" s="12"/>
      <c r="FS1506" s="12"/>
      <c r="FT1506" s="12"/>
      <c r="FU1506" s="12"/>
      <c r="FV1506" s="12"/>
      <c r="FW1506" s="12"/>
      <c r="FX1506" s="12"/>
      <c r="FY1506" s="12"/>
      <c r="FZ1506" s="12"/>
      <c r="GA1506" s="12"/>
      <c r="GB1506" s="12"/>
      <c r="GC1506" s="12"/>
      <c r="GD1506" s="12"/>
      <c r="GE1506" s="12"/>
      <c r="GF1506" s="12"/>
      <c r="GG1506" s="12"/>
      <c r="GH1506" s="12"/>
      <c r="GI1506" s="12"/>
      <c r="GJ1506" s="12"/>
      <c r="GK1506" s="12"/>
      <c r="GL1506" s="12"/>
      <c r="GM1506" s="12"/>
      <c r="GN1506" s="12"/>
      <c r="GO1506" s="12"/>
      <c r="GP1506" s="12"/>
      <c r="GQ1506" s="12"/>
      <c r="GR1506" s="12"/>
      <c r="GS1506" s="12"/>
      <c r="GT1506" s="12"/>
      <c r="GU1506" s="12"/>
      <c r="GV1506" s="12"/>
      <c r="GW1506" s="12"/>
      <c r="GX1506" s="12"/>
      <c r="GY1506" s="12"/>
      <c r="GZ1506" s="12"/>
      <c r="HA1506" s="12"/>
      <c r="HB1506" s="12"/>
      <c r="HC1506" s="12"/>
      <c r="HD1506" s="12"/>
      <c r="HE1506" s="12"/>
      <c r="HF1506" s="12"/>
      <c r="HG1506" s="12"/>
      <c r="HH1506" s="12"/>
      <c r="HI1506" s="12"/>
      <c r="HJ1506" s="12"/>
      <c r="HK1506" s="12"/>
      <c r="HL1506" s="12"/>
      <c r="HM1506" s="12"/>
      <c r="HN1506" s="12"/>
      <c r="HO1506" s="12"/>
      <c r="HV1506" s="12"/>
      <c r="IE1506" s="12"/>
      <c r="IF1506" s="12"/>
      <c r="IH1506" s="12"/>
      <c r="IJ1506" s="7"/>
      <c r="IK1506" s="7"/>
      <c r="IR1506" s="12"/>
      <c r="JB1506" s="12"/>
      <c r="JC1506" s="12"/>
      <c r="JD1506" s="12"/>
      <c r="JE1506" s="12"/>
      <c r="JK1506" s="12"/>
      <c r="JL1506" s="7"/>
      <c r="JP1506" s="12"/>
      <c r="JR1506" s="12"/>
      <c r="JS1506" s="12"/>
      <c r="JT1506" s="12"/>
      <c r="JU1506" s="12"/>
      <c r="JV1506" s="12"/>
      <c r="JW1506" s="12"/>
      <c r="JX1506" s="12"/>
      <c r="JY1506" s="12"/>
      <c r="KE1506" s="12"/>
      <c r="KF1506" s="12"/>
      <c r="KG1506" s="12"/>
      <c r="KH1506" s="12"/>
      <c r="KI1506" s="12"/>
      <c r="KJ1506" s="12"/>
      <c r="KK1506" s="12"/>
      <c r="KL1506" s="12"/>
      <c r="KM1506" s="12"/>
      <c r="KN1506" s="12"/>
      <c r="KO1506" s="12"/>
      <c r="KP1506" s="12"/>
      <c r="KQ1506" s="12"/>
      <c r="KR1506" s="12"/>
      <c r="KS1506" s="12"/>
      <c r="KT1506" s="12"/>
      <c r="KX1506" s="12"/>
      <c r="LN1506" s="12"/>
      <c r="LO1506" s="12"/>
      <c r="LP1506" s="12"/>
      <c r="LQ1506" s="12"/>
      <c r="MG1506" s="12"/>
    </row>
    <row r="1507" spans="1:359" s="8" customFormat="1" ht="22.5" customHeight="1">
      <c r="A1507" s="56"/>
      <c r="B1507" s="55"/>
      <c r="C1507" s="63"/>
      <c r="D1507" s="201"/>
      <c r="E1507" s="225"/>
      <c r="F1507" s="60"/>
      <c r="G1507" s="60"/>
      <c r="H1507" s="26"/>
      <c r="I1507" s="26"/>
      <c r="J1507" s="26"/>
      <c r="K1507" s="26"/>
      <c r="L1507" s="66"/>
      <c r="M1507" s="66"/>
      <c r="N1507" s="33"/>
      <c r="O1507" s="319"/>
      <c r="P1507" s="319"/>
      <c r="Q1507" s="34"/>
      <c r="R1507" s="31"/>
      <c r="S1507" s="39"/>
      <c r="T1507" s="21"/>
      <c r="U1507" s="10"/>
      <c r="V1507" s="9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  <c r="AR1507" s="12"/>
      <c r="AS1507" s="12"/>
      <c r="AT1507" s="12"/>
      <c r="AU1507" s="12"/>
      <c r="AV1507" s="12"/>
      <c r="AW1507" s="12"/>
      <c r="AX1507" s="12"/>
      <c r="AY1507" s="12"/>
      <c r="AZ1507" s="12"/>
      <c r="BA1507" s="12"/>
      <c r="BB1507" s="12"/>
      <c r="BC1507" s="12"/>
      <c r="BD1507" s="12"/>
      <c r="BE1507" s="12"/>
      <c r="BF1507" s="12"/>
      <c r="BG1507" s="12"/>
      <c r="BH1507" s="12"/>
      <c r="BI1507" s="12"/>
      <c r="BJ1507" s="12"/>
      <c r="BK1507" s="12"/>
      <c r="BL1507" s="12"/>
      <c r="BM1507" s="12"/>
      <c r="BN1507" s="12"/>
      <c r="BO1507" s="12"/>
      <c r="BP1507" s="12"/>
      <c r="BQ1507" s="12"/>
      <c r="BR1507" s="12"/>
      <c r="BS1507" s="12"/>
      <c r="BT1507" s="12"/>
      <c r="BU1507" s="12"/>
      <c r="BV1507" s="12"/>
      <c r="BW1507" s="12"/>
      <c r="BX1507" s="12"/>
      <c r="BY1507" s="12"/>
      <c r="BZ1507" s="12"/>
      <c r="CA1507" s="12"/>
      <c r="CB1507" s="12"/>
      <c r="CC1507" s="12"/>
      <c r="CD1507" s="12"/>
      <c r="CE1507" s="12"/>
      <c r="CF1507" s="12"/>
      <c r="CG1507" s="12"/>
      <c r="CH1507" s="12"/>
      <c r="CI1507" s="12"/>
      <c r="CJ1507" s="12"/>
      <c r="CK1507" s="12"/>
      <c r="CL1507" s="12"/>
      <c r="CM1507" s="12"/>
      <c r="CN1507" s="12"/>
      <c r="CO1507" s="12"/>
      <c r="CP1507" s="12"/>
      <c r="CQ1507" s="12"/>
      <c r="CR1507" s="12"/>
      <c r="CS1507" s="12"/>
      <c r="CT1507" s="12"/>
      <c r="CU1507" s="12"/>
      <c r="CV1507" s="12"/>
      <c r="CW1507" s="12"/>
      <c r="CX1507" s="12"/>
      <c r="CY1507" s="12"/>
      <c r="CZ1507" s="12"/>
      <c r="DA1507" s="12"/>
      <c r="DB1507" s="12"/>
      <c r="DC1507" s="12"/>
      <c r="DD1507" s="12"/>
      <c r="DE1507" s="12"/>
      <c r="DF1507" s="12"/>
      <c r="DG1507" s="12"/>
      <c r="DH1507" s="12"/>
      <c r="DI1507" s="12"/>
      <c r="DJ1507" s="12"/>
      <c r="DK1507" s="12"/>
      <c r="DL1507" s="12"/>
      <c r="DM1507" s="12"/>
      <c r="DN1507" s="12"/>
      <c r="DO1507" s="12"/>
      <c r="DP1507" s="12"/>
      <c r="DQ1507" s="12"/>
      <c r="DR1507" s="12"/>
      <c r="DS1507" s="12"/>
      <c r="DT1507" s="12"/>
      <c r="DU1507" s="12"/>
      <c r="DV1507" s="12"/>
      <c r="DW1507" s="12"/>
      <c r="DX1507" s="12"/>
      <c r="DY1507" s="12"/>
      <c r="DZ1507" s="12"/>
      <c r="EA1507" s="12"/>
      <c r="EB1507" s="12"/>
      <c r="EC1507" s="12"/>
      <c r="ED1507" s="12"/>
      <c r="EE1507" s="12"/>
      <c r="EF1507" s="12"/>
      <c r="EG1507" s="12"/>
      <c r="EH1507" s="12"/>
      <c r="EI1507" s="12"/>
      <c r="EJ1507" s="12"/>
      <c r="EK1507" s="12"/>
      <c r="EL1507" s="12"/>
      <c r="EM1507" s="12"/>
      <c r="EN1507" s="12"/>
      <c r="EO1507" s="12"/>
      <c r="EP1507" s="12"/>
      <c r="EQ1507" s="12"/>
      <c r="ER1507" s="12"/>
      <c r="ES1507" s="12"/>
      <c r="ET1507" s="12"/>
      <c r="EU1507" s="12"/>
      <c r="EV1507" s="12"/>
      <c r="EW1507" s="12"/>
      <c r="EX1507" s="12"/>
      <c r="EY1507" s="12"/>
      <c r="EZ1507" s="12"/>
      <c r="FA1507" s="12"/>
      <c r="FB1507" s="12"/>
      <c r="FC1507" s="12"/>
      <c r="FD1507" s="12"/>
      <c r="FE1507" s="12"/>
      <c r="FF1507" s="12"/>
      <c r="FG1507" s="12"/>
      <c r="FH1507" s="12"/>
      <c r="FI1507" s="12"/>
      <c r="FJ1507" s="12"/>
      <c r="FK1507" s="12"/>
      <c r="FL1507" s="12"/>
      <c r="FM1507" s="12"/>
      <c r="FN1507" s="12"/>
      <c r="FO1507" s="12"/>
      <c r="FP1507" s="12"/>
      <c r="FQ1507" s="12"/>
      <c r="FR1507" s="12"/>
      <c r="FS1507" s="12"/>
      <c r="FT1507" s="12"/>
      <c r="FU1507" s="12"/>
      <c r="FV1507" s="12"/>
      <c r="FW1507" s="12"/>
      <c r="FX1507" s="12"/>
      <c r="FY1507" s="12"/>
      <c r="FZ1507" s="12"/>
      <c r="GA1507" s="12"/>
      <c r="GB1507" s="12"/>
      <c r="GC1507" s="12"/>
      <c r="GD1507" s="12"/>
      <c r="GE1507" s="12"/>
      <c r="GF1507" s="12"/>
      <c r="GG1507" s="12"/>
      <c r="GH1507" s="12"/>
      <c r="GI1507" s="12"/>
      <c r="GJ1507" s="12"/>
      <c r="GK1507" s="12"/>
      <c r="GL1507" s="12"/>
      <c r="GM1507" s="12"/>
      <c r="GN1507" s="12"/>
      <c r="GO1507" s="12"/>
      <c r="GP1507" s="12"/>
      <c r="GQ1507" s="12"/>
      <c r="GR1507" s="12"/>
      <c r="GS1507" s="12"/>
      <c r="GT1507" s="12"/>
      <c r="GU1507" s="12"/>
      <c r="GV1507" s="12"/>
      <c r="GW1507" s="12"/>
      <c r="GX1507" s="12"/>
      <c r="GY1507" s="12"/>
      <c r="GZ1507" s="12"/>
      <c r="HA1507" s="12"/>
      <c r="HB1507" s="12"/>
      <c r="HC1507" s="12"/>
      <c r="HD1507" s="12"/>
      <c r="HE1507" s="12"/>
      <c r="HF1507" s="12"/>
      <c r="HG1507" s="12"/>
      <c r="HH1507" s="12"/>
      <c r="HI1507" s="12"/>
      <c r="HJ1507" s="12"/>
      <c r="HK1507" s="12"/>
      <c r="HL1507" s="12"/>
      <c r="HM1507" s="12"/>
      <c r="HN1507" s="12"/>
      <c r="HO1507" s="12"/>
      <c r="HR1507" s="12"/>
      <c r="HS1507" s="12"/>
      <c r="HT1507" s="12"/>
      <c r="HU1507" s="12"/>
      <c r="HV1507" s="12"/>
      <c r="HW1507" s="12"/>
      <c r="HX1507" s="12"/>
      <c r="HY1507" s="12"/>
      <c r="IE1507" s="12"/>
      <c r="IF1507" s="12"/>
      <c r="IH1507" s="12"/>
      <c r="II1507" s="12"/>
      <c r="IJ1507" s="7"/>
      <c r="IK1507" s="7"/>
      <c r="JB1507" s="12"/>
      <c r="JC1507" s="12"/>
      <c r="JD1507" s="12"/>
      <c r="JE1507" s="12"/>
      <c r="JK1507" s="12"/>
      <c r="JP1507" s="12"/>
      <c r="JR1507" s="12"/>
      <c r="JS1507" s="12"/>
      <c r="JY1507" s="12"/>
      <c r="KE1507" s="12"/>
      <c r="KF1507" s="12"/>
      <c r="KG1507" s="12"/>
      <c r="KH1507" s="12"/>
      <c r="KI1507" s="12"/>
      <c r="KJ1507" s="12"/>
      <c r="KK1507" s="12"/>
      <c r="KL1507" s="12"/>
      <c r="KM1507" s="12"/>
      <c r="KN1507" s="12"/>
      <c r="KO1507" s="12"/>
      <c r="KP1507" s="12"/>
      <c r="KQ1507" s="12"/>
      <c r="KR1507" s="12"/>
      <c r="MU1507" s="12"/>
    </row>
    <row r="1508" spans="1:359" s="8" customFormat="1" ht="22.5" customHeight="1">
      <c r="A1508" s="56"/>
      <c r="B1508" s="55"/>
      <c r="C1508" s="63"/>
      <c r="D1508" s="201"/>
      <c r="E1508" s="226"/>
      <c r="F1508" s="60"/>
      <c r="G1508" s="60"/>
      <c r="H1508" s="26"/>
      <c r="I1508" s="26"/>
      <c r="J1508" s="26"/>
      <c r="K1508" s="26"/>
      <c r="L1508" s="66"/>
      <c r="M1508" s="66"/>
      <c r="N1508" s="33"/>
      <c r="O1508" s="319"/>
      <c r="P1508" s="319"/>
      <c r="Q1508" s="34"/>
      <c r="R1508" s="31"/>
      <c r="S1508" s="39"/>
      <c r="T1508" s="21"/>
      <c r="U1508" s="10"/>
      <c r="V1508" s="9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  <c r="AR1508" s="12"/>
      <c r="AS1508" s="12"/>
      <c r="AT1508" s="12"/>
      <c r="AU1508" s="12"/>
      <c r="AV1508" s="12"/>
      <c r="AW1508" s="12"/>
      <c r="AX1508" s="12"/>
      <c r="AY1508" s="12"/>
      <c r="AZ1508" s="12"/>
      <c r="BA1508" s="12"/>
      <c r="BB1508" s="12"/>
      <c r="BC1508" s="12"/>
      <c r="BD1508" s="12"/>
      <c r="BE1508" s="12"/>
      <c r="BF1508" s="12"/>
      <c r="BG1508" s="12"/>
      <c r="BH1508" s="12"/>
      <c r="BI1508" s="12"/>
      <c r="BJ1508" s="12"/>
      <c r="BK1508" s="12"/>
      <c r="BL1508" s="12"/>
      <c r="BM1508" s="12"/>
      <c r="BN1508" s="12"/>
      <c r="BO1508" s="12"/>
      <c r="BP1508" s="12"/>
      <c r="BQ1508" s="12"/>
      <c r="BR1508" s="12"/>
      <c r="BS1508" s="12"/>
      <c r="BT1508" s="12"/>
      <c r="BU1508" s="12"/>
      <c r="BV1508" s="12"/>
      <c r="BW1508" s="12"/>
      <c r="BX1508" s="12"/>
      <c r="BY1508" s="12"/>
      <c r="BZ1508" s="12"/>
      <c r="CA1508" s="12"/>
      <c r="CB1508" s="12"/>
      <c r="CC1508" s="12"/>
      <c r="CD1508" s="12"/>
      <c r="CE1508" s="12"/>
      <c r="CF1508" s="12"/>
      <c r="CG1508" s="12"/>
      <c r="CH1508" s="12"/>
      <c r="CI1508" s="12"/>
      <c r="CJ1508" s="12"/>
      <c r="CK1508" s="12"/>
      <c r="CL1508" s="12"/>
      <c r="CM1508" s="12"/>
      <c r="CN1508" s="12"/>
      <c r="CO1508" s="12"/>
      <c r="CP1508" s="12"/>
      <c r="CQ1508" s="12"/>
      <c r="CR1508" s="12"/>
      <c r="CS1508" s="12"/>
      <c r="CT1508" s="12"/>
      <c r="CU1508" s="12"/>
      <c r="CV1508" s="12"/>
      <c r="CW1508" s="12"/>
      <c r="CX1508" s="12"/>
      <c r="CY1508" s="12"/>
      <c r="CZ1508" s="12"/>
      <c r="DA1508" s="12"/>
      <c r="DB1508" s="12"/>
      <c r="DC1508" s="12"/>
      <c r="DD1508" s="12"/>
      <c r="DE1508" s="12"/>
      <c r="DF1508" s="12"/>
      <c r="DG1508" s="12"/>
      <c r="DH1508" s="12"/>
      <c r="DI1508" s="12"/>
      <c r="DJ1508" s="12"/>
      <c r="DK1508" s="12"/>
      <c r="DL1508" s="12"/>
      <c r="DM1508" s="12"/>
      <c r="DN1508" s="12"/>
      <c r="DO1508" s="12"/>
      <c r="DP1508" s="12"/>
      <c r="DQ1508" s="12"/>
      <c r="DR1508" s="12"/>
      <c r="DS1508" s="12"/>
      <c r="DT1508" s="12"/>
      <c r="DU1508" s="12"/>
      <c r="DV1508" s="12"/>
      <c r="DW1508" s="12"/>
      <c r="DX1508" s="12"/>
      <c r="DY1508" s="12"/>
      <c r="DZ1508" s="12"/>
      <c r="EA1508" s="12"/>
      <c r="EB1508" s="12"/>
      <c r="EC1508" s="12"/>
      <c r="ED1508" s="12"/>
      <c r="EE1508" s="12"/>
      <c r="EF1508" s="12"/>
      <c r="EG1508" s="12"/>
      <c r="EH1508" s="12"/>
      <c r="EI1508" s="12"/>
      <c r="EJ1508" s="12"/>
      <c r="EK1508" s="12"/>
      <c r="EL1508" s="12"/>
      <c r="EM1508" s="12"/>
      <c r="EN1508" s="12"/>
      <c r="EO1508" s="12"/>
      <c r="EP1508" s="12"/>
      <c r="EQ1508" s="12"/>
      <c r="ER1508" s="12"/>
      <c r="ES1508" s="12"/>
      <c r="ET1508" s="12"/>
      <c r="EU1508" s="12"/>
      <c r="EV1508" s="12"/>
      <c r="EW1508" s="12"/>
      <c r="EX1508" s="12"/>
      <c r="EY1508" s="12"/>
      <c r="EZ1508" s="12"/>
      <c r="FA1508" s="12"/>
      <c r="FB1508" s="12"/>
      <c r="FC1508" s="12"/>
      <c r="FD1508" s="12"/>
      <c r="FE1508" s="12"/>
      <c r="FF1508" s="12"/>
      <c r="FG1508" s="12"/>
      <c r="FH1508" s="12"/>
      <c r="FI1508" s="12"/>
      <c r="FJ1508" s="12"/>
      <c r="FK1508" s="12"/>
      <c r="FL1508" s="12"/>
      <c r="FM1508" s="12"/>
      <c r="FN1508" s="12"/>
      <c r="FO1508" s="12"/>
      <c r="FP1508" s="12"/>
      <c r="FQ1508" s="12"/>
      <c r="FR1508" s="12"/>
      <c r="FS1508" s="12"/>
      <c r="FT1508" s="12"/>
      <c r="FU1508" s="12"/>
      <c r="FV1508" s="12"/>
      <c r="FW1508" s="12"/>
      <c r="FX1508" s="12"/>
      <c r="FY1508" s="12"/>
      <c r="FZ1508" s="12"/>
      <c r="GA1508" s="12"/>
      <c r="GB1508" s="12"/>
      <c r="GC1508" s="12"/>
      <c r="GD1508" s="12"/>
      <c r="GE1508" s="12"/>
      <c r="GF1508" s="12"/>
      <c r="GG1508" s="12"/>
      <c r="GH1508" s="12"/>
      <c r="GI1508" s="12"/>
      <c r="GJ1508" s="12"/>
      <c r="GK1508" s="12"/>
      <c r="GL1508" s="12"/>
      <c r="GM1508" s="12"/>
      <c r="GN1508" s="12"/>
      <c r="GO1508" s="12"/>
      <c r="GP1508" s="12"/>
      <c r="GQ1508" s="12"/>
      <c r="GR1508" s="12"/>
      <c r="GS1508" s="12"/>
      <c r="GT1508" s="12"/>
      <c r="GU1508" s="12"/>
      <c r="GV1508" s="12"/>
      <c r="GW1508" s="12"/>
      <c r="GX1508" s="12"/>
      <c r="GY1508" s="12"/>
      <c r="GZ1508" s="12"/>
      <c r="HA1508" s="12"/>
      <c r="HB1508" s="12"/>
      <c r="HC1508" s="12"/>
      <c r="HD1508" s="12"/>
      <c r="HE1508" s="12"/>
      <c r="HF1508" s="12"/>
      <c r="HG1508" s="12"/>
      <c r="HH1508" s="12"/>
      <c r="HI1508" s="12"/>
      <c r="HJ1508" s="12"/>
      <c r="HK1508" s="12"/>
      <c r="HL1508" s="12"/>
      <c r="HM1508" s="12"/>
      <c r="HN1508" s="12"/>
      <c r="HO1508" s="12"/>
      <c r="HR1508" s="12"/>
      <c r="HS1508" s="12"/>
      <c r="HT1508" s="12"/>
      <c r="HU1508" s="12"/>
      <c r="HV1508" s="12"/>
      <c r="HW1508" s="12"/>
      <c r="HX1508" s="12"/>
      <c r="HY1508" s="12"/>
      <c r="IE1508" s="12"/>
      <c r="IF1508" s="12"/>
      <c r="IH1508" s="12"/>
      <c r="II1508" s="12"/>
      <c r="IJ1508" s="7"/>
      <c r="IK1508" s="7"/>
      <c r="JB1508" s="12"/>
      <c r="JC1508" s="12"/>
      <c r="JD1508" s="12"/>
      <c r="JE1508" s="12"/>
      <c r="JK1508" s="12"/>
      <c r="JP1508" s="12"/>
      <c r="JR1508" s="12"/>
      <c r="JS1508" s="12"/>
      <c r="JY1508" s="12"/>
      <c r="KE1508" s="12"/>
      <c r="KF1508" s="12"/>
      <c r="KG1508" s="12"/>
      <c r="KH1508" s="12"/>
      <c r="KI1508" s="12"/>
      <c r="KJ1508" s="12"/>
      <c r="KK1508" s="12"/>
      <c r="KL1508" s="12"/>
      <c r="KM1508" s="12"/>
      <c r="KN1508" s="12"/>
      <c r="KO1508" s="12"/>
      <c r="KP1508" s="12"/>
      <c r="KQ1508" s="12"/>
      <c r="KR1508" s="12"/>
      <c r="MU1508" s="12"/>
    </row>
    <row r="1509" spans="1:359" s="8" customFormat="1" ht="22.5" customHeight="1">
      <c r="A1509" s="56"/>
      <c r="B1509" s="55"/>
      <c r="C1509" s="63"/>
      <c r="D1509" s="201"/>
      <c r="E1509" s="226"/>
      <c r="F1509" s="60"/>
      <c r="G1509" s="60"/>
      <c r="H1509" s="26"/>
      <c r="I1509" s="26"/>
      <c r="J1509" s="26"/>
      <c r="K1509" s="26"/>
      <c r="L1509" s="66"/>
      <c r="M1509" s="66"/>
      <c r="N1509" s="33"/>
      <c r="O1509" s="319"/>
      <c r="P1509" s="319"/>
      <c r="Q1509" s="34"/>
      <c r="R1509" s="31"/>
      <c r="S1509" s="39"/>
      <c r="T1509" s="21"/>
      <c r="U1509" s="10"/>
      <c r="V1509" s="9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  <c r="AR1509" s="12"/>
      <c r="AS1509" s="12"/>
      <c r="AT1509" s="12"/>
      <c r="AU1509" s="12"/>
      <c r="AV1509" s="12"/>
      <c r="AW1509" s="12"/>
      <c r="AX1509" s="12"/>
      <c r="AY1509" s="12"/>
      <c r="AZ1509" s="12"/>
      <c r="BA1509" s="12"/>
      <c r="BB1509" s="12"/>
      <c r="BC1509" s="12"/>
      <c r="BD1509" s="12"/>
      <c r="BE1509" s="12"/>
      <c r="BF1509" s="12"/>
      <c r="BG1509" s="12"/>
      <c r="BH1509" s="12"/>
      <c r="BI1509" s="12"/>
      <c r="BJ1509" s="12"/>
      <c r="BK1509" s="12"/>
      <c r="BL1509" s="12"/>
      <c r="BM1509" s="12"/>
      <c r="BN1509" s="12"/>
      <c r="BO1509" s="12"/>
      <c r="BP1509" s="12"/>
      <c r="BQ1509" s="12"/>
      <c r="BR1509" s="12"/>
      <c r="BS1509" s="12"/>
      <c r="BT1509" s="12"/>
      <c r="BU1509" s="12"/>
      <c r="BV1509" s="12"/>
      <c r="BW1509" s="12"/>
      <c r="BX1509" s="12"/>
      <c r="BY1509" s="12"/>
      <c r="BZ1509" s="12"/>
      <c r="CA1509" s="12"/>
      <c r="CB1509" s="12"/>
      <c r="CC1509" s="12"/>
      <c r="CD1509" s="12"/>
      <c r="CE1509" s="12"/>
      <c r="CF1509" s="12"/>
      <c r="CG1509" s="12"/>
      <c r="CH1509" s="12"/>
      <c r="CI1509" s="12"/>
      <c r="CJ1509" s="12"/>
      <c r="CK1509" s="12"/>
      <c r="CL1509" s="12"/>
      <c r="CM1509" s="12"/>
      <c r="CN1509" s="12"/>
      <c r="CO1509" s="12"/>
      <c r="CP1509" s="12"/>
      <c r="CQ1509" s="12"/>
      <c r="CR1509" s="12"/>
      <c r="CS1509" s="12"/>
      <c r="CT1509" s="12"/>
      <c r="CU1509" s="12"/>
      <c r="CV1509" s="12"/>
      <c r="CW1509" s="12"/>
      <c r="CX1509" s="12"/>
      <c r="CY1509" s="12"/>
      <c r="CZ1509" s="12"/>
      <c r="DA1509" s="12"/>
      <c r="DB1509" s="12"/>
      <c r="DC1509" s="12"/>
      <c r="DD1509" s="12"/>
      <c r="DE1509" s="12"/>
      <c r="DF1509" s="12"/>
      <c r="DG1509" s="12"/>
      <c r="DH1509" s="12"/>
      <c r="DI1509" s="12"/>
      <c r="DJ1509" s="12"/>
      <c r="DK1509" s="12"/>
      <c r="DL1509" s="12"/>
      <c r="DM1509" s="12"/>
      <c r="DN1509" s="12"/>
      <c r="DO1509" s="12"/>
      <c r="DP1509" s="12"/>
      <c r="DQ1509" s="12"/>
      <c r="DR1509" s="12"/>
      <c r="DS1509" s="12"/>
      <c r="DT1509" s="12"/>
      <c r="DU1509" s="12"/>
      <c r="DV1509" s="12"/>
      <c r="DW1509" s="12"/>
      <c r="DX1509" s="12"/>
      <c r="DY1509" s="12"/>
      <c r="DZ1509" s="12"/>
      <c r="EA1509" s="12"/>
      <c r="EB1509" s="12"/>
      <c r="EC1509" s="12"/>
      <c r="ED1509" s="12"/>
      <c r="EE1509" s="12"/>
      <c r="EF1509" s="12"/>
      <c r="EG1509" s="12"/>
      <c r="EH1509" s="12"/>
      <c r="EI1509" s="12"/>
      <c r="EJ1509" s="12"/>
      <c r="EK1509" s="12"/>
      <c r="EL1509" s="12"/>
      <c r="EM1509" s="12"/>
      <c r="EN1509" s="12"/>
      <c r="EO1509" s="12"/>
      <c r="EP1509" s="12"/>
      <c r="EQ1509" s="12"/>
      <c r="ER1509" s="12"/>
      <c r="ES1509" s="12"/>
      <c r="ET1509" s="12"/>
      <c r="EU1509" s="12"/>
      <c r="EV1509" s="12"/>
      <c r="EW1509" s="12"/>
      <c r="EX1509" s="12"/>
      <c r="EY1509" s="12"/>
      <c r="EZ1509" s="12"/>
      <c r="FA1509" s="12"/>
      <c r="FB1509" s="12"/>
      <c r="FC1509" s="12"/>
      <c r="FD1509" s="12"/>
      <c r="FE1509" s="12"/>
      <c r="FF1509" s="12"/>
      <c r="FG1509" s="12"/>
      <c r="FH1509" s="12"/>
      <c r="FI1509" s="12"/>
      <c r="FJ1509" s="12"/>
      <c r="FK1509" s="12"/>
      <c r="FL1509" s="12"/>
      <c r="FM1509" s="12"/>
      <c r="FN1509" s="12"/>
      <c r="FO1509" s="12"/>
      <c r="FP1509" s="12"/>
      <c r="FQ1509" s="12"/>
      <c r="FR1509" s="12"/>
      <c r="FS1509" s="12"/>
      <c r="FT1509" s="12"/>
      <c r="FU1509" s="12"/>
      <c r="FV1509" s="12"/>
      <c r="FW1509" s="12"/>
      <c r="FX1509" s="12"/>
      <c r="FY1509" s="12"/>
      <c r="FZ1509" s="12"/>
      <c r="GA1509" s="12"/>
      <c r="GB1509" s="12"/>
      <c r="GC1509" s="12"/>
      <c r="GD1509" s="12"/>
      <c r="GE1509" s="12"/>
      <c r="GF1509" s="12"/>
      <c r="GG1509" s="12"/>
      <c r="GH1509" s="12"/>
      <c r="GI1509" s="12"/>
      <c r="GJ1509" s="12"/>
      <c r="GK1509" s="12"/>
      <c r="GL1509" s="12"/>
      <c r="GM1509" s="12"/>
      <c r="GN1509" s="12"/>
      <c r="GO1509" s="12"/>
      <c r="GP1509" s="12"/>
      <c r="GQ1509" s="12"/>
      <c r="GR1509" s="12"/>
      <c r="GS1509" s="12"/>
      <c r="GT1509" s="12"/>
      <c r="GU1509" s="12"/>
      <c r="GV1509" s="12"/>
      <c r="GW1509" s="12"/>
      <c r="GX1509" s="12"/>
      <c r="GY1509" s="12"/>
      <c r="GZ1509" s="12"/>
      <c r="HA1509" s="12"/>
      <c r="HB1509" s="12"/>
      <c r="HC1509" s="12"/>
      <c r="HD1509" s="12"/>
      <c r="HE1509" s="12"/>
      <c r="HF1509" s="12"/>
      <c r="HG1509" s="12"/>
      <c r="HH1509" s="12"/>
      <c r="HI1509" s="12"/>
      <c r="HJ1509" s="12"/>
      <c r="HK1509" s="12"/>
      <c r="HL1509" s="12"/>
      <c r="HM1509" s="12"/>
      <c r="HN1509" s="12"/>
      <c r="HO1509" s="12"/>
      <c r="HR1509" s="12"/>
      <c r="HS1509" s="12"/>
      <c r="HT1509" s="12"/>
      <c r="HU1509" s="12"/>
      <c r="HV1509" s="12"/>
      <c r="HW1509" s="12"/>
      <c r="HX1509" s="12"/>
      <c r="HY1509" s="12"/>
      <c r="IE1509" s="12"/>
      <c r="IF1509" s="12"/>
      <c r="IH1509" s="12"/>
      <c r="II1509" s="12"/>
      <c r="IJ1509" s="7"/>
      <c r="IK1509" s="7"/>
      <c r="JB1509" s="12"/>
      <c r="JC1509" s="12"/>
      <c r="JD1509" s="12"/>
      <c r="JE1509" s="12"/>
      <c r="JK1509" s="12"/>
      <c r="JP1509" s="12"/>
      <c r="JR1509" s="12"/>
      <c r="JS1509" s="12"/>
      <c r="JY1509" s="12"/>
      <c r="KE1509" s="12"/>
      <c r="KF1509" s="12"/>
      <c r="KG1509" s="12"/>
      <c r="KH1509" s="12"/>
      <c r="KI1509" s="12"/>
      <c r="KJ1509" s="12"/>
      <c r="KK1509" s="12"/>
      <c r="KL1509" s="12"/>
      <c r="KM1509" s="12"/>
      <c r="KN1509" s="12"/>
      <c r="KO1509" s="12"/>
      <c r="KP1509" s="12"/>
      <c r="KQ1509" s="12"/>
      <c r="KR1509" s="12"/>
      <c r="MR1509" s="12"/>
      <c r="MU1509" s="12"/>
    </row>
    <row r="1510" spans="1:359" s="8" customFormat="1" ht="22.5" customHeight="1">
      <c r="A1510" s="56"/>
      <c r="B1510" s="55"/>
      <c r="C1510" s="63"/>
      <c r="D1510" s="201"/>
      <c r="E1510" s="225"/>
      <c r="F1510" s="60"/>
      <c r="G1510" s="60"/>
      <c r="H1510" s="26"/>
      <c r="I1510" s="26"/>
      <c r="J1510" s="26"/>
      <c r="K1510" s="26"/>
      <c r="L1510" s="66"/>
      <c r="M1510" s="66"/>
      <c r="N1510" s="33"/>
      <c r="O1510" s="319"/>
      <c r="P1510" s="319"/>
      <c r="Q1510" s="34"/>
      <c r="R1510" s="31"/>
      <c r="S1510" s="39"/>
      <c r="T1510" s="21"/>
      <c r="U1510" s="10"/>
      <c r="V1510" s="9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  <c r="AR1510" s="12"/>
      <c r="AS1510" s="12"/>
      <c r="AT1510" s="12"/>
      <c r="AU1510" s="12"/>
      <c r="AV1510" s="12"/>
      <c r="AW1510" s="12"/>
      <c r="AX1510" s="12"/>
      <c r="AY1510" s="12"/>
      <c r="AZ1510" s="12"/>
      <c r="BA1510" s="12"/>
      <c r="BB1510" s="12"/>
      <c r="BC1510" s="12"/>
      <c r="BD1510" s="12"/>
      <c r="BE1510" s="12"/>
      <c r="BF1510" s="12"/>
      <c r="BG1510" s="12"/>
      <c r="BH1510" s="12"/>
      <c r="BI1510" s="12"/>
      <c r="BJ1510" s="12"/>
      <c r="BK1510" s="12"/>
      <c r="BL1510" s="12"/>
      <c r="BM1510" s="12"/>
      <c r="BN1510" s="12"/>
      <c r="BO1510" s="12"/>
      <c r="BP1510" s="12"/>
      <c r="BQ1510" s="12"/>
      <c r="BR1510" s="12"/>
      <c r="BS1510" s="12"/>
      <c r="BT1510" s="12"/>
      <c r="BU1510" s="12"/>
      <c r="BV1510" s="12"/>
      <c r="BW1510" s="12"/>
      <c r="BX1510" s="12"/>
      <c r="BY1510" s="12"/>
      <c r="BZ1510" s="12"/>
      <c r="CA1510" s="12"/>
      <c r="CB1510" s="12"/>
      <c r="CC1510" s="12"/>
      <c r="CD1510" s="12"/>
      <c r="CE1510" s="12"/>
      <c r="CF1510" s="12"/>
      <c r="CG1510" s="12"/>
      <c r="CH1510" s="12"/>
      <c r="CI1510" s="12"/>
      <c r="CJ1510" s="12"/>
      <c r="CK1510" s="12"/>
      <c r="CL1510" s="12"/>
      <c r="CM1510" s="12"/>
      <c r="CN1510" s="12"/>
      <c r="CO1510" s="12"/>
      <c r="CP1510" s="12"/>
      <c r="CQ1510" s="12"/>
      <c r="CR1510" s="12"/>
      <c r="CS1510" s="12"/>
      <c r="CT1510" s="12"/>
      <c r="CU1510" s="12"/>
      <c r="CV1510" s="12"/>
      <c r="CW1510" s="12"/>
      <c r="CX1510" s="12"/>
      <c r="CY1510" s="12"/>
      <c r="CZ1510" s="12"/>
      <c r="DA1510" s="12"/>
      <c r="DB1510" s="12"/>
      <c r="DC1510" s="12"/>
      <c r="DD1510" s="12"/>
      <c r="DE1510" s="12"/>
      <c r="DF1510" s="12"/>
      <c r="DG1510" s="12"/>
      <c r="DH1510" s="12"/>
      <c r="DI1510" s="12"/>
      <c r="DJ1510" s="12"/>
      <c r="DK1510" s="12"/>
      <c r="DL1510" s="12"/>
      <c r="DM1510" s="12"/>
      <c r="DN1510" s="12"/>
      <c r="DO1510" s="12"/>
      <c r="DP1510" s="12"/>
      <c r="DQ1510" s="12"/>
      <c r="DR1510" s="12"/>
      <c r="DS1510" s="12"/>
      <c r="DT1510" s="12"/>
      <c r="DU1510" s="12"/>
      <c r="DV1510" s="12"/>
      <c r="DW1510" s="12"/>
      <c r="DX1510" s="12"/>
      <c r="DY1510" s="12"/>
      <c r="DZ1510" s="12"/>
      <c r="EA1510" s="12"/>
      <c r="EB1510" s="12"/>
      <c r="EC1510" s="12"/>
      <c r="ED1510" s="12"/>
      <c r="EE1510" s="12"/>
      <c r="EF1510" s="12"/>
      <c r="EG1510" s="12"/>
      <c r="EH1510" s="12"/>
      <c r="EI1510" s="12"/>
      <c r="EJ1510" s="12"/>
      <c r="EK1510" s="12"/>
      <c r="EL1510" s="12"/>
      <c r="EM1510" s="12"/>
      <c r="EN1510" s="12"/>
      <c r="EO1510" s="12"/>
      <c r="EP1510" s="12"/>
      <c r="EQ1510" s="12"/>
      <c r="ER1510" s="12"/>
      <c r="ES1510" s="12"/>
      <c r="ET1510" s="12"/>
      <c r="EU1510" s="12"/>
      <c r="EV1510" s="12"/>
      <c r="EW1510" s="12"/>
      <c r="EX1510" s="12"/>
      <c r="EY1510" s="12"/>
      <c r="EZ1510" s="12"/>
      <c r="FA1510" s="12"/>
      <c r="FB1510" s="12"/>
      <c r="FC1510" s="12"/>
      <c r="FD1510" s="12"/>
      <c r="FE1510" s="12"/>
      <c r="FF1510" s="12"/>
      <c r="FG1510" s="12"/>
      <c r="FH1510" s="12"/>
      <c r="FI1510" s="12"/>
      <c r="FJ1510" s="12"/>
      <c r="FK1510" s="12"/>
      <c r="FL1510" s="12"/>
      <c r="FM1510" s="12"/>
      <c r="FN1510" s="12"/>
      <c r="FO1510" s="12"/>
      <c r="FP1510" s="12"/>
      <c r="FQ1510" s="12"/>
      <c r="FR1510" s="12"/>
      <c r="FS1510" s="12"/>
      <c r="FT1510" s="12"/>
      <c r="FU1510" s="12"/>
      <c r="FV1510" s="12"/>
      <c r="FW1510" s="12"/>
      <c r="FX1510" s="12"/>
      <c r="FY1510" s="12"/>
      <c r="FZ1510" s="12"/>
      <c r="GA1510" s="12"/>
      <c r="GB1510" s="12"/>
      <c r="GC1510" s="12"/>
      <c r="GD1510" s="12"/>
      <c r="GE1510" s="12"/>
      <c r="GF1510" s="12"/>
      <c r="GG1510" s="12"/>
      <c r="GH1510" s="12"/>
      <c r="GI1510" s="12"/>
      <c r="GJ1510" s="12"/>
      <c r="GK1510" s="12"/>
      <c r="GL1510" s="12"/>
      <c r="GM1510" s="12"/>
      <c r="GN1510" s="12"/>
      <c r="GO1510" s="12"/>
      <c r="GP1510" s="12"/>
      <c r="GQ1510" s="12"/>
      <c r="GR1510" s="12"/>
      <c r="GS1510" s="12"/>
      <c r="GT1510" s="12"/>
      <c r="GU1510" s="12"/>
      <c r="GV1510" s="12"/>
      <c r="GW1510" s="12"/>
      <c r="GX1510" s="12"/>
      <c r="GY1510" s="12"/>
      <c r="GZ1510" s="12"/>
      <c r="HA1510" s="12"/>
      <c r="HB1510" s="12"/>
      <c r="HC1510" s="12"/>
      <c r="HD1510" s="12"/>
      <c r="HE1510" s="12"/>
      <c r="HF1510" s="12"/>
      <c r="HG1510" s="12"/>
      <c r="HH1510" s="12"/>
      <c r="HI1510" s="12"/>
      <c r="HJ1510" s="12"/>
      <c r="HK1510" s="12"/>
      <c r="HL1510" s="12"/>
      <c r="HM1510" s="12"/>
      <c r="HN1510" s="12"/>
      <c r="HO1510" s="12"/>
      <c r="HR1510" s="12"/>
      <c r="HS1510" s="12"/>
      <c r="HT1510" s="12"/>
      <c r="HU1510" s="12"/>
      <c r="HV1510" s="12"/>
      <c r="HW1510" s="12"/>
      <c r="HX1510" s="12"/>
      <c r="HY1510" s="12"/>
      <c r="IE1510" s="12"/>
      <c r="IF1510" s="12"/>
      <c r="IH1510" s="12"/>
      <c r="II1510" s="12"/>
      <c r="IJ1510" s="7"/>
      <c r="IK1510" s="7"/>
      <c r="JB1510" s="12"/>
      <c r="JC1510" s="12"/>
      <c r="JD1510" s="12"/>
      <c r="JE1510" s="12"/>
      <c r="JK1510" s="12"/>
      <c r="JP1510" s="12"/>
      <c r="JR1510" s="12"/>
      <c r="JS1510" s="12"/>
      <c r="JY1510" s="12"/>
      <c r="KE1510" s="12"/>
      <c r="KF1510" s="12"/>
      <c r="KG1510" s="12"/>
      <c r="KH1510" s="12"/>
      <c r="KI1510" s="12"/>
      <c r="KJ1510" s="12"/>
      <c r="KK1510" s="12"/>
      <c r="KL1510" s="12"/>
      <c r="KM1510" s="12"/>
      <c r="KN1510" s="12"/>
      <c r="KO1510" s="12"/>
      <c r="KP1510" s="12"/>
      <c r="KQ1510" s="12"/>
      <c r="KR1510" s="12"/>
    </row>
    <row r="1511" spans="1:359" s="8" customFormat="1" ht="22.5" customHeight="1">
      <c r="A1511" s="57">
        <v>1</v>
      </c>
      <c r="B1511" s="58">
        <v>35</v>
      </c>
      <c r="C1511" s="62"/>
      <c r="D1511" s="201">
        <f>SUM((S1511*A1511)+B1511+C1511)</f>
        <v>134.00299999999999</v>
      </c>
      <c r="E1511" s="226"/>
      <c r="F1511" s="59" t="s">
        <v>834</v>
      </c>
      <c r="G1511" s="59"/>
      <c r="H1511" s="26" t="s">
        <v>2661</v>
      </c>
      <c r="I1511" s="26" t="s">
        <v>2664</v>
      </c>
      <c r="J1511" s="26" t="s">
        <v>1565</v>
      </c>
      <c r="K1511" s="26" t="s">
        <v>2665</v>
      </c>
      <c r="L1511" s="66">
        <f>SUM(D1511)</f>
        <v>134.00299999999999</v>
      </c>
      <c r="M1511" s="66"/>
      <c r="N1511" s="1" t="s">
        <v>369</v>
      </c>
      <c r="O1511" s="316" t="s">
        <v>369</v>
      </c>
      <c r="P1511" s="317" t="s">
        <v>369</v>
      </c>
      <c r="Q1511" s="4">
        <v>1</v>
      </c>
      <c r="R1511" s="37">
        <v>81.150000000000006</v>
      </c>
      <c r="S1511" s="38">
        <f>SUM(R1511*1.22)</f>
        <v>99.003</v>
      </c>
      <c r="T1511" s="20"/>
      <c r="U1511" s="10" t="s">
        <v>2662</v>
      </c>
      <c r="V1511" s="10" t="s">
        <v>2663</v>
      </c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  <c r="AR1511" s="12"/>
      <c r="AS1511" s="12"/>
      <c r="AT1511" s="12"/>
      <c r="AU1511" s="12"/>
      <c r="AV1511" s="12"/>
      <c r="AW1511" s="12"/>
      <c r="AX1511" s="12"/>
      <c r="AY1511" s="12"/>
      <c r="AZ1511" s="12"/>
      <c r="BA1511" s="12"/>
      <c r="BB1511" s="12"/>
      <c r="BC1511" s="12"/>
      <c r="BD1511" s="12"/>
      <c r="BE1511" s="12"/>
      <c r="BF1511" s="12"/>
      <c r="BG1511" s="12"/>
      <c r="BH1511" s="12"/>
      <c r="BI1511" s="12"/>
      <c r="BJ1511" s="12"/>
      <c r="BK1511" s="12"/>
      <c r="BL1511" s="12"/>
      <c r="BM1511" s="12"/>
      <c r="BN1511" s="12"/>
      <c r="BO1511" s="12"/>
      <c r="BP1511" s="12"/>
      <c r="BQ1511" s="12"/>
      <c r="BR1511" s="12"/>
      <c r="BS1511" s="12"/>
      <c r="BT1511" s="12"/>
      <c r="BU1511" s="12"/>
      <c r="BV1511" s="12"/>
      <c r="BW1511" s="12"/>
      <c r="BX1511" s="12"/>
      <c r="BY1511" s="12"/>
      <c r="BZ1511" s="12"/>
      <c r="CA1511" s="12"/>
      <c r="CB1511" s="12"/>
      <c r="CC1511" s="12"/>
      <c r="CD1511" s="12"/>
      <c r="CE1511" s="12"/>
      <c r="CF1511" s="12"/>
      <c r="CG1511" s="12"/>
      <c r="CH1511" s="12"/>
      <c r="CI1511" s="12"/>
      <c r="CJ1511" s="12"/>
      <c r="CK1511" s="12"/>
      <c r="CL1511" s="12"/>
      <c r="CM1511" s="12"/>
      <c r="CN1511" s="12"/>
      <c r="CO1511" s="12"/>
      <c r="CP1511" s="12"/>
      <c r="CQ1511" s="12"/>
      <c r="CR1511" s="12"/>
      <c r="CS1511" s="12"/>
      <c r="CT1511" s="12"/>
      <c r="CU1511" s="12"/>
      <c r="CV1511" s="12"/>
      <c r="CW1511" s="12"/>
      <c r="CX1511" s="12"/>
      <c r="CY1511" s="12"/>
      <c r="CZ1511" s="12"/>
      <c r="DA1511" s="12"/>
      <c r="DB1511" s="12"/>
      <c r="DC1511" s="12"/>
      <c r="DD1511" s="12"/>
      <c r="DE1511" s="12"/>
      <c r="DF1511" s="12"/>
      <c r="DG1511" s="12"/>
      <c r="DH1511" s="12"/>
      <c r="DI1511" s="12"/>
      <c r="DJ1511" s="12"/>
      <c r="DK1511" s="12"/>
      <c r="DL1511" s="12"/>
      <c r="DM1511" s="12"/>
      <c r="DN1511" s="12"/>
      <c r="DO1511" s="12"/>
      <c r="DP1511" s="12"/>
      <c r="DQ1511" s="12"/>
      <c r="DR1511" s="12"/>
      <c r="DS1511" s="12"/>
      <c r="DT1511" s="12"/>
      <c r="DU1511" s="12"/>
      <c r="DV1511" s="12"/>
      <c r="DW1511" s="12"/>
      <c r="DX1511" s="12"/>
      <c r="DY1511" s="12"/>
      <c r="DZ1511" s="12"/>
      <c r="EA1511" s="12"/>
      <c r="EB1511" s="12"/>
      <c r="EC1511" s="12"/>
      <c r="ED1511" s="12"/>
      <c r="EE1511" s="12"/>
      <c r="EF1511" s="12"/>
      <c r="EG1511" s="12"/>
      <c r="EH1511" s="12"/>
      <c r="EI1511" s="12"/>
      <c r="EJ1511" s="12"/>
      <c r="EK1511" s="12"/>
      <c r="EL1511" s="12"/>
      <c r="EM1511" s="12"/>
      <c r="EN1511" s="12"/>
      <c r="EO1511" s="12"/>
      <c r="EP1511" s="12"/>
      <c r="EQ1511" s="12"/>
      <c r="ER1511" s="12"/>
      <c r="ES1511" s="12"/>
      <c r="ET1511" s="12"/>
      <c r="EU1511" s="12"/>
      <c r="EV1511" s="12"/>
      <c r="EW1511" s="12"/>
      <c r="EX1511" s="12"/>
      <c r="EY1511" s="12"/>
      <c r="EZ1511" s="12"/>
      <c r="FA1511" s="12"/>
      <c r="FB1511" s="12"/>
      <c r="FC1511" s="12"/>
      <c r="FD1511" s="12"/>
      <c r="FE1511" s="12"/>
      <c r="FF1511" s="12"/>
      <c r="FG1511" s="12"/>
      <c r="FH1511" s="12"/>
      <c r="FI1511" s="12"/>
      <c r="FJ1511" s="12"/>
      <c r="FK1511" s="12"/>
      <c r="FL1511" s="12"/>
      <c r="FM1511" s="12"/>
      <c r="FN1511" s="12"/>
      <c r="FO1511" s="12"/>
      <c r="FP1511" s="12"/>
      <c r="FQ1511" s="12"/>
      <c r="FR1511" s="12"/>
      <c r="FS1511" s="12"/>
      <c r="FT1511" s="12"/>
      <c r="FU1511" s="12"/>
      <c r="FV1511" s="12"/>
      <c r="FW1511" s="12"/>
      <c r="FX1511" s="12"/>
      <c r="FY1511" s="12"/>
      <c r="FZ1511" s="12"/>
      <c r="GA1511" s="12"/>
      <c r="GB1511" s="12"/>
      <c r="GC1511" s="12"/>
      <c r="GD1511" s="12"/>
      <c r="GE1511" s="12"/>
      <c r="GF1511" s="12"/>
      <c r="GG1511" s="12"/>
      <c r="GH1511" s="12"/>
      <c r="GI1511" s="12"/>
      <c r="GJ1511" s="12"/>
      <c r="GK1511" s="12"/>
      <c r="GL1511" s="12"/>
      <c r="GM1511" s="12"/>
      <c r="GN1511" s="12"/>
      <c r="GO1511" s="12"/>
      <c r="GP1511" s="12"/>
      <c r="GQ1511" s="12"/>
      <c r="GR1511" s="12"/>
      <c r="GS1511" s="12"/>
      <c r="GT1511" s="12"/>
      <c r="GU1511" s="12"/>
      <c r="GV1511" s="12"/>
      <c r="GW1511" s="12"/>
      <c r="GX1511" s="12"/>
      <c r="GY1511" s="12"/>
      <c r="GZ1511" s="12"/>
      <c r="HA1511" s="12"/>
      <c r="HB1511" s="12"/>
      <c r="HC1511" s="12"/>
      <c r="HD1511" s="12"/>
      <c r="HE1511" s="12"/>
      <c r="HF1511" s="12"/>
      <c r="HG1511" s="12"/>
      <c r="HH1511" s="12"/>
      <c r="HI1511" s="12"/>
      <c r="HJ1511" s="12"/>
      <c r="HK1511" s="12"/>
      <c r="HL1511" s="12"/>
      <c r="HM1511" s="12"/>
      <c r="HN1511" s="12"/>
      <c r="HO1511" s="12"/>
      <c r="HV1511" s="12"/>
      <c r="IE1511" s="12"/>
      <c r="IF1511" s="12"/>
      <c r="IH1511" s="12"/>
      <c r="IJ1511" s="7"/>
      <c r="IK1511" s="7"/>
      <c r="IR1511" s="12"/>
      <c r="JB1511" s="12"/>
      <c r="JC1511" s="12"/>
      <c r="JD1511" s="12"/>
      <c r="JE1511" s="12"/>
      <c r="JK1511" s="12"/>
      <c r="JL1511" s="7"/>
      <c r="JP1511" s="12"/>
      <c r="JR1511" s="12"/>
      <c r="JS1511" s="12"/>
      <c r="JT1511" s="12"/>
      <c r="JU1511" s="12"/>
      <c r="JV1511" s="12"/>
      <c r="JW1511" s="12"/>
      <c r="JX1511" s="12"/>
      <c r="JY1511" s="12"/>
      <c r="KE1511" s="12"/>
      <c r="KF1511" s="12"/>
      <c r="KG1511" s="12"/>
      <c r="KH1511" s="12"/>
      <c r="KI1511" s="12"/>
      <c r="KJ1511" s="12"/>
      <c r="KK1511" s="12"/>
      <c r="KL1511" s="12"/>
      <c r="KM1511" s="12"/>
      <c r="KN1511" s="12"/>
      <c r="KO1511" s="12"/>
      <c r="KP1511" s="12"/>
      <c r="KQ1511" s="12"/>
      <c r="KR1511" s="12"/>
      <c r="KS1511" s="12"/>
      <c r="KT1511" s="12"/>
      <c r="KX1511" s="12"/>
      <c r="LN1511" s="12"/>
      <c r="LO1511" s="12"/>
      <c r="LP1511" s="12"/>
      <c r="LQ1511" s="12"/>
      <c r="MG1511" s="12"/>
    </row>
    <row r="1512" spans="1:359" s="8" customFormat="1" ht="22.5" customHeight="1">
      <c r="A1512" s="56"/>
      <c r="B1512" s="55"/>
      <c r="C1512" s="63"/>
      <c r="D1512" s="201"/>
      <c r="E1512" s="225"/>
      <c r="F1512" s="60"/>
      <c r="G1512" s="60"/>
      <c r="H1512" s="26"/>
      <c r="I1512" s="26"/>
      <c r="J1512" s="26"/>
      <c r="K1512" s="26"/>
      <c r="L1512" s="66"/>
      <c r="M1512" s="66"/>
      <c r="N1512" s="33"/>
      <c r="O1512" s="319"/>
      <c r="P1512" s="319"/>
      <c r="Q1512" s="34"/>
      <c r="R1512" s="31"/>
      <c r="S1512" s="39"/>
      <c r="T1512" s="21"/>
      <c r="U1512" s="10"/>
      <c r="V1512" s="9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  <c r="AR1512" s="12"/>
      <c r="AS1512" s="12"/>
      <c r="AT1512" s="12"/>
      <c r="AU1512" s="12"/>
      <c r="AV1512" s="12"/>
      <c r="AW1512" s="12"/>
      <c r="AX1512" s="12"/>
      <c r="AY1512" s="12"/>
      <c r="AZ1512" s="12"/>
      <c r="BA1512" s="12"/>
      <c r="BB1512" s="12"/>
      <c r="BC1512" s="12"/>
      <c r="BD1512" s="12"/>
      <c r="BE1512" s="12"/>
      <c r="BF1512" s="12"/>
      <c r="BG1512" s="12"/>
      <c r="BH1512" s="12"/>
      <c r="BI1512" s="12"/>
      <c r="BJ1512" s="12"/>
      <c r="BK1512" s="12"/>
      <c r="BL1512" s="12"/>
      <c r="BM1512" s="12"/>
      <c r="BN1512" s="12"/>
      <c r="BO1512" s="12"/>
      <c r="BP1512" s="12"/>
      <c r="BQ1512" s="12"/>
      <c r="BR1512" s="12"/>
      <c r="BS1512" s="12"/>
      <c r="BT1512" s="12"/>
      <c r="BU1512" s="12"/>
      <c r="BV1512" s="12"/>
      <c r="BW1512" s="12"/>
      <c r="BX1512" s="12"/>
      <c r="BY1512" s="12"/>
      <c r="BZ1512" s="12"/>
      <c r="CA1512" s="12"/>
      <c r="CB1512" s="12"/>
      <c r="CC1512" s="12"/>
      <c r="CD1512" s="12"/>
      <c r="CE1512" s="12"/>
      <c r="CF1512" s="12"/>
      <c r="CG1512" s="12"/>
      <c r="CH1512" s="12"/>
      <c r="CI1512" s="12"/>
      <c r="CJ1512" s="12"/>
      <c r="CK1512" s="12"/>
      <c r="CL1512" s="12"/>
      <c r="CM1512" s="12"/>
      <c r="CN1512" s="12"/>
      <c r="CO1512" s="12"/>
      <c r="CP1512" s="12"/>
      <c r="CQ1512" s="12"/>
      <c r="CR1512" s="12"/>
      <c r="CS1512" s="12"/>
      <c r="CT1512" s="12"/>
      <c r="CU1512" s="12"/>
      <c r="CV1512" s="12"/>
      <c r="CW1512" s="12"/>
      <c r="CX1512" s="12"/>
      <c r="CY1512" s="12"/>
      <c r="CZ1512" s="12"/>
      <c r="DA1512" s="12"/>
      <c r="DB1512" s="12"/>
      <c r="DC1512" s="12"/>
      <c r="DD1512" s="12"/>
      <c r="DE1512" s="12"/>
      <c r="DF1512" s="12"/>
      <c r="DG1512" s="12"/>
      <c r="DH1512" s="12"/>
      <c r="DI1512" s="12"/>
      <c r="DJ1512" s="12"/>
      <c r="DK1512" s="12"/>
      <c r="DL1512" s="12"/>
      <c r="DM1512" s="12"/>
      <c r="DN1512" s="12"/>
      <c r="DO1512" s="12"/>
      <c r="DP1512" s="12"/>
      <c r="DQ1512" s="12"/>
      <c r="DR1512" s="12"/>
      <c r="DS1512" s="12"/>
      <c r="DT1512" s="12"/>
      <c r="DU1512" s="12"/>
      <c r="DV1512" s="12"/>
      <c r="DW1512" s="12"/>
      <c r="DX1512" s="12"/>
      <c r="DY1512" s="12"/>
      <c r="DZ1512" s="12"/>
      <c r="EA1512" s="12"/>
      <c r="EB1512" s="12"/>
      <c r="EC1512" s="12"/>
      <c r="ED1512" s="12"/>
      <c r="EE1512" s="12"/>
      <c r="EF1512" s="12"/>
      <c r="EG1512" s="12"/>
      <c r="EH1512" s="12"/>
      <c r="EI1512" s="12"/>
      <c r="EJ1512" s="12"/>
      <c r="EK1512" s="12"/>
      <c r="EL1512" s="12"/>
      <c r="EM1512" s="12"/>
      <c r="EN1512" s="12"/>
      <c r="EO1512" s="12"/>
      <c r="EP1512" s="12"/>
      <c r="EQ1512" s="12"/>
      <c r="ER1512" s="12"/>
      <c r="ES1512" s="12"/>
      <c r="ET1512" s="12"/>
      <c r="EU1512" s="12"/>
      <c r="EV1512" s="12"/>
      <c r="EW1512" s="12"/>
      <c r="EX1512" s="12"/>
      <c r="EY1512" s="12"/>
      <c r="EZ1512" s="12"/>
      <c r="FA1512" s="12"/>
      <c r="FB1512" s="12"/>
      <c r="FC1512" s="12"/>
      <c r="FD1512" s="12"/>
      <c r="FE1512" s="12"/>
      <c r="FF1512" s="12"/>
      <c r="FG1512" s="12"/>
      <c r="FH1512" s="12"/>
      <c r="FI1512" s="12"/>
      <c r="FJ1512" s="12"/>
      <c r="FK1512" s="12"/>
      <c r="FL1512" s="12"/>
      <c r="FM1512" s="12"/>
      <c r="FN1512" s="12"/>
      <c r="FO1512" s="12"/>
      <c r="FP1512" s="12"/>
      <c r="FQ1512" s="12"/>
      <c r="FR1512" s="12"/>
      <c r="FS1512" s="12"/>
      <c r="FT1512" s="12"/>
      <c r="FU1512" s="12"/>
      <c r="FV1512" s="12"/>
      <c r="FW1512" s="12"/>
      <c r="FX1512" s="12"/>
      <c r="FY1512" s="12"/>
      <c r="FZ1512" s="12"/>
      <c r="GA1512" s="12"/>
      <c r="GB1512" s="12"/>
      <c r="GC1512" s="12"/>
      <c r="GD1512" s="12"/>
      <c r="GE1512" s="12"/>
      <c r="GF1512" s="12"/>
      <c r="GG1512" s="12"/>
      <c r="GH1512" s="12"/>
      <c r="GI1512" s="12"/>
      <c r="GJ1512" s="12"/>
      <c r="GK1512" s="12"/>
      <c r="GL1512" s="12"/>
      <c r="GM1512" s="12"/>
      <c r="GN1512" s="12"/>
      <c r="GO1512" s="12"/>
      <c r="GP1512" s="12"/>
      <c r="GQ1512" s="12"/>
      <c r="GR1512" s="12"/>
      <c r="GS1512" s="12"/>
      <c r="GT1512" s="12"/>
      <c r="GU1512" s="12"/>
      <c r="GV1512" s="12"/>
      <c r="GW1512" s="12"/>
      <c r="GX1512" s="12"/>
      <c r="GY1512" s="12"/>
      <c r="GZ1512" s="12"/>
      <c r="HA1512" s="12"/>
      <c r="HB1512" s="12"/>
      <c r="HC1512" s="12"/>
      <c r="HD1512" s="12"/>
      <c r="HE1512" s="12"/>
      <c r="HF1512" s="12"/>
      <c r="HG1512" s="12"/>
      <c r="HH1512" s="12"/>
      <c r="HI1512" s="12"/>
      <c r="HJ1512" s="12"/>
      <c r="HK1512" s="12"/>
      <c r="HL1512" s="12"/>
      <c r="HM1512" s="12"/>
      <c r="HN1512" s="12"/>
      <c r="HO1512" s="12"/>
      <c r="HR1512" s="12"/>
      <c r="HS1512" s="12"/>
      <c r="HT1512" s="12"/>
      <c r="HU1512" s="12"/>
      <c r="HV1512" s="12"/>
      <c r="HW1512" s="12"/>
      <c r="HX1512" s="12"/>
      <c r="HY1512" s="12"/>
      <c r="IE1512" s="12"/>
      <c r="IF1512" s="12"/>
      <c r="IH1512" s="12"/>
      <c r="II1512" s="12"/>
      <c r="IJ1512" s="7"/>
      <c r="IK1512" s="7"/>
      <c r="JB1512" s="12"/>
      <c r="JC1512" s="12"/>
      <c r="JD1512" s="12"/>
      <c r="JE1512" s="12"/>
      <c r="JK1512" s="12"/>
      <c r="JP1512" s="12"/>
      <c r="JR1512" s="12"/>
      <c r="JS1512" s="12"/>
      <c r="JY1512" s="12"/>
      <c r="KE1512" s="12"/>
      <c r="KF1512" s="12"/>
      <c r="KG1512" s="12"/>
      <c r="KH1512" s="12"/>
      <c r="KI1512" s="12"/>
      <c r="KJ1512" s="12"/>
      <c r="KK1512" s="12"/>
      <c r="KL1512" s="12"/>
      <c r="KM1512" s="12"/>
      <c r="KN1512" s="12"/>
      <c r="KO1512" s="12"/>
      <c r="KP1512" s="12"/>
      <c r="KQ1512" s="12"/>
      <c r="KR1512" s="12"/>
      <c r="MU1512" s="12"/>
    </row>
    <row r="1513" spans="1:359" s="8" customFormat="1" ht="22.5" customHeight="1">
      <c r="A1513" s="56"/>
      <c r="B1513" s="55"/>
      <c r="C1513" s="63"/>
      <c r="D1513" s="201"/>
      <c r="E1513" s="226"/>
      <c r="F1513" s="60"/>
      <c r="G1513" s="60"/>
      <c r="H1513" s="26"/>
      <c r="I1513" s="26"/>
      <c r="J1513" s="26"/>
      <c r="K1513" s="26"/>
      <c r="L1513" s="66"/>
      <c r="M1513" s="66"/>
      <c r="N1513" s="33"/>
      <c r="O1513" s="319"/>
      <c r="P1513" s="319"/>
      <c r="Q1513" s="34"/>
      <c r="R1513" s="31"/>
      <c r="S1513" s="39"/>
      <c r="T1513" s="21"/>
      <c r="U1513" s="10"/>
      <c r="V1513" s="9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  <c r="AR1513" s="12"/>
      <c r="AS1513" s="12"/>
      <c r="AT1513" s="12"/>
      <c r="AU1513" s="12"/>
      <c r="AV1513" s="12"/>
      <c r="AW1513" s="12"/>
      <c r="AX1513" s="12"/>
      <c r="AY1513" s="12"/>
      <c r="AZ1513" s="12"/>
      <c r="BA1513" s="12"/>
      <c r="BB1513" s="12"/>
      <c r="BC1513" s="12"/>
      <c r="BD1513" s="12"/>
      <c r="BE1513" s="12"/>
      <c r="BF1513" s="12"/>
      <c r="BG1513" s="12"/>
      <c r="BH1513" s="12"/>
      <c r="BI1513" s="12"/>
      <c r="BJ1513" s="12"/>
      <c r="BK1513" s="12"/>
      <c r="BL1513" s="12"/>
      <c r="BM1513" s="12"/>
      <c r="BN1513" s="12"/>
      <c r="BO1513" s="12"/>
      <c r="BP1513" s="12"/>
      <c r="BQ1513" s="12"/>
      <c r="BR1513" s="12"/>
      <c r="BS1513" s="12"/>
      <c r="BT1513" s="12"/>
      <c r="BU1513" s="12"/>
      <c r="BV1513" s="12"/>
      <c r="BW1513" s="12"/>
      <c r="BX1513" s="12"/>
      <c r="BY1513" s="12"/>
      <c r="BZ1513" s="12"/>
      <c r="CA1513" s="12"/>
      <c r="CB1513" s="12"/>
      <c r="CC1513" s="12"/>
      <c r="CD1513" s="12"/>
      <c r="CE1513" s="12"/>
      <c r="CF1513" s="12"/>
      <c r="CG1513" s="12"/>
      <c r="CH1513" s="12"/>
      <c r="CI1513" s="12"/>
      <c r="CJ1513" s="12"/>
      <c r="CK1513" s="12"/>
      <c r="CL1513" s="12"/>
      <c r="CM1513" s="12"/>
      <c r="CN1513" s="12"/>
      <c r="CO1513" s="12"/>
      <c r="CP1513" s="12"/>
      <c r="CQ1513" s="12"/>
      <c r="CR1513" s="12"/>
      <c r="CS1513" s="12"/>
      <c r="CT1513" s="12"/>
      <c r="CU1513" s="12"/>
      <c r="CV1513" s="12"/>
      <c r="CW1513" s="12"/>
      <c r="CX1513" s="12"/>
      <c r="CY1513" s="12"/>
      <c r="CZ1513" s="12"/>
      <c r="DA1513" s="12"/>
      <c r="DB1513" s="12"/>
      <c r="DC1513" s="12"/>
      <c r="DD1513" s="12"/>
      <c r="DE1513" s="12"/>
      <c r="DF1513" s="12"/>
      <c r="DG1513" s="12"/>
      <c r="DH1513" s="12"/>
      <c r="DI1513" s="12"/>
      <c r="DJ1513" s="12"/>
      <c r="DK1513" s="12"/>
      <c r="DL1513" s="12"/>
      <c r="DM1513" s="12"/>
      <c r="DN1513" s="12"/>
      <c r="DO1513" s="12"/>
      <c r="DP1513" s="12"/>
      <c r="DQ1513" s="12"/>
      <c r="DR1513" s="12"/>
      <c r="DS1513" s="12"/>
      <c r="DT1513" s="12"/>
      <c r="DU1513" s="12"/>
      <c r="DV1513" s="12"/>
      <c r="DW1513" s="12"/>
      <c r="DX1513" s="12"/>
      <c r="DY1513" s="12"/>
      <c r="DZ1513" s="12"/>
      <c r="EA1513" s="12"/>
      <c r="EB1513" s="12"/>
      <c r="EC1513" s="12"/>
      <c r="ED1513" s="12"/>
      <c r="EE1513" s="12"/>
      <c r="EF1513" s="12"/>
      <c r="EG1513" s="12"/>
      <c r="EH1513" s="12"/>
      <c r="EI1513" s="12"/>
      <c r="EJ1513" s="12"/>
      <c r="EK1513" s="12"/>
      <c r="EL1513" s="12"/>
      <c r="EM1513" s="12"/>
      <c r="EN1513" s="12"/>
      <c r="EO1513" s="12"/>
      <c r="EP1513" s="12"/>
      <c r="EQ1513" s="12"/>
      <c r="ER1513" s="12"/>
      <c r="ES1513" s="12"/>
      <c r="ET1513" s="12"/>
      <c r="EU1513" s="12"/>
      <c r="EV1513" s="12"/>
      <c r="EW1513" s="12"/>
      <c r="EX1513" s="12"/>
      <c r="EY1513" s="12"/>
      <c r="EZ1513" s="12"/>
      <c r="FA1513" s="12"/>
      <c r="FB1513" s="12"/>
      <c r="FC1513" s="12"/>
      <c r="FD1513" s="12"/>
      <c r="FE1513" s="12"/>
      <c r="FF1513" s="12"/>
      <c r="FG1513" s="12"/>
      <c r="FH1513" s="12"/>
      <c r="FI1513" s="12"/>
      <c r="FJ1513" s="12"/>
      <c r="FK1513" s="12"/>
      <c r="FL1513" s="12"/>
      <c r="FM1513" s="12"/>
      <c r="FN1513" s="12"/>
      <c r="FO1513" s="12"/>
      <c r="FP1513" s="12"/>
      <c r="FQ1513" s="12"/>
      <c r="FR1513" s="12"/>
      <c r="FS1513" s="12"/>
      <c r="FT1513" s="12"/>
      <c r="FU1513" s="12"/>
      <c r="FV1513" s="12"/>
      <c r="FW1513" s="12"/>
      <c r="FX1513" s="12"/>
      <c r="FY1513" s="12"/>
      <c r="FZ1513" s="12"/>
      <c r="GA1513" s="12"/>
      <c r="GB1513" s="12"/>
      <c r="GC1513" s="12"/>
      <c r="GD1513" s="12"/>
      <c r="GE1513" s="12"/>
      <c r="GF1513" s="12"/>
      <c r="GG1513" s="12"/>
      <c r="GH1513" s="12"/>
      <c r="GI1513" s="12"/>
      <c r="GJ1513" s="12"/>
      <c r="GK1513" s="12"/>
      <c r="GL1513" s="12"/>
      <c r="GM1513" s="12"/>
      <c r="GN1513" s="12"/>
      <c r="GO1513" s="12"/>
      <c r="GP1513" s="12"/>
      <c r="GQ1513" s="12"/>
      <c r="GR1513" s="12"/>
      <c r="GS1513" s="12"/>
      <c r="GT1513" s="12"/>
      <c r="GU1513" s="12"/>
      <c r="GV1513" s="12"/>
      <c r="GW1513" s="12"/>
      <c r="GX1513" s="12"/>
      <c r="GY1513" s="12"/>
      <c r="GZ1513" s="12"/>
      <c r="HA1513" s="12"/>
      <c r="HB1513" s="12"/>
      <c r="HC1513" s="12"/>
      <c r="HD1513" s="12"/>
      <c r="HE1513" s="12"/>
      <c r="HF1513" s="12"/>
      <c r="HG1513" s="12"/>
      <c r="HH1513" s="12"/>
      <c r="HI1513" s="12"/>
      <c r="HJ1513" s="12"/>
      <c r="HK1513" s="12"/>
      <c r="HL1513" s="12"/>
      <c r="HM1513" s="12"/>
      <c r="HN1513" s="12"/>
      <c r="HO1513" s="12"/>
      <c r="HR1513" s="12"/>
      <c r="HS1513" s="12"/>
      <c r="HT1513" s="12"/>
      <c r="HU1513" s="12"/>
      <c r="HV1513" s="12"/>
      <c r="HW1513" s="12"/>
      <c r="HX1513" s="12"/>
      <c r="HY1513" s="12"/>
      <c r="IE1513" s="12"/>
      <c r="IF1513" s="12"/>
      <c r="IH1513" s="12"/>
      <c r="II1513" s="12"/>
      <c r="IJ1513" s="7"/>
      <c r="IK1513" s="7"/>
      <c r="JB1513" s="12"/>
      <c r="JC1513" s="12"/>
      <c r="JD1513" s="12"/>
      <c r="JE1513" s="12"/>
      <c r="JK1513" s="12"/>
      <c r="JP1513" s="12"/>
      <c r="JR1513" s="12"/>
      <c r="JS1513" s="12"/>
      <c r="JY1513" s="12"/>
      <c r="KE1513" s="12"/>
      <c r="KF1513" s="12"/>
      <c r="KG1513" s="12"/>
      <c r="KH1513" s="12"/>
      <c r="KI1513" s="12"/>
      <c r="KJ1513" s="12"/>
      <c r="KK1513" s="12"/>
      <c r="KL1513" s="12"/>
      <c r="KM1513" s="12"/>
      <c r="KN1513" s="12"/>
      <c r="KO1513" s="12"/>
      <c r="KP1513" s="12"/>
      <c r="KQ1513" s="12"/>
      <c r="KR1513" s="12"/>
      <c r="MU1513" s="12"/>
    </row>
    <row r="1514" spans="1:359" s="8" customFormat="1" ht="22.5" customHeight="1">
      <c r="A1514" s="56"/>
      <c r="B1514" s="55"/>
      <c r="C1514" s="63"/>
      <c r="D1514" s="201"/>
      <c r="E1514" s="226"/>
      <c r="F1514" s="60"/>
      <c r="G1514" s="60"/>
      <c r="H1514" s="26"/>
      <c r="I1514" s="26"/>
      <c r="J1514" s="26"/>
      <c r="K1514" s="26"/>
      <c r="L1514" s="66"/>
      <c r="M1514" s="66"/>
      <c r="N1514" s="33"/>
      <c r="O1514" s="319"/>
      <c r="P1514" s="319"/>
      <c r="Q1514" s="34"/>
      <c r="R1514" s="31"/>
      <c r="S1514" s="39"/>
      <c r="T1514" s="21"/>
      <c r="U1514" s="10"/>
      <c r="V1514" s="9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  <c r="AR1514" s="12"/>
      <c r="AS1514" s="12"/>
      <c r="AT1514" s="12"/>
      <c r="AU1514" s="12"/>
      <c r="AV1514" s="12"/>
      <c r="AW1514" s="12"/>
      <c r="AX1514" s="12"/>
      <c r="AY1514" s="12"/>
      <c r="AZ1514" s="12"/>
      <c r="BA1514" s="12"/>
      <c r="BB1514" s="12"/>
      <c r="BC1514" s="12"/>
      <c r="BD1514" s="12"/>
      <c r="BE1514" s="12"/>
      <c r="BF1514" s="12"/>
      <c r="BG1514" s="12"/>
      <c r="BH1514" s="12"/>
      <c r="BI1514" s="12"/>
      <c r="BJ1514" s="12"/>
      <c r="BK1514" s="12"/>
      <c r="BL1514" s="12"/>
      <c r="BM1514" s="12"/>
      <c r="BN1514" s="12"/>
      <c r="BO1514" s="12"/>
      <c r="BP1514" s="12"/>
      <c r="BQ1514" s="12"/>
      <c r="BR1514" s="12"/>
      <c r="BS1514" s="12"/>
      <c r="BT1514" s="12"/>
      <c r="BU1514" s="12"/>
      <c r="BV1514" s="12"/>
      <c r="BW1514" s="12"/>
      <c r="BX1514" s="12"/>
      <c r="BY1514" s="12"/>
      <c r="BZ1514" s="12"/>
      <c r="CA1514" s="12"/>
      <c r="CB1514" s="12"/>
      <c r="CC1514" s="12"/>
      <c r="CD1514" s="12"/>
      <c r="CE1514" s="12"/>
      <c r="CF1514" s="12"/>
      <c r="CG1514" s="12"/>
      <c r="CH1514" s="12"/>
      <c r="CI1514" s="12"/>
      <c r="CJ1514" s="12"/>
      <c r="CK1514" s="12"/>
      <c r="CL1514" s="12"/>
      <c r="CM1514" s="12"/>
      <c r="CN1514" s="12"/>
      <c r="CO1514" s="12"/>
      <c r="CP1514" s="12"/>
      <c r="CQ1514" s="12"/>
      <c r="CR1514" s="12"/>
      <c r="CS1514" s="12"/>
      <c r="CT1514" s="12"/>
      <c r="CU1514" s="12"/>
      <c r="CV1514" s="12"/>
      <c r="CW1514" s="12"/>
      <c r="CX1514" s="12"/>
      <c r="CY1514" s="12"/>
      <c r="CZ1514" s="12"/>
      <c r="DA1514" s="12"/>
      <c r="DB1514" s="12"/>
      <c r="DC1514" s="12"/>
      <c r="DD1514" s="12"/>
      <c r="DE1514" s="12"/>
      <c r="DF1514" s="12"/>
      <c r="DG1514" s="12"/>
      <c r="DH1514" s="12"/>
      <c r="DI1514" s="12"/>
      <c r="DJ1514" s="12"/>
      <c r="DK1514" s="12"/>
      <c r="DL1514" s="12"/>
      <c r="DM1514" s="12"/>
      <c r="DN1514" s="12"/>
      <c r="DO1514" s="12"/>
      <c r="DP1514" s="12"/>
      <c r="DQ1514" s="12"/>
      <c r="DR1514" s="12"/>
      <c r="DS1514" s="12"/>
      <c r="DT1514" s="12"/>
      <c r="DU1514" s="12"/>
      <c r="DV1514" s="12"/>
      <c r="DW1514" s="12"/>
      <c r="DX1514" s="12"/>
      <c r="DY1514" s="12"/>
      <c r="DZ1514" s="12"/>
      <c r="EA1514" s="12"/>
      <c r="EB1514" s="12"/>
      <c r="EC1514" s="12"/>
      <c r="ED1514" s="12"/>
      <c r="EE1514" s="12"/>
      <c r="EF1514" s="12"/>
      <c r="EG1514" s="12"/>
      <c r="EH1514" s="12"/>
      <c r="EI1514" s="12"/>
      <c r="EJ1514" s="12"/>
      <c r="EK1514" s="12"/>
      <c r="EL1514" s="12"/>
      <c r="EM1514" s="12"/>
      <c r="EN1514" s="12"/>
      <c r="EO1514" s="12"/>
      <c r="EP1514" s="12"/>
      <c r="EQ1514" s="12"/>
      <c r="ER1514" s="12"/>
      <c r="ES1514" s="12"/>
      <c r="ET1514" s="12"/>
      <c r="EU1514" s="12"/>
      <c r="EV1514" s="12"/>
      <c r="EW1514" s="12"/>
      <c r="EX1514" s="12"/>
      <c r="EY1514" s="12"/>
      <c r="EZ1514" s="12"/>
      <c r="FA1514" s="12"/>
      <c r="FB1514" s="12"/>
      <c r="FC1514" s="12"/>
      <c r="FD1514" s="12"/>
      <c r="FE1514" s="12"/>
      <c r="FF1514" s="12"/>
      <c r="FG1514" s="12"/>
      <c r="FH1514" s="12"/>
      <c r="FI1514" s="12"/>
      <c r="FJ1514" s="12"/>
      <c r="FK1514" s="12"/>
      <c r="FL1514" s="12"/>
      <c r="FM1514" s="12"/>
      <c r="FN1514" s="12"/>
      <c r="FO1514" s="12"/>
      <c r="FP1514" s="12"/>
      <c r="FQ1514" s="12"/>
      <c r="FR1514" s="12"/>
      <c r="FS1514" s="12"/>
      <c r="FT1514" s="12"/>
      <c r="FU1514" s="12"/>
      <c r="FV1514" s="12"/>
      <c r="FW1514" s="12"/>
      <c r="FX1514" s="12"/>
      <c r="FY1514" s="12"/>
      <c r="FZ1514" s="12"/>
      <c r="GA1514" s="12"/>
      <c r="GB1514" s="12"/>
      <c r="GC1514" s="12"/>
      <c r="GD1514" s="12"/>
      <c r="GE1514" s="12"/>
      <c r="GF1514" s="12"/>
      <c r="GG1514" s="12"/>
      <c r="GH1514" s="12"/>
      <c r="GI1514" s="12"/>
      <c r="GJ1514" s="12"/>
      <c r="GK1514" s="12"/>
      <c r="GL1514" s="12"/>
      <c r="GM1514" s="12"/>
      <c r="GN1514" s="12"/>
      <c r="GO1514" s="12"/>
      <c r="GP1514" s="12"/>
      <c r="GQ1514" s="12"/>
      <c r="GR1514" s="12"/>
      <c r="GS1514" s="12"/>
      <c r="GT1514" s="12"/>
      <c r="GU1514" s="12"/>
      <c r="GV1514" s="12"/>
      <c r="GW1514" s="12"/>
      <c r="GX1514" s="12"/>
      <c r="GY1514" s="12"/>
      <c r="GZ1514" s="12"/>
      <c r="HA1514" s="12"/>
      <c r="HB1514" s="12"/>
      <c r="HC1514" s="12"/>
      <c r="HD1514" s="12"/>
      <c r="HE1514" s="12"/>
      <c r="HF1514" s="12"/>
      <c r="HG1514" s="12"/>
      <c r="HH1514" s="12"/>
      <c r="HI1514" s="12"/>
      <c r="HJ1514" s="12"/>
      <c r="HK1514" s="12"/>
      <c r="HL1514" s="12"/>
      <c r="HM1514" s="12"/>
      <c r="HN1514" s="12"/>
      <c r="HO1514" s="12"/>
      <c r="HR1514" s="12"/>
      <c r="HS1514" s="12"/>
      <c r="HT1514" s="12"/>
      <c r="HU1514" s="12"/>
      <c r="HV1514" s="12"/>
      <c r="HW1514" s="12"/>
      <c r="HX1514" s="12"/>
      <c r="HY1514" s="12"/>
      <c r="IE1514" s="12"/>
      <c r="IF1514" s="12"/>
      <c r="IH1514" s="12"/>
      <c r="II1514" s="12"/>
      <c r="IJ1514" s="7"/>
      <c r="IK1514" s="7"/>
      <c r="JB1514" s="12"/>
      <c r="JC1514" s="12"/>
      <c r="JD1514" s="12"/>
      <c r="JE1514" s="12"/>
      <c r="JK1514" s="12"/>
      <c r="JP1514" s="12"/>
      <c r="JR1514" s="12"/>
      <c r="JS1514" s="12"/>
      <c r="JY1514" s="12"/>
      <c r="KE1514" s="12"/>
      <c r="KF1514" s="12"/>
      <c r="KG1514" s="12"/>
      <c r="KH1514" s="12"/>
      <c r="KI1514" s="12"/>
      <c r="KJ1514" s="12"/>
      <c r="KK1514" s="12"/>
      <c r="KL1514" s="12"/>
      <c r="KM1514" s="12"/>
      <c r="KN1514" s="12"/>
      <c r="KO1514" s="12"/>
      <c r="KP1514" s="12"/>
      <c r="KQ1514" s="12"/>
      <c r="KR1514" s="12"/>
      <c r="MR1514" s="12"/>
      <c r="MU1514" s="12"/>
    </row>
    <row r="1515" spans="1:359" s="8" customFormat="1" ht="22.5" customHeight="1">
      <c r="A1515" s="56"/>
      <c r="B1515" s="55"/>
      <c r="C1515" s="63"/>
      <c r="D1515" s="201"/>
      <c r="E1515" s="225"/>
      <c r="F1515" s="60"/>
      <c r="G1515" s="60"/>
      <c r="H1515" s="26"/>
      <c r="I1515" s="26"/>
      <c r="J1515" s="26"/>
      <c r="K1515" s="26"/>
      <c r="L1515" s="66"/>
      <c r="M1515" s="66"/>
      <c r="N1515" s="33"/>
      <c r="O1515" s="319"/>
      <c r="P1515" s="319"/>
      <c r="Q1515" s="34"/>
      <c r="R1515" s="31"/>
      <c r="S1515" s="39"/>
      <c r="T1515" s="21"/>
      <c r="U1515" s="10"/>
      <c r="V1515" s="9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  <c r="AR1515" s="12"/>
      <c r="AS1515" s="12"/>
      <c r="AT1515" s="12"/>
      <c r="AU1515" s="12"/>
      <c r="AV1515" s="12"/>
      <c r="AW1515" s="12"/>
      <c r="AX1515" s="12"/>
      <c r="AY1515" s="12"/>
      <c r="AZ1515" s="12"/>
      <c r="BA1515" s="12"/>
      <c r="BB1515" s="12"/>
      <c r="BC1515" s="12"/>
      <c r="BD1515" s="12"/>
      <c r="BE1515" s="12"/>
      <c r="BF1515" s="12"/>
      <c r="BG1515" s="12"/>
      <c r="BH1515" s="12"/>
      <c r="BI1515" s="12"/>
      <c r="BJ1515" s="12"/>
      <c r="BK1515" s="12"/>
      <c r="BL1515" s="12"/>
      <c r="BM1515" s="12"/>
      <c r="BN1515" s="12"/>
      <c r="BO1515" s="12"/>
      <c r="BP1515" s="12"/>
      <c r="BQ1515" s="12"/>
      <c r="BR1515" s="12"/>
      <c r="BS1515" s="12"/>
      <c r="BT1515" s="12"/>
      <c r="BU1515" s="12"/>
      <c r="BV1515" s="12"/>
      <c r="BW1515" s="12"/>
      <c r="BX1515" s="12"/>
      <c r="BY1515" s="12"/>
      <c r="BZ1515" s="12"/>
      <c r="CA1515" s="12"/>
      <c r="CB1515" s="12"/>
      <c r="CC1515" s="12"/>
      <c r="CD1515" s="12"/>
      <c r="CE1515" s="12"/>
      <c r="CF1515" s="12"/>
      <c r="CG1515" s="12"/>
      <c r="CH1515" s="12"/>
      <c r="CI1515" s="12"/>
      <c r="CJ1515" s="12"/>
      <c r="CK1515" s="12"/>
      <c r="CL1515" s="12"/>
      <c r="CM1515" s="12"/>
      <c r="CN1515" s="12"/>
      <c r="CO1515" s="12"/>
      <c r="CP1515" s="12"/>
      <c r="CQ1515" s="12"/>
      <c r="CR1515" s="12"/>
      <c r="CS1515" s="12"/>
      <c r="CT1515" s="12"/>
      <c r="CU1515" s="12"/>
      <c r="CV1515" s="12"/>
      <c r="CW1515" s="12"/>
      <c r="CX1515" s="12"/>
      <c r="CY1515" s="12"/>
      <c r="CZ1515" s="12"/>
      <c r="DA1515" s="12"/>
      <c r="DB1515" s="12"/>
      <c r="DC1515" s="12"/>
      <c r="DD1515" s="12"/>
      <c r="DE1515" s="12"/>
      <c r="DF1515" s="12"/>
      <c r="DG1515" s="12"/>
      <c r="DH1515" s="12"/>
      <c r="DI1515" s="12"/>
      <c r="DJ1515" s="12"/>
      <c r="DK1515" s="12"/>
      <c r="DL1515" s="12"/>
      <c r="DM1515" s="12"/>
      <c r="DN1515" s="12"/>
      <c r="DO1515" s="12"/>
      <c r="DP1515" s="12"/>
      <c r="DQ1515" s="12"/>
      <c r="DR1515" s="12"/>
      <c r="DS1515" s="12"/>
      <c r="DT1515" s="12"/>
      <c r="DU1515" s="12"/>
      <c r="DV1515" s="12"/>
      <c r="DW1515" s="12"/>
      <c r="DX1515" s="12"/>
      <c r="DY1515" s="12"/>
      <c r="DZ1515" s="12"/>
      <c r="EA1515" s="12"/>
      <c r="EB1515" s="12"/>
      <c r="EC1515" s="12"/>
      <c r="ED1515" s="12"/>
      <c r="EE1515" s="12"/>
      <c r="EF1515" s="12"/>
      <c r="EG1515" s="12"/>
      <c r="EH1515" s="12"/>
      <c r="EI1515" s="12"/>
      <c r="EJ1515" s="12"/>
      <c r="EK1515" s="12"/>
      <c r="EL1515" s="12"/>
      <c r="EM1515" s="12"/>
      <c r="EN1515" s="12"/>
      <c r="EO1515" s="12"/>
      <c r="EP1515" s="12"/>
      <c r="EQ1515" s="12"/>
      <c r="ER1515" s="12"/>
      <c r="ES1515" s="12"/>
      <c r="ET1515" s="12"/>
      <c r="EU1515" s="12"/>
      <c r="EV1515" s="12"/>
      <c r="EW1515" s="12"/>
      <c r="EX1515" s="12"/>
      <c r="EY1515" s="12"/>
      <c r="EZ1515" s="12"/>
      <c r="FA1515" s="12"/>
      <c r="FB1515" s="12"/>
      <c r="FC1515" s="12"/>
      <c r="FD1515" s="12"/>
      <c r="FE1515" s="12"/>
      <c r="FF1515" s="12"/>
      <c r="FG1515" s="12"/>
      <c r="FH1515" s="12"/>
      <c r="FI1515" s="12"/>
      <c r="FJ1515" s="12"/>
      <c r="FK1515" s="12"/>
      <c r="FL1515" s="12"/>
      <c r="FM1515" s="12"/>
      <c r="FN1515" s="12"/>
      <c r="FO1515" s="12"/>
      <c r="FP1515" s="12"/>
      <c r="FQ1515" s="12"/>
      <c r="FR1515" s="12"/>
      <c r="FS1515" s="12"/>
      <c r="FT1515" s="12"/>
      <c r="FU1515" s="12"/>
      <c r="FV1515" s="12"/>
      <c r="FW1515" s="12"/>
      <c r="FX1515" s="12"/>
      <c r="FY1515" s="12"/>
      <c r="FZ1515" s="12"/>
      <c r="GA1515" s="12"/>
      <c r="GB1515" s="12"/>
      <c r="GC1515" s="12"/>
      <c r="GD1515" s="12"/>
      <c r="GE1515" s="12"/>
      <c r="GF1515" s="12"/>
      <c r="GG1515" s="12"/>
      <c r="GH1515" s="12"/>
      <c r="GI1515" s="12"/>
      <c r="GJ1515" s="12"/>
      <c r="GK1515" s="12"/>
      <c r="GL1515" s="12"/>
      <c r="GM1515" s="12"/>
      <c r="GN1515" s="12"/>
      <c r="GO1515" s="12"/>
      <c r="GP1515" s="12"/>
      <c r="GQ1515" s="12"/>
      <c r="GR1515" s="12"/>
      <c r="GS1515" s="12"/>
      <c r="GT1515" s="12"/>
      <c r="GU1515" s="12"/>
      <c r="GV1515" s="12"/>
      <c r="GW1515" s="12"/>
      <c r="GX1515" s="12"/>
      <c r="GY1515" s="12"/>
      <c r="GZ1515" s="12"/>
      <c r="HA1515" s="12"/>
      <c r="HB1515" s="12"/>
      <c r="HC1515" s="12"/>
      <c r="HD1515" s="12"/>
      <c r="HE1515" s="12"/>
      <c r="HF1515" s="12"/>
      <c r="HG1515" s="12"/>
      <c r="HH1515" s="12"/>
      <c r="HI1515" s="12"/>
      <c r="HJ1515" s="12"/>
      <c r="HK1515" s="12"/>
      <c r="HL1515" s="12"/>
      <c r="HM1515" s="12"/>
      <c r="HN1515" s="12"/>
      <c r="HO1515" s="12"/>
      <c r="HR1515" s="12"/>
      <c r="HS1515" s="12"/>
      <c r="HT1515" s="12"/>
      <c r="HU1515" s="12"/>
      <c r="HV1515" s="12"/>
      <c r="HW1515" s="12"/>
      <c r="HX1515" s="12"/>
      <c r="HY1515" s="12"/>
      <c r="IE1515" s="12"/>
      <c r="IF1515" s="12"/>
      <c r="IH1515" s="12"/>
      <c r="II1515" s="12"/>
      <c r="IJ1515" s="7"/>
      <c r="IK1515" s="7"/>
      <c r="JB1515" s="12"/>
      <c r="JC1515" s="12"/>
      <c r="JD1515" s="12"/>
      <c r="JE1515" s="12"/>
      <c r="JK1515" s="12"/>
      <c r="JP1515" s="12"/>
      <c r="JR1515" s="12"/>
      <c r="JS1515" s="12"/>
      <c r="JY1515" s="12"/>
      <c r="KE1515" s="12"/>
      <c r="KF1515" s="12"/>
      <c r="KG1515" s="12"/>
      <c r="KH1515" s="12"/>
      <c r="KI1515" s="12"/>
      <c r="KJ1515" s="12"/>
      <c r="KK1515" s="12"/>
      <c r="KL1515" s="12"/>
      <c r="KM1515" s="12"/>
      <c r="KN1515" s="12"/>
      <c r="KO1515" s="12"/>
      <c r="KP1515" s="12"/>
      <c r="KQ1515" s="12"/>
      <c r="KR1515" s="12"/>
    </row>
    <row r="1516" spans="1:359" s="8" customFormat="1" ht="22.5" customHeight="1">
      <c r="A1516" s="57">
        <v>2</v>
      </c>
      <c r="B1516" s="58"/>
      <c r="C1516" s="62"/>
      <c r="D1516" s="201">
        <f>SUM((R1516*A1516)+B1516+C1516)+((2020-2016)*3)</f>
        <v>62</v>
      </c>
      <c r="E1516" s="226"/>
      <c r="F1516" s="198" t="s">
        <v>808</v>
      </c>
      <c r="G1516" s="90" t="s">
        <v>1512</v>
      </c>
      <c r="H1516" s="83" t="s">
        <v>467</v>
      </c>
      <c r="I1516" s="83" t="s">
        <v>44</v>
      </c>
      <c r="J1516" s="84"/>
      <c r="K1516" s="83" t="s">
        <v>397</v>
      </c>
      <c r="L1516" s="66">
        <f t="shared" ref="L1516:L1521" si="465">SUM(D1516)</f>
        <v>62</v>
      </c>
      <c r="M1516" s="66"/>
      <c r="N1516" s="1" t="s">
        <v>369</v>
      </c>
      <c r="O1516" s="316" t="s">
        <v>369</v>
      </c>
      <c r="P1516" s="317">
        <v>2</v>
      </c>
      <c r="Q1516" s="4" t="s">
        <v>369</v>
      </c>
      <c r="R1516" s="37">
        <v>25</v>
      </c>
      <c r="S1516" s="38">
        <f t="shared" ref="S1516:S1528" si="466">SUM(R1516*1.22)</f>
        <v>30.5</v>
      </c>
      <c r="T1516" s="19"/>
      <c r="U1516" s="10" t="s">
        <v>493</v>
      </c>
      <c r="V1516" s="9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  <c r="AR1516" s="12"/>
      <c r="AS1516" s="12"/>
      <c r="AT1516" s="12"/>
      <c r="AU1516" s="12"/>
      <c r="AV1516" s="12"/>
      <c r="AW1516" s="12"/>
      <c r="AX1516" s="12"/>
      <c r="AY1516" s="12"/>
      <c r="AZ1516" s="12"/>
      <c r="BA1516" s="12"/>
      <c r="BB1516" s="12"/>
      <c r="BC1516" s="12"/>
      <c r="BD1516" s="12"/>
      <c r="BE1516" s="12"/>
      <c r="BF1516" s="12"/>
      <c r="BG1516" s="12"/>
      <c r="BH1516" s="12"/>
      <c r="BI1516" s="12"/>
      <c r="BJ1516" s="12"/>
      <c r="BK1516" s="12"/>
      <c r="BL1516" s="12"/>
      <c r="BM1516" s="12"/>
      <c r="BN1516" s="12"/>
      <c r="BO1516" s="12"/>
      <c r="BP1516" s="12"/>
      <c r="BQ1516" s="12"/>
      <c r="BR1516" s="12"/>
      <c r="BS1516" s="12"/>
      <c r="BT1516" s="12"/>
      <c r="BU1516" s="12"/>
      <c r="BV1516" s="12"/>
      <c r="BW1516" s="12"/>
      <c r="BX1516" s="12"/>
      <c r="BY1516" s="12"/>
      <c r="BZ1516" s="12"/>
      <c r="CA1516" s="12"/>
      <c r="CB1516" s="12"/>
      <c r="CC1516" s="12"/>
      <c r="CD1516" s="12"/>
      <c r="CE1516" s="12"/>
      <c r="CF1516" s="12"/>
      <c r="CG1516" s="12"/>
      <c r="CH1516" s="12"/>
      <c r="CI1516" s="12"/>
      <c r="CJ1516" s="12"/>
      <c r="CK1516" s="12"/>
      <c r="CL1516" s="12"/>
      <c r="CM1516" s="12"/>
      <c r="CN1516" s="12"/>
      <c r="CO1516" s="12"/>
      <c r="CP1516" s="12"/>
      <c r="CQ1516" s="12"/>
      <c r="CR1516" s="12"/>
      <c r="CS1516" s="12"/>
      <c r="CT1516" s="12"/>
      <c r="CU1516" s="12"/>
      <c r="CV1516" s="12"/>
      <c r="CW1516" s="12"/>
      <c r="CX1516" s="12"/>
      <c r="CY1516" s="12"/>
      <c r="CZ1516" s="12"/>
      <c r="DA1516" s="12"/>
      <c r="DB1516" s="12"/>
      <c r="DC1516" s="12"/>
      <c r="DD1516" s="12"/>
      <c r="DE1516" s="12"/>
      <c r="DF1516" s="12"/>
      <c r="DG1516" s="12"/>
      <c r="DH1516" s="12"/>
      <c r="DI1516" s="12"/>
      <c r="DJ1516" s="12"/>
      <c r="DK1516" s="12"/>
      <c r="DL1516" s="12"/>
      <c r="DM1516" s="12"/>
      <c r="DN1516" s="12"/>
      <c r="DO1516" s="12"/>
      <c r="DP1516" s="12"/>
      <c r="DQ1516" s="12"/>
      <c r="DR1516" s="12"/>
      <c r="DS1516" s="12"/>
      <c r="DT1516" s="12"/>
      <c r="DU1516" s="12"/>
      <c r="DV1516" s="12"/>
      <c r="DW1516" s="12"/>
      <c r="DX1516" s="12"/>
      <c r="DY1516" s="12"/>
      <c r="DZ1516" s="12"/>
      <c r="EA1516" s="12"/>
      <c r="EB1516" s="12"/>
      <c r="EC1516" s="12"/>
      <c r="ED1516" s="12"/>
      <c r="EE1516" s="12"/>
      <c r="EF1516" s="12"/>
      <c r="EG1516" s="12"/>
      <c r="EH1516" s="12"/>
      <c r="EI1516" s="12"/>
      <c r="EJ1516" s="12"/>
      <c r="EK1516" s="12"/>
      <c r="EL1516" s="12"/>
      <c r="EM1516" s="12"/>
      <c r="EN1516" s="12"/>
      <c r="EO1516" s="12"/>
      <c r="EP1516" s="12"/>
      <c r="EQ1516" s="12"/>
      <c r="ER1516" s="12"/>
      <c r="ES1516" s="12"/>
      <c r="ET1516" s="12"/>
      <c r="EU1516" s="12"/>
      <c r="EV1516" s="12"/>
      <c r="EW1516" s="12"/>
      <c r="EX1516" s="12"/>
      <c r="EY1516" s="12"/>
      <c r="EZ1516" s="12"/>
      <c r="FA1516" s="12"/>
      <c r="FB1516" s="12"/>
      <c r="FC1516" s="12"/>
      <c r="FD1516" s="12"/>
      <c r="FE1516" s="12"/>
      <c r="FF1516" s="12"/>
      <c r="FG1516" s="12"/>
      <c r="FH1516" s="12"/>
      <c r="FI1516" s="12"/>
      <c r="FJ1516" s="12"/>
      <c r="FK1516" s="12"/>
      <c r="FL1516" s="12"/>
      <c r="FM1516" s="12"/>
      <c r="FN1516" s="12"/>
      <c r="FO1516" s="12"/>
      <c r="FP1516" s="12"/>
      <c r="FQ1516" s="12"/>
      <c r="FR1516" s="12"/>
      <c r="FS1516" s="12"/>
      <c r="FT1516" s="12"/>
      <c r="FU1516" s="12"/>
      <c r="FV1516" s="12"/>
      <c r="FW1516" s="12"/>
      <c r="FX1516" s="12"/>
      <c r="FY1516" s="12"/>
      <c r="FZ1516" s="12"/>
      <c r="GA1516" s="12"/>
      <c r="GB1516" s="12"/>
      <c r="GC1516" s="12"/>
      <c r="GD1516" s="12"/>
      <c r="GE1516" s="12"/>
      <c r="GF1516" s="12"/>
      <c r="GG1516" s="12"/>
      <c r="GH1516" s="12"/>
      <c r="GI1516" s="12"/>
      <c r="GJ1516" s="12"/>
      <c r="GK1516" s="12"/>
      <c r="GL1516" s="12"/>
      <c r="GM1516" s="12"/>
      <c r="GN1516" s="12"/>
      <c r="GO1516" s="12"/>
      <c r="GP1516" s="12"/>
      <c r="GQ1516" s="12"/>
      <c r="GR1516" s="12"/>
      <c r="GS1516" s="12"/>
      <c r="GT1516" s="12"/>
      <c r="GU1516" s="12"/>
      <c r="GV1516" s="12"/>
      <c r="GW1516" s="12"/>
      <c r="GX1516" s="12"/>
      <c r="GY1516" s="12"/>
      <c r="GZ1516" s="12"/>
      <c r="HA1516" s="12"/>
      <c r="HB1516" s="12"/>
      <c r="HC1516" s="12"/>
      <c r="HD1516" s="12"/>
      <c r="HE1516" s="12"/>
      <c r="HF1516" s="12"/>
      <c r="HG1516" s="12"/>
      <c r="HH1516" s="12"/>
      <c r="HI1516" s="12"/>
      <c r="HJ1516" s="12"/>
      <c r="HK1516" s="12"/>
      <c r="HL1516" s="12"/>
      <c r="HM1516" s="12"/>
      <c r="HN1516" s="12"/>
      <c r="HO1516" s="12"/>
      <c r="HP1516" s="12"/>
      <c r="HQ1516" s="12"/>
      <c r="HT1516" s="12"/>
      <c r="HU1516" s="12"/>
      <c r="HV1516" s="12"/>
      <c r="HW1516" s="12"/>
      <c r="HX1516" s="12"/>
      <c r="HY1516" s="12"/>
      <c r="HZ1516" s="12"/>
      <c r="IA1516" s="12"/>
      <c r="IB1516" s="12"/>
      <c r="IC1516" s="12"/>
      <c r="ID1516" s="12"/>
      <c r="IG1516" s="12"/>
      <c r="IJ1516" s="12"/>
      <c r="IK1516" s="12"/>
      <c r="IL1516" s="12"/>
      <c r="IM1516" s="12"/>
      <c r="IN1516" s="12"/>
      <c r="IO1516" s="12"/>
      <c r="IP1516" s="12"/>
      <c r="IQ1516" s="12"/>
      <c r="IR1516" s="12"/>
      <c r="IS1516" s="12"/>
      <c r="IT1516" s="12"/>
      <c r="IU1516" s="12"/>
      <c r="IV1516" s="12"/>
      <c r="IW1516" s="12"/>
      <c r="IX1516" s="12"/>
      <c r="IY1516" s="12"/>
      <c r="IZ1516" s="12"/>
      <c r="JA1516" s="12"/>
      <c r="JL1516" s="12"/>
      <c r="JN1516" s="12"/>
      <c r="JT1516" s="12"/>
      <c r="JU1516" s="12"/>
      <c r="JV1516" s="12"/>
      <c r="JW1516" s="12"/>
      <c r="JX1516" s="12"/>
      <c r="KS1516" s="12"/>
      <c r="KT1516" s="12"/>
      <c r="KZ1516" s="12"/>
      <c r="LA1516" s="12"/>
      <c r="LB1516" s="12"/>
      <c r="LC1516" s="12"/>
      <c r="LN1516" s="12"/>
      <c r="LO1516" s="12"/>
      <c r="LP1516" s="12"/>
      <c r="LQ1516" s="12"/>
      <c r="MG1516" s="12"/>
      <c r="MH1516" s="12"/>
      <c r="MI1516" s="12"/>
      <c r="MJ1516" s="12"/>
      <c r="MK1516" s="12"/>
      <c r="ML1516" s="12"/>
      <c r="MM1516" s="12"/>
      <c r="MN1516" s="12"/>
      <c r="MO1516" s="12"/>
      <c r="MP1516" s="12"/>
    </row>
    <row r="1517" spans="1:359" s="8" customFormat="1" ht="22.5" customHeight="1">
      <c r="A1517" s="57">
        <v>2</v>
      </c>
      <c r="B1517" s="58"/>
      <c r="C1517" s="62"/>
      <c r="D1517" s="201">
        <f>SUM((R1517*A1517)+B1517+C1517)+((2020-2011)*3)</f>
        <v>79</v>
      </c>
      <c r="E1517" s="226"/>
      <c r="F1517" s="198" t="s">
        <v>808</v>
      </c>
      <c r="G1517" s="90" t="s">
        <v>1514</v>
      </c>
      <c r="H1517" s="83" t="s">
        <v>467</v>
      </c>
      <c r="I1517" s="83" t="s">
        <v>225</v>
      </c>
      <c r="J1517" s="84"/>
      <c r="K1517" s="83" t="s">
        <v>398</v>
      </c>
      <c r="L1517" s="66">
        <f t="shared" si="465"/>
        <v>79</v>
      </c>
      <c r="M1517" s="66"/>
      <c r="N1517" s="1" t="s">
        <v>369</v>
      </c>
      <c r="O1517" s="316" t="s">
        <v>369</v>
      </c>
      <c r="P1517" s="317">
        <v>1</v>
      </c>
      <c r="Q1517" s="4" t="s">
        <v>369</v>
      </c>
      <c r="R1517" s="37">
        <v>26</v>
      </c>
      <c r="S1517" s="38">
        <f t="shared" si="466"/>
        <v>31.72</v>
      </c>
      <c r="T1517" s="20"/>
      <c r="U1517" s="10" t="s">
        <v>494</v>
      </c>
      <c r="V1517" s="9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  <c r="AR1517" s="12"/>
      <c r="AS1517" s="12"/>
      <c r="AT1517" s="12"/>
      <c r="AU1517" s="12"/>
      <c r="AV1517" s="12"/>
      <c r="AW1517" s="12"/>
      <c r="AX1517" s="12"/>
      <c r="AY1517" s="12"/>
      <c r="AZ1517" s="12"/>
      <c r="BA1517" s="12"/>
      <c r="BB1517" s="12"/>
      <c r="BC1517" s="12"/>
      <c r="BD1517" s="12"/>
      <c r="BE1517" s="12"/>
      <c r="BF1517" s="12"/>
      <c r="BG1517" s="12"/>
      <c r="BH1517" s="12"/>
      <c r="BI1517" s="12"/>
      <c r="BJ1517" s="12"/>
      <c r="BK1517" s="12"/>
      <c r="BL1517" s="12"/>
      <c r="BM1517" s="12"/>
      <c r="BN1517" s="12"/>
      <c r="BO1517" s="12"/>
      <c r="BP1517" s="12"/>
      <c r="BQ1517" s="12"/>
      <c r="BR1517" s="12"/>
      <c r="BS1517" s="12"/>
      <c r="BT1517" s="12"/>
      <c r="BU1517" s="12"/>
      <c r="BV1517" s="12"/>
      <c r="BW1517" s="12"/>
      <c r="BX1517" s="12"/>
      <c r="BY1517" s="12"/>
      <c r="BZ1517" s="12"/>
      <c r="CA1517" s="12"/>
      <c r="CB1517" s="12"/>
      <c r="CC1517" s="12"/>
      <c r="CD1517" s="12"/>
      <c r="CE1517" s="12"/>
      <c r="CF1517" s="12"/>
      <c r="CG1517" s="12"/>
      <c r="CH1517" s="12"/>
      <c r="CI1517" s="12"/>
      <c r="CJ1517" s="12"/>
      <c r="CK1517" s="12"/>
      <c r="CL1517" s="12"/>
      <c r="CM1517" s="12"/>
      <c r="CN1517" s="12"/>
      <c r="CO1517" s="12"/>
      <c r="CP1517" s="12"/>
      <c r="CQ1517" s="12"/>
      <c r="CR1517" s="12"/>
      <c r="CS1517" s="12"/>
      <c r="CT1517" s="12"/>
      <c r="CU1517" s="12"/>
      <c r="CV1517" s="12"/>
      <c r="CW1517" s="12"/>
      <c r="CX1517" s="12"/>
      <c r="CY1517" s="12"/>
      <c r="CZ1517" s="12"/>
      <c r="DA1517" s="12"/>
      <c r="DB1517" s="12"/>
      <c r="DC1517" s="12"/>
      <c r="DD1517" s="12"/>
      <c r="DE1517" s="12"/>
      <c r="DF1517" s="12"/>
      <c r="DG1517" s="12"/>
      <c r="DH1517" s="12"/>
      <c r="DI1517" s="12"/>
      <c r="DJ1517" s="12"/>
      <c r="DK1517" s="12"/>
      <c r="DL1517" s="12"/>
      <c r="DM1517" s="12"/>
      <c r="DN1517" s="12"/>
      <c r="DO1517" s="12"/>
      <c r="DP1517" s="12"/>
      <c r="DQ1517" s="12"/>
      <c r="DR1517" s="12"/>
      <c r="DS1517" s="12"/>
      <c r="DT1517" s="12"/>
      <c r="DU1517" s="12"/>
      <c r="DV1517" s="12"/>
      <c r="DW1517" s="12"/>
      <c r="DX1517" s="12"/>
      <c r="DY1517" s="12"/>
      <c r="DZ1517" s="12"/>
      <c r="EA1517" s="12"/>
      <c r="EB1517" s="12"/>
      <c r="EC1517" s="12"/>
      <c r="ED1517" s="12"/>
      <c r="EE1517" s="12"/>
      <c r="EF1517" s="12"/>
      <c r="EG1517" s="12"/>
      <c r="EH1517" s="12"/>
      <c r="EI1517" s="12"/>
      <c r="EJ1517" s="12"/>
      <c r="EK1517" s="12"/>
      <c r="EL1517" s="12"/>
      <c r="EM1517" s="12"/>
      <c r="EN1517" s="12"/>
      <c r="EO1517" s="12"/>
      <c r="EP1517" s="12"/>
      <c r="EQ1517" s="12"/>
      <c r="ER1517" s="12"/>
      <c r="ES1517" s="12"/>
      <c r="ET1517" s="12"/>
      <c r="EU1517" s="12"/>
      <c r="EV1517" s="12"/>
      <c r="EW1517" s="12"/>
      <c r="EX1517" s="12"/>
      <c r="EY1517" s="12"/>
      <c r="EZ1517" s="12"/>
      <c r="FA1517" s="12"/>
      <c r="FB1517" s="12"/>
      <c r="FC1517" s="12"/>
      <c r="FD1517" s="12"/>
      <c r="FE1517" s="12"/>
      <c r="FF1517" s="12"/>
      <c r="FG1517" s="12"/>
      <c r="FH1517" s="12"/>
      <c r="FI1517" s="12"/>
      <c r="FJ1517" s="12"/>
      <c r="FK1517" s="12"/>
      <c r="FL1517" s="12"/>
      <c r="FM1517" s="12"/>
      <c r="FN1517" s="12"/>
      <c r="FO1517" s="12"/>
      <c r="FP1517" s="12"/>
      <c r="FQ1517" s="12"/>
      <c r="FR1517" s="12"/>
      <c r="FS1517" s="12"/>
      <c r="FT1517" s="12"/>
      <c r="FU1517" s="12"/>
      <c r="FV1517" s="12"/>
      <c r="FW1517" s="12"/>
      <c r="FX1517" s="12"/>
      <c r="FY1517" s="12"/>
      <c r="FZ1517" s="12"/>
      <c r="GA1517" s="12"/>
      <c r="GB1517" s="12"/>
      <c r="GC1517" s="12"/>
      <c r="GD1517" s="12"/>
      <c r="GE1517" s="12"/>
      <c r="GF1517" s="12"/>
      <c r="GG1517" s="12"/>
      <c r="GH1517" s="12"/>
      <c r="GI1517" s="12"/>
      <c r="GJ1517" s="12"/>
      <c r="GK1517" s="12"/>
      <c r="GL1517" s="12"/>
      <c r="GM1517" s="12"/>
      <c r="GN1517" s="12"/>
      <c r="GO1517" s="12"/>
      <c r="GP1517" s="12"/>
      <c r="GQ1517" s="12"/>
      <c r="GR1517" s="12"/>
      <c r="GS1517" s="12"/>
      <c r="GT1517" s="12"/>
      <c r="GU1517" s="12"/>
      <c r="GV1517" s="12"/>
      <c r="GW1517" s="12"/>
      <c r="GX1517" s="12"/>
      <c r="GY1517" s="12"/>
      <c r="GZ1517" s="12"/>
      <c r="HA1517" s="12"/>
      <c r="HB1517" s="12"/>
      <c r="HC1517" s="12"/>
      <c r="HD1517" s="12"/>
      <c r="HE1517" s="12"/>
      <c r="HF1517" s="12"/>
      <c r="HG1517" s="12"/>
      <c r="HH1517" s="12"/>
      <c r="HI1517" s="12"/>
      <c r="HJ1517" s="12"/>
      <c r="HK1517" s="12"/>
      <c r="HL1517" s="12"/>
      <c r="HM1517" s="12"/>
      <c r="HN1517" s="12"/>
      <c r="HO1517" s="12"/>
      <c r="HT1517" s="12"/>
      <c r="HU1517" s="12"/>
      <c r="HW1517" s="12"/>
      <c r="HX1517" s="12"/>
      <c r="HY1517" s="12"/>
      <c r="II1517" s="12"/>
      <c r="IJ1517" s="12"/>
      <c r="IK1517" s="12"/>
      <c r="IR1517" s="12"/>
      <c r="JF1517" s="7"/>
      <c r="JG1517" s="7"/>
      <c r="JH1517" s="7"/>
      <c r="JI1517" s="7"/>
      <c r="JJ1517" s="7"/>
      <c r="JL1517" s="12"/>
      <c r="JM1517" s="7"/>
      <c r="JT1517" s="12"/>
      <c r="JU1517" s="12"/>
      <c r="JV1517" s="12"/>
      <c r="JW1517" s="12"/>
      <c r="JX1517" s="12"/>
      <c r="KS1517" s="12"/>
      <c r="KT1517" s="12"/>
      <c r="KX1517" s="12"/>
      <c r="KY1517" s="12"/>
      <c r="LN1517" s="12"/>
      <c r="LO1517" s="12"/>
      <c r="LP1517" s="12"/>
      <c r="LQ1517" s="12"/>
      <c r="MG1517" s="12"/>
      <c r="MH1517" s="12"/>
      <c r="MI1517" s="12"/>
      <c r="MJ1517" s="12"/>
      <c r="MK1517" s="12"/>
      <c r="ML1517" s="12"/>
      <c r="MM1517" s="12"/>
      <c r="MN1517" s="12"/>
      <c r="MO1517" s="12"/>
      <c r="MP1517" s="12"/>
    </row>
    <row r="1518" spans="1:359" s="8" customFormat="1" ht="22.5" customHeight="1">
      <c r="A1518" s="57">
        <v>2.1</v>
      </c>
      <c r="B1518" s="58">
        <v>5</v>
      </c>
      <c r="C1518" s="62"/>
      <c r="D1518" s="201">
        <f>SUM((R1518*A1518)+B1518+C1518)+((2020-2007)*3)</f>
        <v>82.85</v>
      </c>
      <c r="E1518" s="225"/>
      <c r="F1518" s="198" t="s">
        <v>831</v>
      </c>
      <c r="G1518" s="90" t="s">
        <v>1515</v>
      </c>
      <c r="H1518" s="83" t="s">
        <v>467</v>
      </c>
      <c r="I1518" s="83" t="s">
        <v>141</v>
      </c>
      <c r="J1518" s="84"/>
      <c r="K1518" s="83" t="s">
        <v>399</v>
      </c>
      <c r="L1518" s="66">
        <f t="shared" si="465"/>
        <v>82.85</v>
      </c>
      <c r="M1518" s="66"/>
      <c r="N1518" s="1" t="s">
        <v>369</v>
      </c>
      <c r="O1518" s="316" t="s">
        <v>369</v>
      </c>
      <c r="P1518" s="317" t="s">
        <v>369</v>
      </c>
      <c r="Q1518" s="4">
        <v>1</v>
      </c>
      <c r="R1518" s="37">
        <v>18.5</v>
      </c>
      <c r="S1518" s="38">
        <f t="shared" si="466"/>
        <v>22.57</v>
      </c>
      <c r="T1518" s="20"/>
      <c r="U1518" s="10" t="s">
        <v>631</v>
      </c>
      <c r="V1518" s="9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  <c r="AR1518" s="12"/>
      <c r="AS1518" s="12"/>
      <c r="AT1518" s="12"/>
      <c r="AU1518" s="12"/>
      <c r="AV1518" s="12"/>
      <c r="AW1518" s="12"/>
      <c r="AX1518" s="12"/>
      <c r="AY1518" s="12"/>
      <c r="AZ1518" s="12"/>
      <c r="BA1518" s="12"/>
      <c r="BB1518" s="12"/>
      <c r="BC1518" s="12"/>
      <c r="BD1518" s="12"/>
      <c r="BE1518" s="12"/>
      <c r="BF1518" s="12"/>
      <c r="BG1518" s="12"/>
      <c r="BH1518" s="12"/>
      <c r="BI1518" s="12"/>
      <c r="BJ1518" s="12"/>
      <c r="BK1518" s="12"/>
      <c r="BL1518" s="12"/>
      <c r="BM1518" s="12"/>
      <c r="BN1518" s="12"/>
      <c r="BO1518" s="12"/>
      <c r="BP1518" s="12"/>
      <c r="BQ1518" s="12"/>
      <c r="BR1518" s="12"/>
      <c r="BS1518" s="12"/>
      <c r="BT1518" s="12"/>
      <c r="BU1518" s="12"/>
      <c r="BV1518" s="12"/>
      <c r="BW1518" s="12"/>
      <c r="BX1518" s="12"/>
      <c r="BY1518" s="12"/>
      <c r="BZ1518" s="12"/>
      <c r="CA1518" s="12"/>
      <c r="CB1518" s="12"/>
      <c r="CC1518" s="12"/>
      <c r="CD1518" s="12"/>
      <c r="CE1518" s="12"/>
      <c r="CF1518" s="12"/>
      <c r="CG1518" s="12"/>
      <c r="CH1518" s="12"/>
      <c r="CI1518" s="12"/>
      <c r="CJ1518" s="12"/>
      <c r="CK1518" s="12"/>
      <c r="CL1518" s="12"/>
      <c r="CM1518" s="12"/>
      <c r="CN1518" s="12"/>
      <c r="CO1518" s="12"/>
      <c r="CP1518" s="12"/>
      <c r="CQ1518" s="12"/>
      <c r="CR1518" s="12"/>
      <c r="CS1518" s="12"/>
      <c r="CT1518" s="12"/>
      <c r="CU1518" s="12"/>
      <c r="CV1518" s="12"/>
      <c r="CW1518" s="12"/>
      <c r="CX1518" s="12"/>
      <c r="CY1518" s="12"/>
      <c r="CZ1518" s="12"/>
      <c r="DA1518" s="12"/>
      <c r="DB1518" s="12"/>
      <c r="DC1518" s="12"/>
      <c r="DD1518" s="12"/>
      <c r="DE1518" s="12"/>
      <c r="DF1518" s="12"/>
      <c r="DG1518" s="12"/>
      <c r="DH1518" s="12"/>
      <c r="DI1518" s="12"/>
      <c r="DJ1518" s="12"/>
      <c r="DK1518" s="12"/>
      <c r="DL1518" s="12"/>
      <c r="DM1518" s="12"/>
      <c r="DN1518" s="12"/>
      <c r="DO1518" s="12"/>
      <c r="DP1518" s="12"/>
      <c r="DQ1518" s="12"/>
      <c r="DR1518" s="12"/>
      <c r="DS1518" s="12"/>
      <c r="DT1518" s="12"/>
      <c r="DU1518" s="12"/>
      <c r="DV1518" s="12"/>
      <c r="DW1518" s="12"/>
      <c r="DX1518" s="12"/>
      <c r="DY1518" s="12"/>
      <c r="DZ1518" s="12"/>
      <c r="EA1518" s="12"/>
      <c r="EB1518" s="12"/>
      <c r="EC1518" s="12"/>
      <c r="ED1518" s="12"/>
      <c r="EE1518" s="12"/>
      <c r="EF1518" s="12"/>
      <c r="EG1518" s="12"/>
      <c r="EH1518" s="12"/>
      <c r="EI1518" s="12"/>
      <c r="EJ1518" s="12"/>
      <c r="EK1518" s="12"/>
      <c r="EL1518" s="12"/>
      <c r="EM1518" s="12"/>
      <c r="EN1518" s="12"/>
      <c r="EO1518" s="12"/>
      <c r="EP1518" s="12"/>
      <c r="EQ1518" s="12"/>
      <c r="ER1518" s="12"/>
      <c r="ES1518" s="12"/>
      <c r="ET1518" s="12"/>
      <c r="EU1518" s="12"/>
      <c r="EV1518" s="12"/>
      <c r="EW1518" s="12"/>
      <c r="EX1518" s="12"/>
      <c r="EY1518" s="12"/>
      <c r="EZ1518" s="12"/>
      <c r="FA1518" s="12"/>
      <c r="FB1518" s="12"/>
      <c r="FC1518" s="12"/>
      <c r="FD1518" s="12"/>
      <c r="FE1518" s="12"/>
      <c r="FF1518" s="12"/>
      <c r="FG1518" s="12"/>
      <c r="FH1518" s="12"/>
      <c r="FI1518" s="12"/>
      <c r="FJ1518" s="12"/>
      <c r="FK1518" s="12"/>
      <c r="FL1518" s="12"/>
      <c r="FM1518" s="12"/>
      <c r="FN1518" s="12"/>
      <c r="FO1518" s="12"/>
      <c r="FP1518" s="12"/>
      <c r="FQ1518" s="12"/>
      <c r="FR1518" s="12"/>
      <c r="FS1518" s="12"/>
      <c r="FT1518" s="12"/>
      <c r="FU1518" s="12"/>
      <c r="FV1518" s="12"/>
      <c r="FW1518" s="12"/>
      <c r="FX1518" s="12"/>
      <c r="FY1518" s="12"/>
      <c r="FZ1518" s="12"/>
      <c r="GA1518" s="12"/>
      <c r="GB1518" s="12"/>
      <c r="GC1518" s="12"/>
      <c r="GD1518" s="12"/>
      <c r="GE1518" s="12"/>
      <c r="GF1518" s="12"/>
      <c r="GG1518" s="12"/>
      <c r="GH1518" s="12"/>
      <c r="GI1518" s="12"/>
      <c r="GJ1518" s="12"/>
      <c r="GK1518" s="12"/>
      <c r="GL1518" s="12"/>
      <c r="GM1518" s="12"/>
      <c r="GN1518" s="12"/>
      <c r="GO1518" s="12"/>
      <c r="GP1518" s="12"/>
      <c r="GQ1518" s="12"/>
      <c r="GR1518" s="12"/>
      <c r="GS1518" s="12"/>
      <c r="GT1518" s="12"/>
      <c r="GU1518" s="12"/>
      <c r="GV1518" s="12"/>
      <c r="GW1518" s="12"/>
      <c r="GX1518" s="12"/>
      <c r="GY1518" s="12"/>
      <c r="GZ1518" s="12"/>
      <c r="HA1518" s="12"/>
      <c r="HB1518" s="12"/>
      <c r="HC1518" s="12"/>
      <c r="HD1518" s="12"/>
      <c r="HE1518" s="12"/>
      <c r="HF1518" s="12"/>
      <c r="HG1518" s="12"/>
      <c r="HH1518" s="12"/>
      <c r="HI1518" s="12"/>
      <c r="HJ1518" s="12"/>
      <c r="HK1518" s="12"/>
      <c r="HL1518" s="12"/>
      <c r="HM1518" s="12"/>
      <c r="HN1518" s="12"/>
      <c r="HO1518" s="12"/>
      <c r="HP1518" s="12"/>
      <c r="HQ1518" s="12"/>
      <c r="HR1518" s="12"/>
      <c r="HS1518" s="12"/>
      <c r="HT1518" s="12"/>
      <c r="HU1518" s="12"/>
      <c r="HW1518" s="12"/>
      <c r="HX1518" s="12"/>
      <c r="IJ1518" s="12"/>
      <c r="IK1518" s="12"/>
      <c r="IL1518" s="12"/>
      <c r="IM1518" s="12"/>
      <c r="IN1518" s="12"/>
      <c r="JB1518" s="12"/>
      <c r="JC1518" s="12"/>
      <c r="JD1518" s="12"/>
      <c r="JE1518" s="12"/>
      <c r="JK1518" s="12"/>
      <c r="JM1518" s="12"/>
      <c r="JN1518" s="12"/>
      <c r="JO1518" s="12"/>
      <c r="JP1518" s="12"/>
      <c r="JR1518" s="12"/>
      <c r="JS1518" s="12"/>
      <c r="JT1518" s="12"/>
      <c r="JU1518" s="12"/>
      <c r="JV1518" s="12"/>
      <c r="JW1518" s="12"/>
      <c r="JX1518" s="12"/>
      <c r="JY1518" s="12"/>
      <c r="JZ1518" s="12"/>
      <c r="KA1518" s="12"/>
      <c r="KG1518" s="12"/>
      <c r="KH1518" s="12"/>
      <c r="KI1518" s="12"/>
      <c r="KJ1518" s="12"/>
      <c r="KK1518" s="12"/>
      <c r="KL1518" s="12"/>
      <c r="KS1518" s="12"/>
      <c r="KT1518" s="12"/>
      <c r="KX1518" s="12"/>
      <c r="KY1518" s="12"/>
    </row>
    <row r="1519" spans="1:359" s="8" customFormat="1" ht="22.5" customHeight="1">
      <c r="A1519" s="57"/>
      <c r="B1519" s="58"/>
      <c r="C1519" s="62"/>
      <c r="D1519" s="201"/>
      <c r="E1519" s="226"/>
      <c r="F1519" s="59"/>
      <c r="G1519" s="59"/>
      <c r="H1519" s="79" t="s">
        <v>467</v>
      </c>
      <c r="I1519" s="79" t="s">
        <v>2189</v>
      </c>
      <c r="J1519" s="81"/>
      <c r="K1519" s="79" t="s">
        <v>2195</v>
      </c>
      <c r="L1519" s="66">
        <f t="shared" si="465"/>
        <v>0</v>
      </c>
      <c r="M1519" s="66"/>
      <c r="N1519" s="1" t="s">
        <v>369</v>
      </c>
      <c r="O1519" s="316" t="s">
        <v>369</v>
      </c>
      <c r="P1519" s="317" t="s">
        <v>369</v>
      </c>
      <c r="Q1519" s="4">
        <v>1</v>
      </c>
      <c r="R1519" s="37">
        <v>0</v>
      </c>
      <c r="S1519" s="38">
        <f t="shared" si="466"/>
        <v>0</v>
      </c>
      <c r="T1519" s="20" t="s">
        <v>489</v>
      </c>
      <c r="U1519" s="10" t="s">
        <v>2192</v>
      </c>
      <c r="V1519" s="9"/>
      <c r="HP1519" s="12"/>
      <c r="HQ1519" s="12"/>
      <c r="IE1519" s="12"/>
      <c r="IF1519" s="12"/>
      <c r="IG1519" s="12"/>
      <c r="IH1519" s="12"/>
      <c r="IO1519" s="12"/>
      <c r="IP1519" s="12"/>
      <c r="IQ1519" s="12"/>
      <c r="JB1519" s="12"/>
      <c r="JC1519" s="12"/>
      <c r="JD1519" s="12"/>
      <c r="JE1519" s="12"/>
      <c r="JK1519" s="12"/>
      <c r="JM1519" s="12"/>
      <c r="JN1519" s="12"/>
      <c r="JO1519" s="12"/>
      <c r="JP1519" s="12"/>
      <c r="JR1519" s="12"/>
      <c r="JS1519" s="12"/>
      <c r="JT1519" s="12"/>
      <c r="JU1519" s="12"/>
      <c r="JV1519" s="12"/>
      <c r="JW1519" s="12"/>
      <c r="JX1519" s="12"/>
      <c r="JZ1519" s="12"/>
      <c r="KA1519" s="12"/>
      <c r="KB1519" s="12"/>
      <c r="KC1519" s="12"/>
      <c r="KD1519" s="12"/>
      <c r="KG1519" s="12"/>
      <c r="KU1519" s="12"/>
      <c r="KV1519" s="12"/>
      <c r="KW1519" s="12"/>
      <c r="KX1519" s="12"/>
      <c r="KY1519" s="12"/>
      <c r="LD1519" s="12"/>
      <c r="LE1519" s="12"/>
      <c r="LF1519" s="12"/>
      <c r="LG1519" s="12"/>
      <c r="LH1519" s="12"/>
      <c r="LI1519" s="12"/>
      <c r="LJ1519" s="12"/>
      <c r="LK1519" s="12"/>
      <c r="LL1519" s="12"/>
      <c r="LM1519" s="12"/>
      <c r="LR1519" s="12"/>
      <c r="LS1519" s="12"/>
      <c r="LT1519" s="12"/>
      <c r="LU1519" s="12"/>
      <c r="LV1519" s="12"/>
      <c r="LW1519" s="12"/>
      <c r="LX1519" s="12"/>
      <c r="LY1519" s="12"/>
      <c r="LZ1519" s="12"/>
      <c r="MA1519" s="12"/>
      <c r="MB1519" s="12"/>
      <c r="MC1519" s="12"/>
      <c r="MD1519" s="12"/>
      <c r="ME1519" s="12"/>
      <c r="MF1519" s="12"/>
      <c r="MR1519" s="12"/>
      <c r="MU1519" s="12"/>
    </row>
    <row r="1520" spans="1:359" s="8" customFormat="1" ht="22.5" customHeight="1">
      <c r="A1520" s="57">
        <v>2.2000000000000002</v>
      </c>
      <c r="B1520" s="58"/>
      <c r="C1520" s="62">
        <v>-2</v>
      </c>
      <c r="D1520" s="201">
        <f>SUM((S1520*A1520)+B1520+C1520)</f>
        <v>31.550000000000004</v>
      </c>
      <c r="E1520" s="226"/>
      <c r="F1520" s="59" t="s">
        <v>806</v>
      </c>
      <c r="G1520" s="59"/>
      <c r="H1520" s="26" t="s">
        <v>467</v>
      </c>
      <c r="I1520" s="26" t="s">
        <v>1208</v>
      </c>
      <c r="J1520" s="26"/>
      <c r="K1520" s="26" t="s">
        <v>1209</v>
      </c>
      <c r="L1520" s="66">
        <f t="shared" si="465"/>
        <v>31.550000000000004</v>
      </c>
      <c r="M1520" s="66"/>
      <c r="N1520" s="1" t="s">
        <v>369</v>
      </c>
      <c r="O1520" s="316" t="s">
        <v>369</v>
      </c>
      <c r="P1520" s="317">
        <v>1</v>
      </c>
      <c r="Q1520" s="4" t="s">
        <v>369</v>
      </c>
      <c r="R1520" s="37">
        <v>12.5</v>
      </c>
      <c r="S1520" s="38">
        <f t="shared" si="466"/>
        <v>15.25</v>
      </c>
      <c r="T1520" s="25">
        <v>0.2</v>
      </c>
      <c r="U1520" s="10" t="s">
        <v>1203</v>
      </c>
      <c r="V1520" s="9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  <c r="AR1520" s="12"/>
      <c r="AS1520" s="12"/>
      <c r="AT1520" s="12"/>
      <c r="AU1520" s="12"/>
      <c r="AV1520" s="12"/>
      <c r="AW1520" s="12"/>
      <c r="AX1520" s="12"/>
      <c r="AY1520" s="12"/>
      <c r="AZ1520" s="12"/>
      <c r="BA1520" s="12"/>
      <c r="BB1520" s="12"/>
      <c r="BC1520" s="12"/>
      <c r="BD1520" s="12"/>
      <c r="BE1520" s="12"/>
      <c r="BF1520" s="12"/>
      <c r="BG1520" s="12"/>
      <c r="BH1520" s="12"/>
      <c r="BI1520" s="12"/>
      <c r="BJ1520" s="12"/>
      <c r="BK1520" s="12"/>
      <c r="BL1520" s="12"/>
      <c r="BM1520" s="12"/>
      <c r="BN1520" s="12"/>
      <c r="BO1520" s="12"/>
      <c r="BP1520" s="12"/>
      <c r="BQ1520" s="12"/>
      <c r="BR1520" s="12"/>
      <c r="BS1520" s="12"/>
      <c r="BT1520" s="12"/>
      <c r="BU1520" s="12"/>
      <c r="BV1520" s="12"/>
      <c r="BW1520" s="12"/>
      <c r="BX1520" s="12"/>
      <c r="BY1520" s="12"/>
      <c r="BZ1520" s="12"/>
      <c r="CA1520" s="12"/>
      <c r="CB1520" s="12"/>
      <c r="CC1520" s="12"/>
      <c r="CD1520" s="12"/>
      <c r="CE1520" s="12"/>
      <c r="CF1520" s="12"/>
      <c r="CG1520" s="12"/>
      <c r="CH1520" s="12"/>
      <c r="CI1520" s="12"/>
      <c r="CJ1520" s="12"/>
      <c r="CK1520" s="12"/>
      <c r="CL1520" s="12"/>
      <c r="CM1520" s="12"/>
      <c r="CN1520" s="12"/>
      <c r="CO1520" s="12"/>
      <c r="CP1520" s="12"/>
      <c r="CQ1520" s="12"/>
      <c r="CR1520" s="12"/>
      <c r="CS1520" s="12"/>
      <c r="CT1520" s="12"/>
      <c r="CU1520" s="12"/>
      <c r="CV1520" s="12"/>
      <c r="CW1520" s="12"/>
      <c r="CX1520" s="12"/>
      <c r="CY1520" s="12"/>
      <c r="CZ1520" s="12"/>
      <c r="DA1520" s="12"/>
      <c r="DB1520" s="12"/>
      <c r="DC1520" s="12"/>
      <c r="DD1520" s="12"/>
      <c r="DE1520" s="12"/>
      <c r="DF1520" s="12"/>
      <c r="DG1520" s="12"/>
      <c r="DH1520" s="12"/>
      <c r="DI1520" s="12"/>
      <c r="DJ1520" s="12"/>
      <c r="DK1520" s="12"/>
      <c r="DL1520" s="12"/>
      <c r="DM1520" s="12"/>
      <c r="DN1520" s="12"/>
      <c r="DO1520" s="12"/>
      <c r="DP1520" s="12"/>
      <c r="DQ1520" s="12"/>
      <c r="DR1520" s="12"/>
      <c r="DS1520" s="12"/>
      <c r="DT1520" s="12"/>
      <c r="DU1520" s="12"/>
      <c r="DV1520" s="12"/>
      <c r="DW1520" s="12"/>
      <c r="DX1520" s="12"/>
      <c r="DY1520" s="12"/>
      <c r="DZ1520" s="12"/>
      <c r="EA1520" s="12"/>
      <c r="EB1520" s="12"/>
      <c r="EC1520" s="12"/>
      <c r="ED1520" s="12"/>
      <c r="EE1520" s="12"/>
      <c r="EF1520" s="12"/>
      <c r="EG1520" s="12"/>
      <c r="EH1520" s="12"/>
      <c r="EI1520" s="12"/>
      <c r="EJ1520" s="12"/>
      <c r="EK1520" s="12"/>
      <c r="EL1520" s="12"/>
      <c r="EM1520" s="12"/>
      <c r="EN1520" s="12"/>
      <c r="EO1520" s="12"/>
      <c r="EP1520" s="12"/>
      <c r="EQ1520" s="12"/>
      <c r="ER1520" s="12"/>
      <c r="ES1520" s="12"/>
      <c r="ET1520" s="12"/>
      <c r="EU1520" s="12"/>
      <c r="EV1520" s="12"/>
      <c r="EW1520" s="12"/>
      <c r="EX1520" s="12"/>
      <c r="EY1520" s="12"/>
      <c r="EZ1520" s="12"/>
      <c r="FA1520" s="12"/>
      <c r="FB1520" s="12"/>
      <c r="FC1520" s="12"/>
      <c r="FD1520" s="12"/>
      <c r="FE1520" s="12"/>
      <c r="FF1520" s="12"/>
      <c r="FG1520" s="12"/>
      <c r="FH1520" s="12"/>
      <c r="FI1520" s="12"/>
      <c r="FJ1520" s="12"/>
      <c r="FK1520" s="12"/>
      <c r="FL1520" s="12"/>
      <c r="FM1520" s="12"/>
      <c r="FN1520" s="12"/>
      <c r="FO1520" s="12"/>
      <c r="FP1520" s="12"/>
      <c r="FQ1520" s="12"/>
      <c r="FR1520" s="12"/>
      <c r="FS1520" s="12"/>
      <c r="FT1520" s="12"/>
      <c r="FU1520" s="12"/>
      <c r="FV1520" s="12"/>
      <c r="FW1520" s="12"/>
      <c r="FX1520" s="12"/>
      <c r="FY1520" s="12"/>
      <c r="FZ1520" s="12"/>
      <c r="GA1520" s="12"/>
      <c r="GB1520" s="12"/>
      <c r="GC1520" s="12"/>
      <c r="GD1520" s="12"/>
      <c r="GE1520" s="12"/>
      <c r="GF1520" s="12"/>
      <c r="GG1520" s="12"/>
      <c r="GH1520" s="12"/>
      <c r="GI1520" s="12"/>
      <c r="GJ1520" s="12"/>
      <c r="GK1520" s="12"/>
      <c r="GL1520" s="12"/>
      <c r="GM1520" s="12"/>
      <c r="GN1520" s="12"/>
      <c r="GO1520" s="12"/>
      <c r="GP1520" s="12"/>
      <c r="GQ1520" s="12"/>
      <c r="GR1520" s="12"/>
      <c r="GS1520" s="12"/>
      <c r="GT1520" s="12"/>
      <c r="GU1520" s="12"/>
      <c r="GV1520" s="12"/>
      <c r="GW1520" s="12"/>
      <c r="GX1520" s="12"/>
      <c r="GY1520" s="12"/>
      <c r="GZ1520" s="12"/>
      <c r="HA1520" s="12"/>
      <c r="HB1520" s="12"/>
      <c r="HC1520" s="12"/>
      <c r="HD1520" s="12"/>
      <c r="HE1520" s="12"/>
      <c r="HF1520" s="12"/>
      <c r="HG1520" s="12"/>
      <c r="HH1520" s="12"/>
      <c r="HI1520" s="12"/>
      <c r="HJ1520" s="12"/>
      <c r="HK1520" s="12"/>
      <c r="HL1520" s="12"/>
      <c r="HM1520" s="12"/>
      <c r="HN1520" s="12"/>
      <c r="HO1520" s="12"/>
      <c r="HP1520" s="12"/>
      <c r="HQ1520" s="12"/>
      <c r="HT1520" s="12"/>
      <c r="HU1520" s="12"/>
      <c r="HW1520" s="12"/>
      <c r="HX1520" s="12"/>
      <c r="IE1520" s="12"/>
      <c r="IF1520" s="12"/>
      <c r="IG1520" s="12"/>
      <c r="IH1520" s="12"/>
      <c r="IO1520" s="12"/>
      <c r="IP1520" s="12"/>
      <c r="IQ1520" s="12"/>
      <c r="JB1520" s="12"/>
      <c r="JC1520" s="12"/>
      <c r="JD1520" s="12"/>
      <c r="JE1520" s="12"/>
      <c r="JF1520" s="12"/>
      <c r="JG1520" s="12"/>
      <c r="JH1520" s="12"/>
      <c r="JI1520" s="12"/>
      <c r="JJ1520" s="12"/>
      <c r="JK1520" s="12"/>
      <c r="JL1520" s="12"/>
      <c r="JN1520" s="12"/>
      <c r="JP1520" s="12"/>
      <c r="JR1520" s="12"/>
      <c r="JS1520" s="12"/>
      <c r="JT1520" s="12"/>
      <c r="JU1520" s="12"/>
      <c r="JV1520" s="12"/>
      <c r="JW1520" s="12"/>
      <c r="JX1520" s="12"/>
      <c r="JY1520" s="12"/>
      <c r="KE1520" s="12"/>
      <c r="KF1520" s="12"/>
      <c r="KM1520" s="12"/>
      <c r="KN1520" s="12"/>
      <c r="KO1520" s="12"/>
      <c r="KP1520" s="12"/>
      <c r="KQ1520" s="12"/>
      <c r="KR1520" s="12"/>
      <c r="KS1520" s="12"/>
      <c r="KT1520" s="12"/>
      <c r="KX1520" s="12"/>
      <c r="KZ1520" s="12"/>
      <c r="LA1520" s="12"/>
      <c r="LB1520" s="12"/>
      <c r="LC1520" s="12"/>
      <c r="MH1520" s="12"/>
      <c r="MI1520" s="12"/>
      <c r="MJ1520" s="12"/>
      <c r="MK1520" s="12"/>
      <c r="ML1520" s="12"/>
      <c r="MM1520" s="12"/>
      <c r="MN1520" s="12"/>
      <c r="MO1520" s="12"/>
      <c r="MP1520" s="12"/>
    </row>
    <row r="1521" spans="1:359" s="8" customFormat="1" ht="22.5" customHeight="1">
      <c r="A1521" s="57">
        <v>1</v>
      </c>
      <c r="B1521" s="58">
        <v>25</v>
      </c>
      <c r="C1521" s="62"/>
      <c r="D1521" s="201">
        <f>SUM((R1521*A1521)+B1521+C1521)+((2020-2018)*3)</f>
        <v>58.870000000000005</v>
      </c>
      <c r="E1521" s="226"/>
      <c r="F1521" s="198" t="s">
        <v>832</v>
      </c>
      <c r="G1521" s="90" t="s">
        <v>1516</v>
      </c>
      <c r="H1521" s="83" t="s">
        <v>467</v>
      </c>
      <c r="I1521" s="83" t="s">
        <v>780</v>
      </c>
      <c r="J1521" s="83"/>
      <c r="K1521" s="83" t="s">
        <v>784</v>
      </c>
      <c r="L1521" s="66">
        <f t="shared" si="465"/>
        <v>58.870000000000005</v>
      </c>
      <c r="M1521" s="66"/>
      <c r="N1521" s="1" t="s">
        <v>369</v>
      </c>
      <c r="O1521" s="316" t="s">
        <v>369</v>
      </c>
      <c r="P1521" s="317">
        <v>1</v>
      </c>
      <c r="Q1521" s="4" t="s">
        <v>369</v>
      </c>
      <c r="R1521" s="37">
        <v>27.87</v>
      </c>
      <c r="S1521" s="38">
        <f t="shared" si="466"/>
        <v>34.001400000000004</v>
      </c>
      <c r="T1521" s="20"/>
      <c r="U1521" s="10" t="s">
        <v>782</v>
      </c>
      <c r="V1521" s="9"/>
      <c r="W1521" s="12"/>
      <c r="HP1521" s="12"/>
      <c r="HQ1521" s="12"/>
      <c r="HZ1521" s="12"/>
      <c r="IA1521" s="12"/>
      <c r="IG1521" s="12"/>
      <c r="IJ1521" s="12"/>
      <c r="IK1521" s="12"/>
      <c r="IL1521" s="12"/>
      <c r="IM1521" s="12"/>
      <c r="IN1521" s="12"/>
      <c r="IO1521" s="12"/>
      <c r="IP1521" s="12"/>
      <c r="IQ1521" s="12"/>
      <c r="IR1521" s="12"/>
      <c r="IS1521" s="12"/>
      <c r="IT1521" s="12"/>
      <c r="IU1521" s="12"/>
      <c r="IV1521" s="12"/>
      <c r="IW1521" s="12"/>
      <c r="IX1521" s="12"/>
      <c r="IY1521" s="12"/>
      <c r="IZ1521" s="12"/>
      <c r="JA1521" s="12"/>
      <c r="JL1521" s="12"/>
      <c r="JZ1521" s="12"/>
      <c r="KA1521" s="12"/>
      <c r="KE1521" s="12"/>
      <c r="KF1521" s="12"/>
      <c r="KM1521" s="12"/>
      <c r="KN1521" s="12"/>
      <c r="KO1521" s="12"/>
      <c r="KP1521" s="12"/>
      <c r="KQ1521" s="12"/>
      <c r="KR1521" s="12"/>
      <c r="KS1521" s="12"/>
      <c r="KT1521" s="12"/>
      <c r="KX1521" s="12"/>
      <c r="KZ1521" s="12"/>
      <c r="LA1521" s="12"/>
      <c r="LB1521" s="12"/>
      <c r="LC1521" s="12"/>
      <c r="LN1521" s="12"/>
      <c r="LO1521" s="12"/>
      <c r="LP1521" s="12"/>
      <c r="LQ1521" s="12"/>
      <c r="MG1521" s="12"/>
      <c r="MH1521" s="12"/>
      <c r="MI1521" s="12"/>
      <c r="MJ1521" s="12"/>
      <c r="MU1521" s="12"/>
    </row>
    <row r="1522" spans="1:359" s="8" customFormat="1" ht="22.5" customHeight="1">
      <c r="A1522" s="57"/>
      <c r="B1522" s="58"/>
      <c r="C1522" s="62"/>
      <c r="D1522" s="201"/>
      <c r="E1522" s="225"/>
      <c r="F1522" s="59"/>
      <c r="G1522" s="59"/>
      <c r="H1522" s="79" t="s">
        <v>467</v>
      </c>
      <c r="I1522" s="79" t="s">
        <v>40</v>
      </c>
      <c r="J1522" s="79"/>
      <c r="K1522" s="79" t="s">
        <v>400</v>
      </c>
      <c r="L1522" s="66">
        <v>198</v>
      </c>
      <c r="M1522" s="66"/>
      <c r="N1522" s="1" t="s">
        <v>369</v>
      </c>
      <c r="O1522" s="316" t="s">
        <v>369</v>
      </c>
      <c r="P1522" s="317">
        <v>1</v>
      </c>
      <c r="Q1522" s="4" t="s">
        <v>369</v>
      </c>
      <c r="R1522" s="37">
        <v>110</v>
      </c>
      <c r="S1522" s="38">
        <f t="shared" si="466"/>
        <v>134.19999999999999</v>
      </c>
      <c r="T1522" s="19"/>
      <c r="U1522" s="10" t="s">
        <v>487</v>
      </c>
      <c r="V1522" s="9"/>
      <c r="IB1522" s="12"/>
      <c r="IC1522" s="12"/>
      <c r="ID1522" s="12"/>
      <c r="IR1522" s="12"/>
      <c r="IS1522" s="12"/>
      <c r="IT1522" s="12"/>
      <c r="IU1522" s="12"/>
      <c r="IV1522" s="12"/>
      <c r="IW1522" s="12"/>
      <c r="IX1522" s="12"/>
      <c r="IY1522" s="12"/>
      <c r="IZ1522" s="12"/>
      <c r="JA1522" s="12"/>
      <c r="JL1522" s="12"/>
      <c r="JN1522" s="12"/>
      <c r="JT1522" s="12"/>
      <c r="JU1522" s="12"/>
      <c r="JV1522" s="12"/>
      <c r="JW1522" s="12"/>
      <c r="JX1522" s="12"/>
      <c r="KS1522" s="12"/>
      <c r="KT1522" s="12"/>
      <c r="KX1522" s="12"/>
      <c r="KZ1522" s="12"/>
      <c r="LA1522" s="12"/>
      <c r="LB1522" s="12"/>
      <c r="LC1522" s="12"/>
      <c r="LN1522" s="12"/>
      <c r="LO1522" s="12"/>
      <c r="LP1522" s="12"/>
      <c r="LQ1522" s="12"/>
      <c r="MG1522" s="12"/>
      <c r="MH1522" s="12"/>
      <c r="MI1522" s="12"/>
      <c r="MJ1522" s="12"/>
      <c r="MR1522" s="12"/>
      <c r="MU1522" s="12"/>
    </row>
    <row r="1523" spans="1:359" s="8" customFormat="1" ht="22.5" customHeight="1">
      <c r="A1523" s="57">
        <v>2.1</v>
      </c>
      <c r="B1523" s="58"/>
      <c r="C1523" s="62"/>
      <c r="D1523" s="201">
        <f>SUM((S1523*A1523)+B1523+C1523)</f>
        <v>47.140799999999999</v>
      </c>
      <c r="E1523" s="226"/>
      <c r="F1523" s="59" t="s">
        <v>807</v>
      </c>
      <c r="G1523" s="59"/>
      <c r="H1523" s="26" t="s">
        <v>467</v>
      </c>
      <c r="I1523" s="26" t="s">
        <v>2511</v>
      </c>
      <c r="J1523" s="26"/>
      <c r="K1523" s="26" t="s">
        <v>2800</v>
      </c>
      <c r="L1523" s="66">
        <f t="shared" ref="L1523:L1528" si="467">SUM(D1523)</f>
        <v>47.140799999999999</v>
      </c>
      <c r="M1523" s="66"/>
      <c r="N1523" s="1" t="s">
        <v>369</v>
      </c>
      <c r="O1523" s="316" t="s">
        <v>369</v>
      </c>
      <c r="P1523" s="317">
        <v>2</v>
      </c>
      <c r="Q1523" s="4" t="s">
        <v>369</v>
      </c>
      <c r="R1523" s="37">
        <v>18.399999999999999</v>
      </c>
      <c r="S1523" s="38">
        <f>SUM(R1523*1.22)</f>
        <v>22.447999999999997</v>
      </c>
      <c r="T1523" s="25">
        <v>0.05</v>
      </c>
      <c r="U1523" s="10" t="s">
        <v>518</v>
      </c>
      <c r="V1523" s="10" t="s">
        <v>1629</v>
      </c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12"/>
      <c r="AS1523" s="12"/>
      <c r="AT1523" s="12"/>
      <c r="AU1523" s="12"/>
      <c r="AV1523" s="12"/>
      <c r="AW1523" s="12"/>
      <c r="AX1523" s="12"/>
      <c r="AY1523" s="12"/>
      <c r="AZ1523" s="12"/>
      <c r="BA1523" s="12"/>
      <c r="BB1523" s="12"/>
      <c r="BC1523" s="12"/>
      <c r="BD1523" s="12"/>
      <c r="BE1523" s="12"/>
      <c r="BF1523" s="12"/>
      <c r="BG1523" s="12"/>
      <c r="BH1523" s="12"/>
      <c r="BI1523" s="12"/>
      <c r="BJ1523" s="12"/>
      <c r="BK1523" s="12"/>
      <c r="BL1523" s="12"/>
      <c r="BM1523" s="12"/>
      <c r="BN1523" s="12"/>
      <c r="BO1523" s="12"/>
      <c r="BP1523" s="12"/>
      <c r="BQ1523" s="12"/>
      <c r="BR1523" s="12"/>
      <c r="BS1523" s="12"/>
      <c r="BT1523" s="12"/>
      <c r="BU1523" s="12"/>
      <c r="BV1523" s="12"/>
      <c r="BW1523" s="12"/>
      <c r="BX1523" s="12"/>
      <c r="BY1523" s="12"/>
      <c r="BZ1523" s="12"/>
      <c r="CA1523" s="12"/>
      <c r="CB1523" s="12"/>
      <c r="CC1523" s="12"/>
      <c r="CD1523" s="12"/>
      <c r="CE1523" s="12"/>
      <c r="CF1523" s="12"/>
      <c r="CG1523" s="12"/>
      <c r="CH1523" s="12"/>
      <c r="CI1523" s="12"/>
      <c r="CJ1523" s="12"/>
      <c r="CK1523" s="12"/>
      <c r="CL1523" s="12"/>
      <c r="CM1523" s="12"/>
      <c r="CN1523" s="12"/>
      <c r="CO1523" s="12"/>
      <c r="CP1523" s="12"/>
      <c r="CQ1523" s="12"/>
      <c r="CR1523" s="12"/>
      <c r="CS1523" s="12"/>
      <c r="CT1523" s="12"/>
      <c r="CU1523" s="12"/>
      <c r="CV1523" s="12"/>
      <c r="CW1523" s="12"/>
      <c r="CX1523" s="12"/>
      <c r="CY1523" s="12"/>
      <c r="CZ1523" s="12"/>
      <c r="DA1523" s="12"/>
      <c r="DB1523" s="12"/>
      <c r="DC1523" s="12"/>
      <c r="DD1523" s="12"/>
      <c r="DE1523" s="12"/>
      <c r="DF1523" s="12"/>
      <c r="DG1523" s="12"/>
      <c r="DH1523" s="12"/>
      <c r="DI1523" s="12"/>
      <c r="DJ1523" s="12"/>
      <c r="DK1523" s="12"/>
      <c r="DL1523" s="12"/>
      <c r="DM1523" s="12"/>
      <c r="DN1523" s="12"/>
      <c r="DO1523" s="12"/>
      <c r="DP1523" s="12"/>
      <c r="DQ1523" s="12"/>
      <c r="DR1523" s="12"/>
      <c r="DS1523" s="12"/>
      <c r="DT1523" s="12"/>
      <c r="DU1523" s="12"/>
      <c r="DV1523" s="12"/>
      <c r="DW1523" s="12"/>
      <c r="DX1523" s="12"/>
      <c r="DY1523" s="12"/>
      <c r="DZ1523" s="12"/>
      <c r="EA1523" s="12"/>
      <c r="EB1523" s="12"/>
      <c r="EC1523" s="12"/>
      <c r="ED1523" s="12"/>
      <c r="EE1523" s="12"/>
      <c r="EF1523" s="12"/>
      <c r="EG1523" s="12"/>
      <c r="EH1523" s="12"/>
      <c r="EI1523" s="12"/>
      <c r="EJ1523" s="12"/>
      <c r="EK1523" s="12"/>
      <c r="EL1523" s="12"/>
      <c r="EM1523" s="12"/>
      <c r="EN1523" s="12"/>
      <c r="EO1523" s="12"/>
      <c r="EP1523" s="12"/>
      <c r="EQ1523" s="12"/>
      <c r="ER1523" s="12"/>
      <c r="ES1523" s="12"/>
      <c r="ET1523" s="12"/>
      <c r="EU1523" s="12"/>
      <c r="EV1523" s="12"/>
      <c r="EW1523" s="12"/>
      <c r="EX1523" s="12"/>
      <c r="EY1523" s="12"/>
      <c r="EZ1523" s="12"/>
      <c r="FA1523" s="12"/>
      <c r="FB1523" s="12"/>
      <c r="FC1523" s="12"/>
      <c r="FD1523" s="12"/>
      <c r="FE1523" s="12"/>
      <c r="FF1523" s="12"/>
      <c r="FG1523" s="12"/>
      <c r="FH1523" s="12"/>
      <c r="FI1523" s="12"/>
      <c r="FJ1523" s="12"/>
      <c r="FK1523" s="12"/>
      <c r="FL1523" s="12"/>
      <c r="FM1523" s="12"/>
      <c r="FN1523" s="12"/>
      <c r="FO1523" s="12"/>
      <c r="FP1523" s="12"/>
      <c r="FQ1523" s="12"/>
      <c r="FR1523" s="12"/>
      <c r="FS1523" s="12"/>
      <c r="FT1523" s="12"/>
      <c r="FU1523" s="12"/>
      <c r="FV1523" s="12"/>
      <c r="FW1523" s="12"/>
      <c r="FX1523" s="12"/>
      <c r="FY1523" s="12"/>
      <c r="FZ1523" s="12"/>
      <c r="GA1523" s="12"/>
      <c r="GB1523" s="12"/>
      <c r="GC1523" s="12"/>
      <c r="GD1523" s="12"/>
      <c r="GE1523" s="12"/>
      <c r="GF1523" s="12"/>
      <c r="GG1523" s="12"/>
      <c r="GH1523" s="12"/>
      <c r="GI1523" s="12"/>
      <c r="GJ1523" s="12"/>
      <c r="GK1523" s="12"/>
      <c r="GL1523" s="12"/>
      <c r="GM1523" s="12"/>
      <c r="GN1523" s="12"/>
      <c r="GO1523" s="12"/>
      <c r="GP1523" s="12"/>
      <c r="GQ1523" s="12"/>
      <c r="GR1523" s="12"/>
      <c r="GS1523" s="12"/>
      <c r="GT1523" s="12"/>
      <c r="GU1523" s="12"/>
      <c r="GV1523" s="12"/>
      <c r="GW1523" s="12"/>
      <c r="GX1523" s="12"/>
      <c r="GY1523" s="12"/>
      <c r="GZ1523" s="12"/>
      <c r="HA1523" s="12"/>
      <c r="HB1523" s="12"/>
      <c r="HC1523" s="12"/>
      <c r="HD1523" s="12"/>
      <c r="HE1523" s="12"/>
      <c r="HF1523" s="12"/>
      <c r="HG1523" s="12"/>
      <c r="HH1523" s="12"/>
      <c r="HI1523" s="12"/>
      <c r="HJ1523" s="12"/>
      <c r="HK1523" s="12"/>
      <c r="HL1523" s="12"/>
      <c r="HM1523" s="12"/>
      <c r="HN1523" s="12"/>
      <c r="HO1523" s="12"/>
      <c r="HT1523" s="12"/>
      <c r="HU1523" s="12"/>
      <c r="HW1523" s="12"/>
      <c r="HX1523" s="12"/>
      <c r="HZ1523" s="12"/>
      <c r="IA1523" s="12"/>
      <c r="IB1523" s="12"/>
      <c r="IC1523" s="12"/>
      <c r="ID1523" s="12"/>
      <c r="IG1523" s="12"/>
      <c r="II1523" s="12"/>
      <c r="IJ1523" s="12"/>
      <c r="IK1523" s="12"/>
      <c r="IO1523" s="12"/>
      <c r="IP1523" s="12"/>
      <c r="IQ1523" s="12"/>
      <c r="IR1523" s="12"/>
      <c r="JN1523" s="7"/>
      <c r="JO1523" s="12"/>
      <c r="JQ1523" s="12"/>
      <c r="JT1523" s="12"/>
      <c r="JU1523" s="12"/>
      <c r="JV1523" s="12"/>
      <c r="JW1523" s="12"/>
      <c r="JX1523" s="12"/>
      <c r="KS1523" s="12"/>
      <c r="KT1523" s="12"/>
      <c r="KX1523" s="12"/>
      <c r="KZ1523" s="12"/>
      <c r="LA1523" s="12"/>
      <c r="LB1523" s="12"/>
      <c r="LC1523" s="12"/>
      <c r="LN1523" s="12"/>
      <c r="LO1523" s="12"/>
      <c r="LP1523" s="12"/>
      <c r="LQ1523" s="12"/>
      <c r="MG1523" s="12"/>
      <c r="MH1523" s="12"/>
      <c r="MI1523" s="12"/>
      <c r="MJ1523" s="12"/>
      <c r="MQ1523" s="197"/>
      <c r="MS1523" s="197"/>
    </row>
    <row r="1524" spans="1:359" s="8" customFormat="1" ht="22.5" customHeight="1">
      <c r="A1524" s="57">
        <v>2</v>
      </c>
      <c r="B1524" s="58"/>
      <c r="C1524" s="62"/>
      <c r="D1524" s="201">
        <f>SUM((S1524*A1524)+B1524+C1524)</f>
        <v>65.88</v>
      </c>
      <c r="E1524" s="226"/>
      <c r="F1524" s="59" t="s">
        <v>808</v>
      </c>
      <c r="G1524" s="59"/>
      <c r="H1524" s="26" t="s">
        <v>467</v>
      </c>
      <c r="I1524" s="26" t="s">
        <v>2511</v>
      </c>
      <c r="J1524" s="26"/>
      <c r="K1524" s="26" t="s">
        <v>2801</v>
      </c>
      <c r="L1524" s="66">
        <f t="shared" si="467"/>
        <v>65.88</v>
      </c>
      <c r="M1524" s="66"/>
      <c r="N1524" s="1" t="s">
        <v>369</v>
      </c>
      <c r="O1524" s="316" t="s">
        <v>369</v>
      </c>
      <c r="P1524" s="317">
        <v>2</v>
      </c>
      <c r="Q1524" s="4" t="s">
        <v>369</v>
      </c>
      <c r="R1524" s="37">
        <v>27</v>
      </c>
      <c r="S1524" s="38">
        <f>SUM(R1524*1.22)</f>
        <v>32.94</v>
      </c>
      <c r="T1524" s="25">
        <v>0.05</v>
      </c>
      <c r="U1524" s="10" t="s">
        <v>518</v>
      </c>
      <c r="V1524" s="10" t="s">
        <v>1629</v>
      </c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  <c r="AT1524" s="12"/>
      <c r="AU1524" s="12"/>
      <c r="AV1524" s="12"/>
      <c r="AW1524" s="12"/>
      <c r="AX1524" s="12"/>
      <c r="AY1524" s="12"/>
      <c r="AZ1524" s="12"/>
      <c r="BA1524" s="12"/>
      <c r="BB1524" s="12"/>
      <c r="BC1524" s="12"/>
      <c r="BD1524" s="12"/>
      <c r="BE1524" s="12"/>
      <c r="BF1524" s="12"/>
      <c r="BG1524" s="12"/>
      <c r="BH1524" s="12"/>
      <c r="BI1524" s="12"/>
      <c r="BJ1524" s="12"/>
      <c r="BK1524" s="12"/>
      <c r="BL1524" s="12"/>
      <c r="BM1524" s="12"/>
      <c r="BN1524" s="12"/>
      <c r="BO1524" s="12"/>
      <c r="BP1524" s="12"/>
      <c r="BQ1524" s="12"/>
      <c r="BR1524" s="12"/>
      <c r="BS1524" s="12"/>
      <c r="BT1524" s="12"/>
      <c r="BU1524" s="12"/>
      <c r="BV1524" s="12"/>
      <c r="BW1524" s="12"/>
      <c r="BX1524" s="12"/>
      <c r="BY1524" s="12"/>
      <c r="BZ1524" s="12"/>
      <c r="CA1524" s="12"/>
      <c r="CB1524" s="12"/>
      <c r="CC1524" s="12"/>
      <c r="CD1524" s="12"/>
      <c r="CE1524" s="12"/>
      <c r="CF1524" s="12"/>
      <c r="CG1524" s="12"/>
      <c r="CH1524" s="12"/>
      <c r="CI1524" s="12"/>
      <c r="CJ1524" s="12"/>
      <c r="CK1524" s="12"/>
      <c r="CL1524" s="12"/>
      <c r="CM1524" s="12"/>
      <c r="CN1524" s="12"/>
      <c r="CO1524" s="12"/>
      <c r="CP1524" s="12"/>
      <c r="CQ1524" s="12"/>
      <c r="CR1524" s="12"/>
      <c r="CS1524" s="12"/>
      <c r="CT1524" s="12"/>
      <c r="CU1524" s="12"/>
      <c r="CV1524" s="12"/>
      <c r="CW1524" s="12"/>
      <c r="CX1524" s="12"/>
      <c r="CY1524" s="12"/>
      <c r="CZ1524" s="12"/>
      <c r="DA1524" s="12"/>
      <c r="DB1524" s="12"/>
      <c r="DC1524" s="12"/>
      <c r="DD1524" s="12"/>
      <c r="DE1524" s="12"/>
      <c r="DF1524" s="12"/>
      <c r="DG1524" s="12"/>
      <c r="DH1524" s="12"/>
      <c r="DI1524" s="12"/>
      <c r="DJ1524" s="12"/>
      <c r="DK1524" s="12"/>
      <c r="DL1524" s="12"/>
      <c r="DM1524" s="12"/>
      <c r="DN1524" s="12"/>
      <c r="DO1524" s="12"/>
      <c r="DP1524" s="12"/>
      <c r="DQ1524" s="12"/>
      <c r="DR1524" s="12"/>
      <c r="DS1524" s="12"/>
      <c r="DT1524" s="12"/>
      <c r="DU1524" s="12"/>
      <c r="DV1524" s="12"/>
      <c r="DW1524" s="12"/>
      <c r="DX1524" s="12"/>
      <c r="DY1524" s="12"/>
      <c r="DZ1524" s="12"/>
      <c r="EA1524" s="12"/>
      <c r="EB1524" s="12"/>
      <c r="EC1524" s="12"/>
      <c r="ED1524" s="12"/>
      <c r="EE1524" s="12"/>
      <c r="EF1524" s="12"/>
      <c r="EG1524" s="12"/>
      <c r="EH1524" s="12"/>
      <c r="EI1524" s="12"/>
      <c r="EJ1524" s="12"/>
      <c r="EK1524" s="12"/>
      <c r="EL1524" s="12"/>
      <c r="EM1524" s="12"/>
      <c r="EN1524" s="12"/>
      <c r="EO1524" s="12"/>
      <c r="EP1524" s="12"/>
      <c r="EQ1524" s="12"/>
      <c r="ER1524" s="12"/>
      <c r="ES1524" s="12"/>
      <c r="ET1524" s="12"/>
      <c r="EU1524" s="12"/>
      <c r="EV1524" s="12"/>
      <c r="EW1524" s="12"/>
      <c r="EX1524" s="12"/>
      <c r="EY1524" s="12"/>
      <c r="EZ1524" s="12"/>
      <c r="FA1524" s="12"/>
      <c r="FB1524" s="12"/>
      <c r="FC1524" s="12"/>
      <c r="FD1524" s="12"/>
      <c r="FE1524" s="12"/>
      <c r="FF1524" s="12"/>
      <c r="FG1524" s="12"/>
      <c r="FH1524" s="12"/>
      <c r="FI1524" s="12"/>
      <c r="FJ1524" s="12"/>
      <c r="FK1524" s="12"/>
      <c r="FL1524" s="12"/>
      <c r="FM1524" s="12"/>
      <c r="FN1524" s="12"/>
      <c r="FO1524" s="12"/>
      <c r="FP1524" s="12"/>
      <c r="FQ1524" s="12"/>
      <c r="FR1524" s="12"/>
      <c r="FS1524" s="12"/>
      <c r="FT1524" s="12"/>
      <c r="FU1524" s="12"/>
      <c r="FV1524" s="12"/>
      <c r="FW1524" s="12"/>
      <c r="FX1524" s="12"/>
      <c r="FY1524" s="12"/>
      <c r="FZ1524" s="12"/>
      <c r="GA1524" s="12"/>
      <c r="GB1524" s="12"/>
      <c r="GC1524" s="12"/>
      <c r="GD1524" s="12"/>
      <c r="GE1524" s="12"/>
      <c r="GF1524" s="12"/>
      <c r="GG1524" s="12"/>
      <c r="GH1524" s="12"/>
      <c r="GI1524" s="12"/>
      <c r="GJ1524" s="12"/>
      <c r="GK1524" s="12"/>
      <c r="GL1524" s="12"/>
      <c r="GM1524" s="12"/>
      <c r="GN1524" s="12"/>
      <c r="GO1524" s="12"/>
      <c r="GP1524" s="12"/>
      <c r="GQ1524" s="12"/>
      <c r="GR1524" s="12"/>
      <c r="GS1524" s="12"/>
      <c r="GT1524" s="12"/>
      <c r="GU1524" s="12"/>
      <c r="GV1524" s="12"/>
      <c r="GW1524" s="12"/>
      <c r="GX1524" s="12"/>
      <c r="GY1524" s="12"/>
      <c r="GZ1524" s="12"/>
      <c r="HA1524" s="12"/>
      <c r="HB1524" s="12"/>
      <c r="HC1524" s="12"/>
      <c r="HD1524" s="12"/>
      <c r="HE1524" s="12"/>
      <c r="HF1524" s="12"/>
      <c r="HG1524" s="12"/>
      <c r="HH1524" s="12"/>
      <c r="HI1524" s="12"/>
      <c r="HJ1524" s="12"/>
      <c r="HK1524" s="12"/>
      <c r="HL1524" s="12"/>
      <c r="HM1524" s="12"/>
      <c r="HN1524" s="12"/>
      <c r="HO1524" s="12"/>
      <c r="HT1524" s="12"/>
      <c r="HU1524" s="12"/>
      <c r="HW1524" s="12"/>
      <c r="HX1524" s="12"/>
      <c r="HZ1524" s="12"/>
      <c r="IA1524" s="12"/>
      <c r="IB1524" s="12"/>
      <c r="IC1524" s="12"/>
      <c r="ID1524" s="12"/>
      <c r="IG1524" s="12"/>
      <c r="II1524" s="12"/>
      <c r="IJ1524" s="12"/>
      <c r="IK1524" s="12"/>
      <c r="IO1524" s="12"/>
      <c r="IP1524" s="12"/>
      <c r="IQ1524" s="12"/>
      <c r="IR1524" s="12"/>
      <c r="JN1524" s="7"/>
      <c r="JO1524" s="12"/>
      <c r="JQ1524" s="12"/>
      <c r="JT1524" s="12"/>
      <c r="JU1524" s="12"/>
      <c r="JV1524" s="12"/>
      <c r="JW1524" s="12"/>
      <c r="JX1524" s="12"/>
      <c r="KS1524" s="12"/>
      <c r="KT1524" s="12"/>
      <c r="KX1524" s="12"/>
      <c r="KZ1524" s="12"/>
      <c r="LA1524" s="12"/>
      <c r="LB1524" s="12"/>
      <c r="LC1524" s="12"/>
      <c r="LN1524" s="12"/>
      <c r="LO1524" s="12"/>
      <c r="LP1524" s="12"/>
      <c r="LQ1524" s="12"/>
      <c r="MG1524" s="12"/>
      <c r="MH1524" s="12"/>
      <c r="MI1524" s="12"/>
      <c r="MJ1524" s="12"/>
      <c r="MQ1524" s="197"/>
      <c r="MS1524" s="197"/>
    </row>
    <row r="1525" spans="1:359" s="8" customFormat="1" ht="22.5" customHeight="1">
      <c r="A1525" s="57">
        <v>1.8</v>
      </c>
      <c r="B1525" s="58"/>
      <c r="C1525" s="62"/>
      <c r="D1525" s="201">
        <f>SUM((R1525*A1525)+B1525+C1525)+((2020-2007)*3)</f>
        <v>111</v>
      </c>
      <c r="E1525" s="225"/>
      <c r="F1525" s="198" t="s">
        <v>810</v>
      </c>
      <c r="G1525" s="90" t="s">
        <v>1517</v>
      </c>
      <c r="H1525" s="83" t="s">
        <v>467</v>
      </c>
      <c r="I1525" s="83" t="s">
        <v>401</v>
      </c>
      <c r="J1525" s="84"/>
      <c r="K1525" s="83" t="s">
        <v>402</v>
      </c>
      <c r="L1525" s="66">
        <f t="shared" si="467"/>
        <v>111</v>
      </c>
      <c r="M1525" s="66"/>
      <c r="N1525" s="1" t="s">
        <v>369</v>
      </c>
      <c r="O1525" s="316" t="s">
        <v>369</v>
      </c>
      <c r="P1525" s="317">
        <v>1</v>
      </c>
      <c r="Q1525" s="4" t="s">
        <v>369</v>
      </c>
      <c r="R1525" s="37">
        <v>40</v>
      </c>
      <c r="S1525" s="38">
        <f t="shared" si="466"/>
        <v>48.8</v>
      </c>
      <c r="T1525" s="20"/>
      <c r="U1525" s="10" t="s">
        <v>487</v>
      </c>
      <c r="V1525" s="9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  <c r="AR1525" s="12"/>
      <c r="AS1525" s="12"/>
      <c r="AT1525" s="12"/>
      <c r="AU1525" s="12"/>
      <c r="AV1525" s="12"/>
      <c r="AW1525" s="12"/>
      <c r="AX1525" s="12"/>
      <c r="AY1525" s="12"/>
      <c r="AZ1525" s="12"/>
      <c r="BA1525" s="12"/>
      <c r="BB1525" s="12"/>
      <c r="BC1525" s="12"/>
      <c r="BD1525" s="12"/>
      <c r="BE1525" s="12"/>
      <c r="BF1525" s="12"/>
      <c r="BG1525" s="12"/>
      <c r="BH1525" s="12"/>
      <c r="BI1525" s="12"/>
      <c r="BJ1525" s="12"/>
      <c r="BK1525" s="12"/>
      <c r="BL1525" s="12"/>
      <c r="BM1525" s="12"/>
      <c r="BN1525" s="12"/>
      <c r="BO1525" s="12"/>
      <c r="BP1525" s="12"/>
      <c r="BQ1525" s="12"/>
      <c r="BR1525" s="12"/>
      <c r="BS1525" s="12"/>
      <c r="BT1525" s="12"/>
      <c r="BU1525" s="12"/>
      <c r="BV1525" s="12"/>
      <c r="BW1525" s="12"/>
      <c r="BX1525" s="12"/>
      <c r="BY1525" s="12"/>
      <c r="BZ1525" s="12"/>
      <c r="CA1525" s="12"/>
      <c r="CB1525" s="12"/>
      <c r="CC1525" s="12"/>
      <c r="CD1525" s="12"/>
      <c r="CE1525" s="12"/>
      <c r="CF1525" s="12"/>
      <c r="CG1525" s="12"/>
      <c r="CH1525" s="12"/>
      <c r="CI1525" s="12"/>
      <c r="CJ1525" s="12"/>
      <c r="CK1525" s="12"/>
      <c r="CL1525" s="12"/>
      <c r="CM1525" s="12"/>
      <c r="CN1525" s="12"/>
      <c r="CO1525" s="12"/>
      <c r="CP1525" s="12"/>
      <c r="CQ1525" s="12"/>
      <c r="CR1525" s="12"/>
      <c r="CS1525" s="12"/>
      <c r="CT1525" s="12"/>
      <c r="CU1525" s="12"/>
      <c r="CV1525" s="12"/>
      <c r="CW1525" s="12"/>
      <c r="CX1525" s="12"/>
      <c r="CY1525" s="12"/>
      <c r="CZ1525" s="12"/>
      <c r="DA1525" s="12"/>
      <c r="DB1525" s="12"/>
      <c r="DC1525" s="12"/>
      <c r="DD1525" s="12"/>
      <c r="DE1525" s="12"/>
      <c r="DF1525" s="12"/>
      <c r="DG1525" s="12"/>
      <c r="DH1525" s="12"/>
      <c r="DI1525" s="12"/>
      <c r="DJ1525" s="12"/>
      <c r="DK1525" s="12"/>
      <c r="DL1525" s="12"/>
      <c r="DM1525" s="12"/>
      <c r="DN1525" s="12"/>
      <c r="DO1525" s="12"/>
      <c r="DP1525" s="12"/>
      <c r="DQ1525" s="12"/>
      <c r="DR1525" s="12"/>
      <c r="DS1525" s="12"/>
      <c r="DT1525" s="12"/>
      <c r="DU1525" s="12"/>
      <c r="DV1525" s="12"/>
      <c r="DW1525" s="12"/>
      <c r="DX1525" s="12"/>
      <c r="DY1525" s="12"/>
      <c r="DZ1525" s="12"/>
      <c r="EA1525" s="12"/>
      <c r="EB1525" s="12"/>
      <c r="EC1525" s="12"/>
      <c r="ED1525" s="12"/>
      <c r="EE1525" s="12"/>
      <c r="EF1525" s="12"/>
      <c r="EG1525" s="12"/>
      <c r="EH1525" s="12"/>
      <c r="EI1525" s="12"/>
      <c r="EJ1525" s="12"/>
      <c r="EK1525" s="12"/>
      <c r="EL1525" s="12"/>
      <c r="EM1525" s="12"/>
      <c r="EN1525" s="12"/>
      <c r="EO1525" s="12"/>
      <c r="EP1525" s="12"/>
      <c r="EQ1525" s="12"/>
      <c r="ER1525" s="12"/>
      <c r="ES1525" s="12"/>
      <c r="ET1525" s="12"/>
      <c r="EU1525" s="12"/>
      <c r="EV1525" s="12"/>
      <c r="EW1525" s="12"/>
      <c r="EX1525" s="12"/>
      <c r="EY1525" s="12"/>
      <c r="EZ1525" s="12"/>
      <c r="FA1525" s="12"/>
      <c r="FB1525" s="12"/>
      <c r="FC1525" s="12"/>
      <c r="FD1525" s="12"/>
      <c r="FE1525" s="12"/>
      <c r="FF1525" s="12"/>
      <c r="FG1525" s="12"/>
      <c r="FH1525" s="12"/>
      <c r="FI1525" s="12"/>
      <c r="FJ1525" s="12"/>
      <c r="FK1525" s="12"/>
      <c r="FL1525" s="12"/>
      <c r="FM1525" s="12"/>
      <c r="FN1525" s="12"/>
      <c r="FO1525" s="12"/>
      <c r="FP1525" s="12"/>
      <c r="FQ1525" s="12"/>
      <c r="FR1525" s="12"/>
      <c r="FS1525" s="12"/>
      <c r="FT1525" s="12"/>
      <c r="FU1525" s="12"/>
      <c r="FV1525" s="12"/>
      <c r="FW1525" s="12"/>
      <c r="FX1525" s="12"/>
      <c r="FY1525" s="12"/>
      <c r="FZ1525" s="12"/>
      <c r="GA1525" s="12"/>
      <c r="GB1525" s="12"/>
      <c r="GC1525" s="12"/>
      <c r="GD1525" s="12"/>
      <c r="GE1525" s="12"/>
      <c r="GF1525" s="12"/>
      <c r="GG1525" s="12"/>
      <c r="GH1525" s="12"/>
      <c r="GI1525" s="12"/>
      <c r="GJ1525" s="12"/>
      <c r="GK1525" s="12"/>
      <c r="GL1525" s="12"/>
      <c r="GM1525" s="12"/>
      <c r="GN1525" s="12"/>
      <c r="GO1525" s="12"/>
      <c r="GP1525" s="12"/>
      <c r="GQ1525" s="12"/>
      <c r="GR1525" s="12"/>
      <c r="GS1525" s="12"/>
      <c r="GT1525" s="12"/>
      <c r="GU1525" s="12"/>
      <c r="GV1525" s="12"/>
      <c r="GW1525" s="12"/>
      <c r="GX1525" s="12"/>
      <c r="GY1525" s="12"/>
      <c r="GZ1525" s="12"/>
      <c r="HA1525" s="12"/>
      <c r="HB1525" s="12"/>
      <c r="HC1525" s="12"/>
      <c r="HD1525" s="12"/>
      <c r="HE1525" s="12"/>
      <c r="HF1525" s="12"/>
      <c r="HG1525" s="12"/>
      <c r="HH1525" s="12"/>
      <c r="HI1525" s="12"/>
      <c r="HJ1525" s="12"/>
      <c r="HK1525" s="12"/>
      <c r="HL1525" s="12"/>
      <c r="HM1525" s="12"/>
      <c r="HN1525" s="12"/>
      <c r="HO1525" s="12"/>
      <c r="HP1525" s="12"/>
      <c r="HQ1525" s="12"/>
      <c r="HR1525" s="12"/>
      <c r="HS1525" s="12"/>
      <c r="HT1525" s="12"/>
      <c r="HU1525" s="12"/>
      <c r="HV1525" s="12"/>
      <c r="HW1525" s="12"/>
      <c r="HX1525" s="12"/>
      <c r="HY1525" s="12"/>
      <c r="HZ1525" s="12"/>
      <c r="IA1525" s="12"/>
      <c r="IB1525" s="12"/>
      <c r="IC1525" s="12"/>
      <c r="ID1525" s="12"/>
      <c r="IH1525" s="12"/>
      <c r="IJ1525" s="12"/>
      <c r="IK1525" s="12"/>
      <c r="IR1525" s="12"/>
      <c r="IS1525" s="12"/>
      <c r="IT1525" s="12"/>
      <c r="IU1525" s="12"/>
      <c r="IV1525" s="12"/>
      <c r="IW1525" s="12"/>
      <c r="IX1525" s="12"/>
      <c r="IY1525" s="12"/>
      <c r="IZ1525" s="12"/>
      <c r="JA1525" s="12"/>
      <c r="JL1525" s="12"/>
      <c r="JT1525" s="12"/>
      <c r="JU1525" s="12"/>
      <c r="JV1525" s="12"/>
      <c r="JW1525" s="12"/>
      <c r="JX1525" s="12"/>
      <c r="KB1525" s="7"/>
      <c r="KC1525" s="7"/>
      <c r="KD1525" s="7"/>
      <c r="KS1525" s="12"/>
      <c r="KT1525" s="12"/>
      <c r="KZ1525" s="12"/>
      <c r="LA1525" s="12"/>
      <c r="LB1525" s="12"/>
      <c r="LC1525" s="12"/>
      <c r="LN1525" s="12"/>
      <c r="LO1525" s="12"/>
      <c r="LP1525" s="12"/>
      <c r="LQ1525" s="12"/>
      <c r="MG1525" s="12"/>
      <c r="MH1525" s="12"/>
      <c r="MI1525" s="12"/>
      <c r="MJ1525" s="12"/>
    </row>
    <row r="1526" spans="1:359" s="8" customFormat="1" ht="22.5" customHeight="1">
      <c r="A1526" s="57">
        <v>1</v>
      </c>
      <c r="B1526" s="58">
        <v>15</v>
      </c>
      <c r="C1526" s="62"/>
      <c r="D1526" s="201">
        <f>SUM((S1526*A1526)+B1526+C1526)</f>
        <v>20.306999999999999</v>
      </c>
      <c r="E1526" s="226"/>
      <c r="F1526" s="59" t="s">
        <v>805</v>
      </c>
      <c r="G1526" s="59"/>
      <c r="H1526" s="26" t="s">
        <v>467</v>
      </c>
      <c r="I1526" s="26" t="s">
        <v>202</v>
      </c>
      <c r="J1526" s="9"/>
      <c r="K1526" s="26" t="s">
        <v>403</v>
      </c>
      <c r="L1526" s="66">
        <f t="shared" si="467"/>
        <v>20.306999999999999</v>
      </c>
      <c r="M1526" s="66"/>
      <c r="N1526" s="1" t="s">
        <v>369</v>
      </c>
      <c r="O1526" s="316" t="s">
        <v>369</v>
      </c>
      <c r="P1526" s="317">
        <v>2</v>
      </c>
      <c r="Q1526" s="4" t="s">
        <v>369</v>
      </c>
      <c r="R1526" s="37">
        <v>4.3499999999999996</v>
      </c>
      <c r="S1526" s="38">
        <f t="shared" si="466"/>
        <v>5.3069999999999995</v>
      </c>
      <c r="T1526" s="20"/>
      <c r="U1526" s="10" t="s">
        <v>627</v>
      </c>
      <c r="V1526" s="9"/>
      <c r="HY1526" s="12"/>
      <c r="IE1526" s="12"/>
      <c r="IF1526" s="12"/>
      <c r="IH1526" s="12"/>
      <c r="II1526" s="12"/>
      <c r="IS1526" s="12"/>
      <c r="IT1526" s="12"/>
      <c r="IU1526" s="12"/>
      <c r="IV1526" s="12"/>
      <c r="IW1526" s="12"/>
      <c r="IX1526" s="12"/>
      <c r="IY1526" s="12"/>
      <c r="IZ1526" s="12"/>
      <c r="JA1526" s="12"/>
      <c r="JF1526" s="12"/>
      <c r="JG1526" s="12"/>
      <c r="JH1526" s="12"/>
      <c r="JI1526" s="12"/>
      <c r="JJ1526" s="12"/>
      <c r="JM1526" s="12"/>
      <c r="JO1526" s="12"/>
      <c r="JQ1526" s="12"/>
      <c r="JT1526" s="12"/>
      <c r="JU1526" s="12"/>
      <c r="JV1526" s="12"/>
      <c r="JW1526" s="12"/>
      <c r="JX1526" s="12"/>
      <c r="KX1526" s="12"/>
      <c r="KZ1526" s="12"/>
      <c r="LA1526" s="12"/>
      <c r="LB1526" s="12"/>
      <c r="LC1526" s="12"/>
      <c r="MH1526" s="12"/>
      <c r="MI1526" s="12"/>
      <c r="MJ1526" s="12"/>
      <c r="MK1526" s="12"/>
      <c r="ML1526" s="12"/>
      <c r="MM1526" s="12"/>
      <c r="MN1526" s="12"/>
      <c r="MO1526" s="12"/>
      <c r="MP1526" s="12"/>
    </row>
    <row r="1527" spans="1:359" s="8" customFormat="1" ht="22.5" customHeight="1">
      <c r="A1527" s="57">
        <v>2.1</v>
      </c>
      <c r="B1527" s="58"/>
      <c r="C1527" s="62"/>
      <c r="D1527" s="201">
        <f>SUM((S1527*A1527)+B1527+C1527)</f>
        <v>38.43</v>
      </c>
      <c r="E1527" s="226"/>
      <c r="F1527" s="59" t="s">
        <v>807</v>
      </c>
      <c r="G1527" s="59"/>
      <c r="H1527" s="26" t="s">
        <v>467</v>
      </c>
      <c r="I1527" s="26" t="s">
        <v>1147</v>
      </c>
      <c r="J1527" s="26"/>
      <c r="K1527" s="26" t="s">
        <v>1149</v>
      </c>
      <c r="L1527" s="66">
        <f t="shared" si="467"/>
        <v>38.43</v>
      </c>
      <c r="M1527" s="66"/>
      <c r="N1527" s="1" t="s">
        <v>369</v>
      </c>
      <c r="O1527" s="316" t="s">
        <v>369</v>
      </c>
      <c r="P1527" s="317">
        <v>2</v>
      </c>
      <c r="Q1527" s="4" t="s">
        <v>369</v>
      </c>
      <c r="R1527" s="37">
        <v>15</v>
      </c>
      <c r="S1527" s="38">
        <f t="shared" si="466"/>
        <v>18.3</v>
      </c>
      <c r="T1527" s="20"/>
      <c r="U1527" s="10" t="s">
        <v>488</v>
      </c>
      <c r="V1527" s="9"/>
      <c r="W1527" s="12"/>
      <c r="HP1527" s="12"/>
      <c r="HQ1527" s="12"/>
      <c r="HR1527" s="12"/>
      <c r="HS1527" s="12"/>
      <c r="HV1527" s="12"/>
      <c r="IB1527" s="12"/>
      <c r="IC1527" s="12"/>
      <c r="ID1527" s="12"/>
      <c r="IE1527" s="6"/>
      <c r="IF1527" s="6"/>
      <c r="IH1527" s="6"/>
      <c r="IL1527" s="12"/>
      <c r="IM1527" s="12"/>
      <c r="IN1527" s="12"/>
      <c r="JM1527" s="12"/>
      <c r="JO1527" s="12"/>
      <c r="JQ1527" s="12"/>
      <c r="JT1527" s="12"/>
      <c r="JU1527" s="12"/>
      <c r="JV1527" s="12"/>
      <c r="JW1527" s="12"/>
      <c r="JX1527" s="12"/>
      <c r="KS1527" s="12"/>
      <c r="KT1527" s="12"/>
      <c r="KX1527" s="12"/>
      <c r="KZ1527" s="12"/>
      <c r="LA1527" s="12"/>
      <c r="LB1527" s="12"/>
      <c r="LC1527" s="12"/>
      <c r="LN1527" s="12"/>
      <c r="LO1527" s="12"/>
      <c r="LP1527" s="12"/>
      <c r="LQ1527" s="12"/>
      <c r="MG1527" s="12"/>
      <c r="MH1527" s="12"/>
      <c r="MI1527" s="12"/>
      <c r="MJ1527" s="12"/>
      <c r="MK1527" s="12"/>
      <c r="ML1527" s="12"/>
      <c r="MM1527" s="12"/>
      <c r="MN1527" s="12"/>
      <c r="MO1527" s="12"/>
      <c r="MP1527" s="12"/>
    </row>
    <row r="1528" spans="1:359" s="8" customFormat="1" ht="22.5" customHeight="1">
      <c r="A1528" s="57">
        <v>2.2000000000000002</v>
      </c>
      <c r="B1528" s="58"/>
      <c r="C1528" s="62"/>
      <c r="D1528" s="201">
        <f>SUM((S1528*A1528)+B1528+C1528)</f>
        <v>39.589000000000006</v>
      </c>
      <c r="E1528" s="225"/>
      <c r="F1528" s="59" t="s">
        <v>806</v>
      </c>
      <c r="G1528" s="59"/>
      <c r="H1528" s="70" t="s">
        <v>467</v>
      </c>
      <c r="I1528" s="70" t="s">
        <v>2203</v>
      </c>
      <c r="J1528" s="70"/>
      <c r="K1528" s="70" t="s">
        <v>2204</v>
      </c>
      <c r="L1528" s="66">
        <f t="shared" si="467"/>
        <v>39.589000000000006</v>
      </c>
      <c r="M1528" s="66"/>
      <c r="N1528" s="1" t="s">
        <v>369</v>
      </c>
      <c r="O1528" s="316" t="s">
        <v>369</v>
      </c>
      <c r="P1528" s="317" t="s">
        <v>369</v>
      </c>
      <c r="Q1528" s="4">
        <v>3</v>
      </c>
      <c r="R1528" s="37">
        <v>14.75</v>
      </c>
      <c r="S1528" s="38">
        <f t="shared" si="466"/>
        <v>17.995000000000001</v>
      </c>
      <c r="T1528" s="19"/>
      <c r="U1528" s="10" t="s">
        <v>487</v>
      </c>
      <c r="V1528" s="9"/>
      <c r="IB1528" s="12"/>
      <c r="IC1528" s="12"/>
      <c r="ID1528" s="12"/>
      <c r="IR1528" s="12"/>
      <c r="IS1528" s="12"/>
      <c r="IT1528" s="12"/>
      <c r="IU1528" s="12"/>
      <c r="IV1528" s="12"/>
      <c r="IW1528" s="12"/>
      <c r="IX1528" s="12"/>
      <c r="IY1528" s="12"/>
      <c r="IZ1528" s="12"/>
      <c r="JA1528" s="12"/>
      <c r="JL1528" s="12"/>
      <c r="JN1528" s="12"/>
      <c r="JT1528" s="12"/>
      <c r="JU1528" s="12"/>
      <c r="JV1528" s="12"/>
      <c r="JW1528" s="12"/>
      <c r="JX1528" s="12"/>
      <c r="KS1528" s="12"/>
      <c r="KT1528" s="12"/>
      <c r="KX1528" s="12"/>
      <c r="LN1528" s="12"/>
      <c r="LO1528" s="12"/>
      <c r="LP1528" s="12"/>
      <c r="LQ1528" s="12"/>
      <c r="MG1528" s="12"/>
      <c r="MR1528" s="12"/>
    </row>
    <row r="1529" spans="1:359" s="8" customFormat="1" ht="22.5" customHeight="1">
      <c r="A1529" s="56"/>
      <c r="B1529" s="55"/>
      <c r="C1529" s="63"/>
      <c r="D1529" s="201"/>
      <c r="E1529" s="226"/>
      <c r="F1529" s="60"/>
      <c r="G1529" s="60"/>
      <c r="H1529" s="26"/>
      <c r="I1529" s="26"/>
      <c r="J1529" s="9"/>
      <c r="K1529" s="26"/>
      <c r="L1529" s="66"/>
      <c r="M1529" s="66"/>
      <c r="N1529" s="17"/>
      <c r="O1529" s="318"/>
      <c r="P1529" s="318"/>
      <c r="Q1529" s="13"/>
      <c r="R1529" s="31"/>
      <c r="S1529" s="31"/>
      <c r="T1529" s="21"/>
      <c r="U1529" s="10"/>
      <c r="V1529" s="9"/>
      <c r="KG1529" s="12"/>
      <c r="KH1529" s="12"/>
      <c r="KI1529" s="12"/>
      <c r="KJ1529" s="12"/>
      <c r="KK1529" s="12"/>
      <c r="KL1529" s="12"/>
      <c r="KZ1529" s="7"/>
      <c r="LA1529" s="7"/>
      <c r="LB1529" s="7"/>
      <c r="LC1529" s="7"/>
      <c r="LN1529" s="7"/>
      <c r="LO1529" s="7"/>
      <c r="LP1529" s="7"/>
      <c r="LQ1529" s="7"/>
      <c r="MG1529" s="7"/>
      <c r="MH1529" s="7"/>
      <c r="MI1529" s="7"/>
      <c r="MJ1529" s="7"/>
      <c r="MK1529" s="7"/>
      <c r="ML1529" s="7"/>
      <c r="MM1529" s="7"/>
      <c r="MN1529" s="7"/>
      <c r="MO1529" s="7"/>
      <c r="MP1529" s="7"/>
      <c r="MR1529" s="12"/>
    </row>
    <row r="1530" spans="1:359" s="8" customFormat="1" ht="22.5" customHeight="1">
      <c r="A1530" s="56"/>
      <c r="B1530" s="55"/>
      <c r="C1530" s="63"/>
      <c r="D1530" s="201"/>
      <c r="E1530" s="226"/>
      <c r="F1530" s="60"/>
      <c r="G1530" s="60"/>
      <c r="H1530" s="26"/>
      <c r="I1530" s="26"/>
      <c r="J1530" s="9"/>
      <c r="K1530" s="26"/>
      <c r="L1530" s="66"/>
      <c r="M1530" s="66"/>
      <c r="N1530" s="17"/>
      <c r="O1530" s="318"/>
      <c r="P1530" s="318"/>
      <c r="Q1530" s="13"/>
      <c r="R1530" s="31"/>
      <c r="S1530" s="31"/>
      <c r="T1530" s="21"/>
      <c r="U1530" s="10"/>
      <c r="V1530" s="9"/>
      <c r="KG1530" s="12"/>
      <c r="KH1530" s="12"/>
      <c r="KI1530" s="12"/>
      <c r="KJ1530" s="12"/>
      <c r="KK1530" s="12"/>
      <c r="KL1530" s="12"/>
      <c r="MR1530" s="12"/>
      <c r="MU1530" s="12"/>
    </row>
    <row r="1531" spans="1:359" s="8" customFormat="1" ht="22.5" customHeight="1">
      <c r="A1531" s="56"/>
      <c r="B1531" s="55"/>
      <c r="C1531" s="63"/>
      <c r="D1531" s="201"/>
      <c r="E1531" s="225"/>
      <c r="F1531" s="60"/>
      <c r="G1531" s="60"/>
      <c r="H1531" s="26"/>
      <c r="I1531" s="26"/>
      <c r="J1531" s="9"/>
      <c r="K1531" s="26"/>
      <c r="L1531" s="66"/>
      <c r="M1531" s="66"/>
      <c r="N1531" s="17"/>
      <c r="O1531" s="318"/>
      <c r="P1531" s="318"/>
      <c r="Q1531" s="13"/>
      <c r="R1531" s="31"/>
      <c r="S1531" s="31"/>
      <c r="T1531" s="21"/>
      <c r="U1531" s="10"/>
      <c r="V1531" s="9"/>
      <c r="KH1531" s="12"/>
      <c r="KI1531" s="12"/>
      <c r="KJ1531" s="12"/>
      <c r="KK1531" s="12"/>
      <c r="KL1531" s="12"/>
      <c r="MR1531" s="12"/>
    </row>
    <row r="1532" spans="1:359" s="8" customFormat="1" ht="22.5" customHeight="1">
      <c r="A1532" s="56"/>
      <c r="B1532" s="55"/>
      <c r="C1532" s="63"/>
      <c r="D1532" s="201"/>
      <c r="E1532" s="226"/>
      <c r="F1532" s="60"/>
      <c r="G1532" s="60"/>
      <c r="H1532" s="26"/>
      <c r="I1532" s="26"/>
      <c r="J1532" s="9"/>
      <c r="K1532" s="26"/>
      <c r="L1532" s="66"/>
      <c r="M1532" s="66"/>
      <c r="N1532" s="17"/>
      <c r="O1532" s="318"/>
      <c r="P1532" s="318"/>
      <c r="Q1532" s="13"/>
      <c r="R1532" s="31"/>
      <c r="S1532" s="31"/>
      <c r="T1532" s="21"/>
      <c r="U1532" s="10"/>
      <c r="V1532" s="9"/>
      <c r="KG1532" s="12"/>
      <c r="KH1532" s="12"/>
      <c r="KI1532" s="12"/>
      <c r="KJ1532" s="12"/>
      <c r="KK1532" s="12"/>
      <c r="KL1532" s="12"/>
      <c r="MR1532" s="12"/>
    </row>
    <row r="1533" spans="1:359" s="8" customFormat="1" ht="22.5" customHeight="1">
      <c r="A1533" s="57">
        <v>2.1</v>
      </c>
      <c r="B1533" s="58"/>
      <c r="C1533" s="62">
        <v>-9</v>
      </c>
      <c r="D1533" s="201">
        <f>SUM((R1533*A1533)+B1533+C1533)+((2020-2008)*3)</f>
        <v>64.800000000000011</v>
      </c>
      <c r="E1533" s="226"/>
      <c r="F1533" s="198" t="s">
        <v>807</v>
      </c>
      <c r="G1533" s="90" t="s">
        <v>2376</v>
      </c>
      <c r="H1533" s="83" t="s">
        <v>468</v>
      </c>
      <c r="I1533" s="83" t="s">
        <v>33</v>
      </c>
      <c r="J1533" s="86" t="s">
        <v>963</v>
      </c>
      <c r="K1533" s="83" t="s">
        <v>404</v>
      </c>
      <c r="L1533" s="66">
        <f>SUM(D1533)</f>
        <v>64.800000000000011</v>
      </c>
      <c r="M1533" s="66"/>
      <c r="N1533" s="1" t="s">
        <v>369</v>
      </c>
      <c r="O1533" s="316" t="s">
        <v>369</v>
      </c>
      <c r="P1533" s="317">
        <v>1</v>
      </c>
      <c r="Q1533" s="4" t="s">
        <v>369</v>
      </c>
      <c r="R1533" s="37">
        <v>18</v>
      </c>
      <c r="S1533" s="38">
        <f t="shared" ref="S1533:S1542" si="468">SUM(R1533*1.22)</f>
        <v>21.96</v>
      </c>
      <c r="T1533" s="19"/>
      <c r="U1533" s="10" t="s">
        <v>487</v>
      </c>
      <c r="V1533" s="9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  <c r="AR1533" s="12"/>
      <c r="AS1533" s="12"/>
      <c r="AT1533" s="12"/>
      <c r="AU1533" s="12"/>
      <c r="AV1533" s="12"/>
      <c r="AW1533" s="12"/>
      <c r="AX1533" s="12"/>
      <c r="AY1533" s="12"/>
      <c r="AZ1533" s="12"/>
      <c r="BA1533" s="12"/>
      <c r="BB1533" s="12"/>
      <c r="BC1533" s="12"/>
      <c r="BD1533" s="12"/>
      <c r="BE1533" s="12"/>
      <c r="BF1533" s="12"/>
      <c r="BG1533" s="12"/>
      <c r="BH1533" s="12"/>
      <c r="BI1533" s="12"/>
      <c r="BJ1533" s="12"/>
      <c r="BK1533" s="12"/>
      <c r="BL1533" s="12"/>
      <c r="BM1533" s="12"/>
      <c r="BN1533" s="12"/>
      <c r="BO1533" s="12"/>
      <c r="BP1533" s="12"/>
      <c r="BQ1533" s="12"/>
      <c r="BR1533" s="12"/>
      <c r="BS1533" s="12"/>
      <c r="BT1533" s="12"/>
      <c r="BU1533" s="12"/>
      <c r="BV1533" s="12"/>
      <c r="BW1533" s="12"/>
      <c r="BX1533" s="12"/>
      <c r="BY1533" s="12"/>
      <c r="BZ1533" s="12"/>
      <c r="CA1533" s="12"/>
      <c r="CB1533" s="12"/>
      <c r="CC1533" s="12"/>
      <c r="CD1533" s="12"/>
      <c r="CE1533" s="12"/>
      <c r="CF1533" s="12"/>
      <c r="CG1533" s="12"/>
      <c r="CH1533" s="12"/>
      <c r="CI1533" s="12"/>
      <c r="CJ1533" s="12"/>
      <c r="CK1533" s="12"/>
      <c r="CL1533" s="12"/>
      <c r="CM1533" s="12"/>
      <c r="CN1533" s="12"/>
      <c r="CO1533" s="12"/>
      <c r="CP1533" s="12"/>
      <c r="CQ1533" s="12"/>
      <c r="CR1533" s="12"/>
      <c r="CS1533" s="12"/>
      <c r="CT1533" s="12"/>
      <c r="CU1533" s="12"/>
      <c r="CV1533" s="12"/>
      <c r="CW1533" s="12"/>
      <c r="CX1533" s="12"/>
      <c r="CY1533" s="12"/>
      <c r="CZ1533" s="12"/>
      <c r="DA1533" s="12"/>
      <c r="DB1533" s="12"/>
      <c r="DC1533" s="12"/>
      <c r="DD1533" s="12"/>
      <c r="DE1533" s="12"/>
      <c r="DF1533" s="12"/>
      <c r="DG1533" s="12"/>
      <c r="DH1533" s="12"/>
      <c r="DI1533" s="12"/>
      <c r="DJ1533" s="12"/>
      <c r="DK1533" s="12"/>
      <c r="DL1533" s="12"/>
      <c r="DM1533" s="12"/>
      <c r="DN1533" s="12"/>
      <c r="DO1533" s="12"/>
      <c r="DP1533" s="12"/>
      <c r="DQ1533" s="12"/>
      <c r="DR1533" s="12"/>
      <c r="DS1533" s="12"/>
      <c r="DT1533" s="12"/>
      <c r="DU1533" s="12"/>
      <c r="DV1533" s="12"/>
      <c r="DW1533" s="12"/>
      <c r="DX1533" s="12"/>
      <c r="DY1533" s="12"/>
      <c r="DZ1533" s="12"/>
      <c r="EA1533" s="12"/>
      <c r="EB1533" s="12"/>
      <c r="EC1533" s="12"/>
      <c r="ED1533" s="12"/>
      <c r="EE1533" s="12"/>
      <c r="EF1533" s="12"/>
      <c r="EG1533" s="12"/>
      <c r="EH1533" s="12"/>
      <c r="EI1533" s="12"/>
      <c r="EJ1533" s="12"/>
      <c r="EK1533" s="12"/>
      <c r="EL1533" s="12"/>
      <c r="EM1533" s="12"/>
      <c r="EN1533" s="12"/>
      <c r="EO1533" s="12"/>
      <c r="EP1533" s="12"/>
      <c r="EQ1533" s="12"/>
      <c r="ER1533" s="12"/>
      <c r="ES1533" s="12"/>
      <c r="ET1533" s="12"/>
      <c r="EU1533" s="12"/>
      <c r="EV1533" s="12"/>
      <c r="EW1533" s="12"/>
      <c r="EX1533" s="12"/>
      <c r="EY1533" s="12"/>
      <c r="EZ1533" s="12"/>
      <c r="FA1533" s="12"/>
      <c r="FB1533" s="12"/>
      <c r="FC1533" s="12"/>
      <c r="FD1533" s="12"/>
      <c r="FE1533" s="12"/>
      <c r="FF1533" s="12"/>
      <c r="FG1533" s="12"/>
      <c r="FH1533" s="12"/>
      <c r="FI1533" s="12"/>
      <c r="FJ1533" s="12"/>
      <c r="FK1533" s="12"/>
      <c r="FL1533" s="12"/>
      <c r="FM1533" s="12"/>
      <c r="FN1533" s="12"/>
      <c r="FO1533" s="12"/>
      <c r="FP1533" s="12"/>
      <c r="FQ1533" s="12"/>
      <c r="FR1533" s="12"/>
      <c r="FS1533" s="12"/>
      <c r="FT1533" s="12"/>
      <c r="FU1533" s="12"/>
      <c r="FV1533" s="12"/>
      <c r="FW1533" s="12"/>
      <c r="FX1533" s="12"/>
      <c r="FY1533" s="12"/>
      <c r="FZ1533" s="12"/>
      <c r="GA1533" s="12"/>
      <c r="GB1533" s="12"/>
      <c r="GC1533" s="12"/>
      <c r="GD1533" s="12"/>
      <c r="GE1533" s="12"/>
      <c r="GF1533" s="12"/>
      <c r="GG1533" s="12"/>
      <c r="GH1533" s="12"/>
      <c r="GI1533" s="12"/>
      <c r="GJ1533" s="12"/>
      <c r="GK1533" s="12"/>
      <c r="GL1533" s="12"/>
      <c r="GM1533" s="12"/>
      <c r="GN1533" s="12"/>
      <c r="GO1533" s="12"/>
      <c r="GP1533" s="12"/>
      <c r="GQ1533" s="12"/>
      <c r="GR1533" s="12"/>
      <c r="GS1533" s="12"/>
      <c r="GT1533" s="12"/>
      <c r="GU1533" s="12"/>
      <c r="GV1533" s="12"/>
      <c r="GW1533" s="12"/>
      <c r="GX1533" s="12"/>
      <c r="GY1533" s="12"/>
      <c r="GZ1533" s="12"/>
      <c r="HA1533" s="12"/>
      <c r="HB1533" s="12"/>
      <c r="HC1533" s="12"/>
      <c r="HD1533" s="12"/>
      <c r="HE1533" s="12"/>
      <c r="HF1533" s="12"/>
      <c r="HG1533" s="12"/>
      <c r="HH1533" s="12"/>
      <c r="HI1533" s="12"/>
      <c r="HJ1533" s="12"/>
      <c r="HK1533" s="12"/>
      <c r="HL1533" s="12"/>
      <c r="HM1533" s="12"/>
      <c r="HN1533" s="12"/>
      <c r="HO1533" s="12"/>
      <c r="HP1533" s="12"/>
      <c r="HQ1533" s="12"/>
      <c r="HT1533" s="12"/>
      <c r="HU1533" s="12"/>
      <c r="HW1533" s="12"/>
      <c r="HX1533" s="12"/>
      <c r="HY1533" s="12"/>
      <c r="HZ1533" s="12"/>
      <c r="IA1533" s="12"/>
      <c r="IB1533" s="12"/>
      <c r="IC1533" s="12"/>
      <c r="ID1533" s="12"/>
      <c r="II1533" s="12"/>
      <c r="IJ1533" s="12"/>
      <c r="IK1533" s="12"/>
      <c r="IR1533" s="12"/>
      <c r="IS1533" s="12"/>
      <c r="IT1533" s="12"/>
      <c r="IU1533" s="12"/>
      <c r="IV1533" s="12"/>
      <c r="IW1533" s="12"/>
      <c r="IX1533" s="12"/>
      <c r="IY1533" s="12"/>
      <c r="IZ1533" s="12"/>
      <c r="JA1533" s="12"/>
      <c r="JB1533" s="12"/>
      <c r="JC1533" s="12"/>
      <c r="JD1533" s="12"/>
      <c r="JE1533" s="12"/>
      <c r="JF1533" s="12"/>
      <c r="JG1533" s="12"/>
      <c r="JH1533" s="12"/>
      <c r="JI1533" s="12"/>
      <c r="JJ1533" s="12"/>
      <c r="JK1533" s="12"/>
      <c r="JL1533" s="12"/>
      <c r="JM1533" s="12"/>
      <c r="JO1533" s="12"/>
      <c r="JP1533" s="12"/>
      <c r="JQ1533" s="12"/>
      <c r="JR1533" s="12"/>
      <c r="JS1533" s="12"/>
      <c r="JY1533" s="12"/>
      <c r="KB1533" s="7"/>
      <c r="KC1533" s="7"/>
      <c r="KD1533" s="7"/>
      <c r="KS1533" s="12"/>
      <c r="KT1533" s="12"/>
      <c r="KX1533" s="12"/>
      <c r="KY1533" s="12"/>
      <c r="KZ1533" s="12"/>
      <c r="LA1533" s="12"/>
      <c r="LB1533" s="12"/>
      <c r="LC1533" s="12"/>
      <c r="LN1533" s="12"/>
      <c r="LO1533" s="12"/>
      <c r="LP1533" s="12"/>
      <c r="LQ1533" s="12"/>
      <c r="MG1533" s="12"/>
      <c r="MH1533" s="12"/>
      <c r="MI1533" s="12"/>
      <c r="MJ1533" s="12"/>
      <c r="MK1533" s="12"/>
      <c r="ML1533" s="12"/>
      <c r="MM1533" s="12"/>
      <c r="MN1533" s="12"/>
      <c r="MO1533" s="12"/>
      <c r="MP1533" s="12"/>
    </row>
    <row r="1534" spans="1:359" ht="22.5" customHeight="1">
      <c r="A1534" s="57">
        <v>2.2000000000000002</v>
      </c>
      <c r="B1534" s="58"/>
      <c r="C1534" s="62"/>
      <c r="D1534" s="201">
        <f t="shared" ref="D1534" si="469">SUM((S1534*A1534)+B1534+C1534)</f>
        <v>30.329200000000004</v>
      </c>
      <c r="E1534" s="226"/>
      <c r="F1534" s="59" t="s">
        <v>806</v>
      </c>
      <c r="G1534" s="59"/>
      <c r="H1534" s="26" t="s">
        <v>468</v>
      </c>
      <c r="I1534" s="26" t="s">
        <v>166</v>
      </c>
      <c r="J1534" s="11" t="s">
        <v>963</v>
      </c>
      <c r="K1534" s="26" t="s">
        <v>2767</v>
      </c>
      <c r="L1534" s="66">
        <f>SUM(D1534)</f>
        <v>30.329200000000004</v>
      </c>
      <c r="M1534" s="66"/>
      <c r="N1534" s="1" t="s">
        <v>369</v>
      </c>
      <c r="O1534" s="316" t="s">
        <v>369</v>
      </c>
      <c r="P1534" s="317">
        <v>12</v>
      </c>
      <c r="Q1534" s="317" t="s">
        <v>369</v>
      </c>
      <c r="R1534" s="37">
        <v>11.3</v>
      </c>
      <c r="S1534" s="38">
        <f>SUM(R1534*1.22)</f>
        <v>13.786000000000001</v>
      </c>
      <c r="T1534" s="25">
        <v>0.06</v>
      </c>
      <c r="U1534" s="10" t="s">
        <v>1239</v>
      </c>
      <c r="V1534" s="9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  <c r="GA1534" s="8"/>
      <c r="GB1534" s="8"/>
      <c r="GC1534" s="8"/>
      <c r="GD1534" s="8"/>
      <c r="GE1534" s="8"/>
      <c r="GF1534" s="8"/>
      <c r="GG1534" s="8"/>
      <c r="GH1534" s="8"/>
      <c r="GI1534" s="8"/>
      <c r="GJ1534" s="8"/>
      <c r="GK1534" s="8"/>
      <c r="GL1534" s="8"/>
      <c r="GM1534" s="8"/>
      <c r="GN1534" s="8"/>
      <c r="GO1534" s="8"/>
      <c r="GP1534" s="8"/>
      <c r="GQ1534" s="8"/>
      <c r="GR1534" s="8"/>
      <c r="GS1534" s="8"/>
      <c r="GT1534" s="8"/>
      <c r="GU1534" s="8"/>
      <c r="GV1534" s="8"/>
      <c r="GW1534" s="8"/>
      <c r="GX1534" s="8"/>
      <c r="GY1534" s="8"/>
      <c r="GZ1534" s="8"/>
      <c r="HA1534" s="8"/>
      <c r="HB1534" s="8"/>
      <c r="HC1534" s="8"/>
      <c r="HD1534" s="8"/>
      <c r="HE1534" s="8"/>
      <c r="HF1534" s="8"/>
      <c r="HG1534" s="8"/>
      <c r="HH1534" s="8"/>
      <c r="HI1534" s="8"/>
      <c r="HJ1534" s="8"/>
      <c r="HK1534" s="8"/>
      <c r="HL1534" s="8"/>
      <c r="HM1534" s="8"/>
      <c r="HN1534" s="8"/>
      <c r="HO1534" s="8"/>
      <c r="HP1534" s="8"/>
      <c r="HQ1534" s="8"/>
      <c r="HR1534" s="8"/>
      <c r="HS1534" s="8"/>
      <c r="HT1534" s="8"/>
      <c r="HU1534" s="8"/>
      <c r="HV1534" s="8"/>
      <c r="HW1534" s="8"/>
      <c r="HX1534" s="8"/>
      <c r="HY1534" s="8"/>
      <c r="HZ1534" s="8"/>
      <c r="IA1534" s="8"/>
      <c r="IB1534" s="8"/>
      <c r="IC1534" s="8"/>
      <c r="ID1534" s="8"/>
      <c r="IG1534" s="8"/>
      <c r="IJ1534" s="8"/>
      <c r="IK1534" s="8"/>
      <c r="IL1534" s="7"/>
      <c r="IM1534" s="8"/>
      <c r="IN1534" s="8"/>
      <c r="IO1534" s="8"/>
      <c r="IP1534" s="8"/>
      <c r="IQ1534" s="8"/>
      <c r="IR1534" s="7"/>
      <c r="IS1534" s="8"/>
      <c r="IT1534" s="8"/>
      <c r="IU1534" s="8"/>
      <c r="IV1534" s="8"/>
      <c r="IW1534" s="8"/>
      <c r="IX1534" s="8"/>
      <c r="IY1534" s="8"/>
      <c r="IZ1534" s="8"/>
      <c r="JA1534" s="8"/>
      <c r="JB1534" s="8"/>
      <c r="JC1534" s="8"/>
      <c r="JD1534" s="8"/>
      <c r="JE1534" s="8"/>
      <c r="JF1534" s="8"/>
      <c r="JG1534" s="8"/>
      <c r="JH1534" s="8"/>
      <c r="JI1534" s="8"/>
      <c r="JJ1534" s="8"/>
      <c r="JK1534" s="8"/>
      <c r="JL1534" s="8"/>
      <c r="JP1534" s="8"/>
      <c r="JQ1534" s="8"/>
      <c r="JR1534" s="8"/>
      <c r="JS1534" s="8"/>
      <c r="JY1534" s="8"/>
      <c r="JZ1534" s="8"/>
      <c r="KA1534" s="8"/>
      <c r="KB1534" s="8"/>
      <c r="KC1534" s="8"/>
      <c r="KD1534" s="8"/>
      <c r="KE1534" s="8"/>
      <c r="KF1534" s="8"/>
      <c r="KM1534" s="8"/>
      <c r="KN1534" s="8"/>
      <c r="KO1534" s="8"/>
      <c r="KP1534" s="8"/>
      <c r="KQ1534" s="8"/>
      <c r="KR1534" s="8"/>
      <c r="KU1534" s="8"/>
      <c r="KV1534" s="8"/>
      <c r="KW1534" s="8"/>
      <c r="KZ1534" s="8"/>
      <c r="LA1534" s="8"/>
      <c r="LB1534" s="8"/>
      <c r="LC1534" s="8"/>
      <c r="LD1534" s="8"/>
      <c r="LE1534" s="8"/>
      <c r="LF1534" s="8"/>
      <c r="LG1534" s="8"/>
      <c r="LH1534" s="8"/>
      <c r="LI1534" s="8"/>
      <c r="LJ1534" s="8"/>
      <c r="LK1534" s="8"/>
      <c r="LL1534" s="8"/>
      <c r="LM1534" s="8"/>
      <c r="LN1534" s="8"/>
      <c r="LO1534" s="8"/>
      <c r="LP1534" s="8"/>
      <c r="LQ1534" s="8"/>
      <c r="LR1534" s="8"/>
      <c r="LS1534" s="8"/>
      <c r="LT1534" s="8"/>
      <c r="LU1534" s="8"/>
      <c r="LV1534" s="8"/>
      <c r="LW1534" s="8"/>
      <c r="LX1534" s="8"/>
      <c r="LY1534" s="8"/>
      <c r="LZ1534" s="8"/>
      <c r="MA1534" s="8"/>
      <c r="MB1534" s="8"/>
      <c r="MC1534" s="8"/>
      <c r="MD1534" s="8"/>
      <c r="ME1534" s="8"/>
      <c r="MF1534" s="8"/>
      <c r="MG1534" s="8"/>
      <c r="MH1534" s="8"/>
      <c r="MI1534" s="8"/>
      <c r="MJ1534" s="8"/>
      <c r="MK1534" s="8"/>
      <c r="ML1534" s="8"/>
      <c r="MM1534" s="8"/>
      <c r="MN1534" s="8"/>
      <c r="MO1534" s="8"/>
      <c r="MP1534" s="8"/>
      <c r="MR1534" s="8"/>
      <c r="MU1534" s="8"/>
    </row>
    <row r="1535" spans="1:359" s="8" customFormat="1" ht="22.5" customHeight="1">
      <c r="A1535" s="57"/>
      <c r="B1535" s="58"/>
      <c r="C1535" s="62"/>
      <c r="D1535" s="201"/>
      <c r="E1535" s="225"/>
      <c r="F1535" s="59"/>
      <c r="G1535" s="59"/>
      <c r="H1535" s="79" t="s">
        <v>468</v>
      </c>
      <c r="I1535" s="79" t="s">
        <v>40</v>
      </c>
      <c r="J1535" s="82" t="s">
        <v>963</v>
      </c>
      <c r="K1535" s="79" t="s">
        <v>407</v>
      </c>
      <c r="L1535" s="66">
        <v>70</v>
      </c>
      <c r="M1535" s="66"/>
      <c r="N1535" s="1" t="s">
        <v>369</v>
      </c>
      <c r="O1535" s="316" t="s">
        <v>369</v>
      </c>
      <c r="P1535" s="317">
        <v>1</v>
      </c>
      <c r="Q1535" s="4" t="s">
        <v>369</v>
      </c>
      <c r="R1535" s="37">
        <v>15</v>
      </c>
      <c r="S1535" s="38">
        <f t="shared" si="468"/>
        <v>18.3</v>
      </c>
      <c r="T1535" s="19"/>
      <c r="U1535" s="10" t="s">
        <v>487</v>
      </c>
      <c r="V1535" s="9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  <c r="AR1535" s="12"/>
      <c r="AS1535" s="12"/>
      <c r="AT1535" s="12"/>
      <c r="AU1535" s="12"/>
      <c r="AV1535" s="12"/>
      <c r="AW1535" s="12"/>
      <c r="AX1535" s="12"/>
      <c r="AY1535" s="12"/>
      <c r="AZ1535" s="12"/>
      <c r="BA1535" s="12"/>
      <c r="BB1535" s="12"/>
      <c r="BC1535" s="12"/>
      <c r="BD1535" s="12"/>
      <c r="BE1535" s="12"/>
      <c r="BF1535" s="12"/>
      <c r="BG1535" s="12"/>
      <c r="BH1535" s="12"/>
      <c r="BI1535" s="12"/>
      <c r="BJ1535" s="12"/>
      <c r="BK1535" s="12"/>
      <c r="BL1535" s="12"/>
      <c r="BM1535" s="12"/>
      <c r="BN1535" s="12"/>
      <c r="BO1535" s="12"/>
      <c r="BP1535" s="12"/>
      <c r="BQ1535" s="12"/>
      <c r="BR1535" s="12"/>
      <c r="BS1535" s="12"/>
      <c r="BT1535" s="12"/>
      <c r="BU1535" s="12"/>
      <c r="BV1535" s="12"/>
      <c r="BW1535" s="12"/>
      <c r="BX1535" s="12"/>
      <c r="BY1535" s="12"/>
      <c r="BZ1535" s="12"/>
      <c r="CA1535" s="12"/>
      <c r="CB1535" s="12"/>
      <c r="CC1535" s="12"/>
      <c r="CD1535" s="12"/>
      <c r="CE1535" s="12"/>
      <c r="CF1535" s="12"/>
      <c r="CG1535" s="12"/>
      <c r="CH1535" s="12"/>
      <c r="CI1535" s="12"/>
      <c r="CJ1535" s="12"/>
      <c r="CK1535" s="12"/>
      <c r="CL1535" s="12"/>
      <c r="CM1535" s="12"/>
      <c r="CN1535" s="12"/>
      <c r="CO1535" s="12"/>
      <c r="CP1535" s="12"/>
      <c r="CQ1535" s="12"/>
      <c r="CR1535" s="12"/>
      <c r="CS1535" s="12"/>
      <c r="CT1535" s="12"/>
      <c r="CU1535" s="12"/>
      <c r="CV1535" s="12"/>
      <c r="CW1535" s="12"/>
      <c r="CX1535" s="12"/>
      <c r="CY1535" s="12"/>
      <c r="CZ1535" s="12"/>
      <c r="DA1535" s="12"/>
      <c r="DB1535" s="12"/>
      <c r="DC1535" s="12"/>
      <c r="DD1535" s="12"/>
      <c r="DE1535" s="12"/>
      <c r="DF1535" s="12"/>
      <c r="DG1535" s="12"/>
      <c r="DH1535" s="12"/>
      <c r="DI1535" s="12"/>
      <c r="DJ1535" s="12"/>
      <c r="DK1535" s="12"/>
      <c r="DL1535" s="12"/>
      <c r="DM1535" s="12"/>
      <c r="DN1535" s="12"/>
      <c r="DO1535" s="12"/>
      <c r="DP1535" s="12"/>
      <c r="DQ1535" s="12"/>
      <c r="DR1535" s="12"/>
      <c r="DS1535" s="12"/>
      <c r="DT1535" s="12"/>
      <c r="DU1535" s="12"/>
      <c r="DV1535" s="12"/>
      <c r="DW1535" s="12"/>
      <c r="DX1535" s="12"/>
      <c r="DY1535" s="12"/>
      <c r="DZ1535" s="12"/>
      <c r="EA1535" s="12"/>
      <c r="EB1535" s="12"/>
      <c r="EC1535" s="12"/>
      <c r="ED1535" s="12"/>
      <c r="EE1535" s="12"/>
      <c r="EF1535" s="12"/>
      <c r="EG1535" s="12"/>
      <c r="EH1535" s="12"/>
      <c r="EI1535" s="12"/>
      <c r="EJ1535" s="12"/>
      <c r="EK1535" s="12"/>
      <c r="EL1535" s="12"/>
      <c r="EM1535" s="12"/>
      <c r="EN1535" s="12"/>
      <c r="EO1535" s="12"/>
      <c r="EP1535" s="12"/>
      <c r="EQ1535" s="12"/>
      <c r="ER1535" s="12"/>
      <c r="ES1535" s="12"/>
      <c r="ET1535" s="12"/>
      <c r="EU1535" s="12"/>
      <c r="EV1535" s="12"/>
      <c r="EW1535" s="12"/>
      <c r="EX1535" s="12"/>
      <c r="EY1535" s="12"/>
      <c r="EZ1535" s="12"/>
      <c r="FA1535" s="12"/>
      <c r="FB1535" s="12"/>
      <c r="FC1535" s="12"/>
      <c r="FD1535" s="12"/>
      <c r="FE1535" s="12"/>
      <c r="FF1535" s="12"/>
      <c r="FG1535" s="12"/>
      <c r="FH1535" s="12"/>
      <c r="FI1535" s="12"/>
      <c r="FJ1535" s="12"/>
      <c r="FK1535" s="12"/>
      <c r="FL1535" s="12"/>
      <c r="FM1535" s="12"/>
      <c r="FN1535" s="12"/>
      <c r="FO1535" s="12"/>
      <c r="FP1535" s="12"/>
      <c r="FQ1535" s="12"/>
      <c r="FR1535" s="12"/>
      <c r="FS1535" s="12"/>
      <c r="FT1535" s="12"/>
      <c r="FU1535" s="12"/>
      <c r="FV1535" s="12"/>
      <c r="FW1535" s="12"/>
      <c r="FX1535" s="12"/>
      <c r="FY1535" s="12"/>
      <c r="FZ1535" s="12"/>
      <c r="GA1535" s="12"/>
      <c r="GB1535" s="12"/>
      <c r="GC1535" s="12"/>
      <c r="GD1535" s="12"/>
      <c r="GE1535" s="12"/>
      <c r="GF1535" s="12"/>
      <c r="GG1535" s="12"/>
      <c r="GH1535" s="12"/>
      <c r="GI1535" s="12"/>
      <c r="GJ1535" s="12"/>
      <c r="GK1535" s="12"/>
      <c r="GL1535" s="12"/>
      <c r="GM1535" s="12"/>
      <c r="GN1535" s="12"/>
      <c r="GO1535" s="12"/>
      <c r="GP1535" s="12"/>
      <c r="GQ1535" s="12"/>
      <c r="GR1535" s="12"/>
      <c r="GS1535" s="12"/>
      <c r="GT1535" s="12"/>
      <c r="GU1535" s="12"/>
      <c r="GV1535" s="12"/>
      <c r="GW1535" s="12"/>
      <c r="GX1535" s="12"/>
      <c r="GY1535" s="12"/>
      <c r="GZ1535" s="12"/>
      <c r="HA1535" s="12"/>
      <c r="HB1535" s="12"/>
      <c r="HC1535" s="12"/>
      <c r="HD1535" s="12"/>
      <c r="HE1535" s="12"/>
      <c r="HF1535" s="12"/>
      <c r="HG1535" s="12"/>
      <c r="HH1535" s="12"/>
      <c r="HI1535" s="12"/>
      <c r="HJ1535" s="12"/>
      <c r="HK1535" s="12"/>
      <c r="HL1535" s="12"/>
      <c r="HM1535" s="12"/>
      <c r="HN1535" s="12"/>
      <c r="HO1535" s="12"/>
      <c r="HP1535" s="12"/>
      <c r="HQ1535" s="12"/>
      <c r="HR1535" s="12"/>
      <c r="HS1535" s="12"/>
      <c r="HT1535" s="12"/>
      <c r="HU1535" s="12"/>
      <c r="HV1535" s="12"/>
      <c r="HW1535" s="12"/>
      <c r="HX1535" s="12"/>
      <c r="IB1535" s="12"/>
      <c r="IC1535" s="12"/>
      <c r="ID1535" s="12"/>
      <c r="IG1535" s="12"/>
      <c r="IO1535" s="12"/>
      <c r="IP1535" s="12"/>
      <c r="IQ1535" s="12"/>
      <c r="IR1535" s="12"/>
      <c r="JT1535" s="12"/>
      <c r="JU1535" s="12"/>
      <c r="JV1535" s="12"/>
      <c r="JW1535" s="12"/>
      <c r="JX1535" s="12"/>
      <c r="JZ1535" s="12"/>
      <c r="KA1535" s="12"/>
      <c r="KS1535" s="12"/>
      <c r="KT1535" s="12"/>
      <c r="KX1535" s="12"/>
      <c r="KZ1535" s="12"/>
      <c r="LA1535" s="12"/>
      <c r="LB1535" s="12"/>
      <c r="LC1535" s="12"/>
      <c r="LN1535" s="12"/>
      <c r="LO1535" s="12"/>
      <c r="LP1535" s="12"/>
      <c r="LQ1535" s="12"/>
      <c r="MG1535" s="12"/>
      <c r="MH1535" s="12"/>
      <c r="MI1535" s="12"/>
      <c r="MJ1535" s="12"/>
      <c r="MK1535" s="12"/>
      <c r="ML1535" s="12"/>
      <c r="MM1535" s="12"/>
      <c r="MN1535" s="12"/>
      <c r="MO1535" s="12"/>
      <c r="MP1535" s="12"/>
      <c r="MR1535" s="12"/>
      <c r="MU1535" s="12"/>
    </row>
    <row r="1536" spans="1:359" s="8" customFormat="1" ht="22.5" customHeight="1">
      <c r="A1536" s="57">
        <v>1</v>
      </c>
      <c r="B1536" s="58">
        <v>14</v>
      </c>
      <c r="C1536" s="62">
        <v>-12</v>
      </c>
      <c r="D1536" s="201">
        <f>SUM((R1536*A1536)+B1536+C1536)+((2020-2006)*3)</f>
        <v>59.75</v>
      </c>
      <c r="E1536" s="226"/>
      <c r="F1536" s="198" t="s">
        <v>820</v>
      </c>
      <c r="G1536" s="90" t="s">
        <v>2377</v>
      </c>
      <c r="H1536" s="83" t="s">
        <v>468</v>
      </c>
      <c r="I1536" s="83" t="s">
        <v>405</v>
      </c>
      <c r="J1536" s="86" t="s">
        <v>514</v>
      </c>
      <c r="K1536" s="83" t="s">
        <v>406</v>
      </c>
      <c r="L1536" s="66">
        <f t="shared" ref="L1536:L1542" si="470">SUM(D1536)</f>
        <v>59.75</v>
      </c>
      <c r="M1536" s="66"/>
      <c r="N1536" s="1" t="s">
        <v>369</v>
      </c>
      <c r="O1536" s="316" t="s">
        <v>369</v>
      </c>
      <c r="P1536" s="317">
        <v>1</v>
      </c>
      <c r="Q1536" s="4" t="s">
        <v>369</v>
      </c>
      <c r="R1536" s="37">
        <v>15.75</v>
      </c>
      <c r="S1536" s="38">
        <f t="shared" si="468"/>
        <v>19.215</v>
      </c>
      <c r="T1536" s="19"/>
      <c r="U1536" s="10" t="s">
        <v>485</v>
      </c>
      <c r="V1536" s="9"/>
      <c r="HY1536" s="12"/>
      <c r="HZ1536" s="12"/>
      <c r="IA1536" s="12"/>
      <c r="IB1536" s="12"/>
      <c r="IC1536" s="12"/>
      <c r="ID1536" s="12"/>
      <c r="IG1536" s="12"/>
      <c r="IJ1536" s="12"/>
      <c r="IK1536" s="12"/>
      <c r="IL1536" s="12"/>
      <c r="IM1536" s="12"/>
      <c r="IN1536" s="12"/>
      <c r="IO1536" s="12"/>
      <c r="IP1536" s="12"/>
      <c r="IQ1536" s="12"/>
      <c r="IS1536" s="12"/>
      <c r="IT1536" s="12"/>
      <c r="IU1536" s="12"/>
      <c r="IV1536" s="12"/>
      <c r="IW1536" s="12"/>
      <c r="IX1536" s="12"/>
      <c r="IY1536" s="12"/>
      <c r="IZ1536" s="12"/>
      <c r="JA1536" s="12"/>
      <c r="JM1536" s="12"/>
      <c r="JO1536" s="12"/>
      <c r="JQ1536" s="12"/>
      <c r="JT1536" s="12"/>
      <c r="JU1536" s="12"/>
      <c r="JV1536" s="12"/>
      <c r="JW1536" s="12"/>
      <c r="JX1536" s="12"/>
      <c r="KB1536" s="7"/>
      <c r="KC1536" s="7"/>
      <c r="KD1536" s="7"/>
      <c r="KX1536" s="12"/>
      <c r="KZ1536" s="12"/>
      <c r="LA1536" s="12"/>
      <c r="LB1536" s="12"/>
      <c r="LC1536" s="12"/>
      <c r="LN1536" s="12"/>
      <c r="LO1536" s="12"/>
      <c r="LP1536" s="12"/>
      <c r="LQ1536" s="12"/>
      <c r="MG1536" s="12"/>
      <c r="MH1536" s="12"/>
      <c r="MI1536" s="12"/>
      <c r="MJ1536" s="12"/>
      <c r="MK1536" s="12"/>
      <c r="ML1536" s="12"/>
      <c r="MM1536" s="12"/>
      <c r="MN1536" s="12"/>
      <c r="MO1536" s="12"/>
      <c r="MP1536" s="12"/>
      <c r="MQ1536" s="12"/>
      <c r="MS1536" s="12"/>
    </row>
    <row r="1537" spans="1:359" s="8" customFormat="1" ht="22.5" customHeight="1">
      <c r="A1537" s="57">
        <v>2.2000000000000002</v>
      </c>
      <c r="B1537" s="58"/>
      <c r="C1537" s="62"/>
      <c r="D1537" s="201">
        <f t="shared" ref="D1537:D1542" si="471">SUM((S1537*A1537)+B1537+C1537)</f>
        <v>33.550000000000004</v>
      </c>
      <c r="E1537" s="226"/>
      <c r="F1537" s="59" t="s">
        <v>806</v>
      </c>
      <c r="G1537" s="59"/>
      <c r="H1537" s="79" t="s">
        <v>468</v>
      </c>
      <c r="I1537" s="79" t="s">
        <v>157</v>
      </c>
      <c r="J1537" s="80" t="s">
        <v>931</v>
      </c>
      <c r="K1537" s="79" t="s">
        <v>548</v>
      </c>
      <c r="L1537" s="66">
        <f t="shared" si="470"/>
        <v>33.550000000000004</v>
      </c>
      <c r="M1537" s="66"/>
      <c r="N1537" s="1" t="s">
        <v>369</v>
      </c>
      <c r="O1537" s="316" t="s">
        <v>369</v>
      </c>
      <c r="P1537" s="317" t="s">
        <v>369</v>
      </c>
      <c r="Q1537" s="4">
        <v>1</v>
      </c>
      <c r="R1537" s="37">
        <v>12.5</v>
      </c>
      <c r="S1537" s="38">
        <f t="shared" si="468"/>
        <v>15.25</v>
      </c>
      <c r="T1537" s="20"/>
      <c r="U1537" s="10" t="s">
        <v>629</v>
      </c>
      <c r="V1537" s="10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  <c r="AT1537" s="12"/>
      <c r="AU1537" s="12"/>
      <c r="AV1537" s="12"/>
      <c r="AW1537" s="12"/>
      <c r="AX1537" s="12"/>
      <c r="AY1537" s="12"/>
      <c r="AZ1537" s="12"/>
      <c r="BA1537" s="12"/>
      <c r="BB1537" s="12"/>
      <c r="BC1537" s="12"/>
      <c r="BD1537" s="12"/>
      <c r="BE1537" s="12"/>
      <c r="BF1537" s="12"/>
      <c r="BG1537" s="12"/>
      <c r="BH1537" s="12"/>
      <c r="BI1537" s="12"/>
      <c r="BJ1537" s="12"/>
      <c r="BK1537" s="12"/>
      <c r="BL1537" s="12"/>
      <c r="BM1537" s="12"/>
      <c r="BN1537" s="12"/>
      <c r="BO1537" s="12"/>
      <c r="BP1537" s="12"/>
      <c r="BQ1537" s="12"/>
      <c r="BR1537" s="12"/>
      <c r="BS1537" s="12"/>
      <c r="BT1537" s="12"/>
      <c r="BU1537" s="12"/>
      <c r="BV1537" s="12"/>
      <c r="BW1537" s="12"/>
      <c r="BX1537" s="12"/>
      <c r="BY1537" s="12"/>
      <c r="BZ1537" s="12"/>
      <c r="CA1537" s="12"/>
      <c r="CB1537" s="12"/>
      <c r="CC1537" s="12"/>
      <c r="CD1537" s="12"/>
      <c r="CE1537" s="12"/>
      <c r="CF1537" s="12"/>
      <c r="CG1537" s="12"/>
      <c r="CH1537" s="12"/>
      <c r="CI1537" s="12"/>
      <c r="CJ1537" s="12"/>
      <c r="CK1537" s="12"/>
      <c r="CL1537" s="12"/>
      <c r="CM1537" s="12"/>
      <c r="CN1537" s="12"/>
      <c r="CO1537" s="12"/>
      <c r="CP1537" s="12"/>
      <c r="CQ1537" s="12"/>
      <c r="CR1537" s="12"/>
      <c r="CS1537" s="12"/>
      <c r="CT1537" s="12"/>
      <c r="CU1537" s="12"/>
      <c r="CV1537" s="12"/>
      <c r="CW1537" s="12"/>
      <c r="CX1537" s="12"/>
      <c r="CY1537" s="12"/>
      <c r="CZ1537" s="12"/>
      <c r="DA1537" s="12"/>
      <c r="DB1537" s="12"/>
      <c r="DC1537" s="12"/>
      <c r="DD1537" s="12"/>
      <c r="DE1537" s="12"/>
      <c r="DF1537" s="12"/>
      <c r="DG1537" s="12"/>
      <c r="DH1537" s="12"/>
      <c r="DI1537" s="12"/>
      <c r="DJ1537" s="12"/>
      <c r="DK1537" s="12"/>
      <c r="DL1537" s="12"/>
      <c r="DM1537" s="12"/>
      <c r="DN1537" s="12"/>
      <c r="DO1537" s="12"/>
      <c r="DP1537" s="12"/>
      <c r="DQ1537" s="12"/>
      <c r="DR1537" s="12"/>
      <c r="DS1537" s="12"/>
      <c r="DT1537" s="12"/>
      <c r="DU1537" s="12"/>
      <c r="DV1537" s="12"/>
      <c r="DW1537" s="12"/>
      <c r="DX1537" s="12"/>
      <c r="DY1537" s="12"/>
      <c r="DZ1537" s="12"/>
      <c r="EA1537" s="12"/>
      <c r="EB1537" s="12"/>
      <c r="EC1537" s="12"/>
      <c r="ED1537" s="12"/>
      <c r="EE1537" s="12"/>
      <c r="EF1537" s="12"/>
      <c r="EG1537" s="12"/>
      <c r="EH1537" s="12"/>
      <c r="EI1537" s="12"/>
      <c r="EJ1537" s="12"/>
      <c r="EK1537" s="12"/>
      <c r="EL1537" s="12"/>
      <c r="EM1537" s="12"/>
      <c r="EN1537" s="12"/>
      <c r="EO1537" s="12"/>
      <c r="EP1537" s="12"/>
      <c r="EQ1537" s="12"/>
      <c r="ER1537" s="12"/>
      <c r="ES1537" s="12"/>
      <c r="ET1537" s="12"/>
      <c r="EU1537" s="12"/>
      <c r="EV1537" s="12"/>
      <c r="EW1537" s="12"/>
      <c r="EX1537" s="12"/>
      <c r="EY1537" s="12"/>
      <c r="EZ1537" s="12"/>
      <c r="FA1537" s="12"/>
      <c r="FB1537" s="12"/>
      <c r="FC1537" s="12"/>
      <c r="FD1537" s="12"/>
      <c r="FE1537" s="12"/>
      <c r="FF1537" s="12"/>
      <c r="FG1537" s="12"/>
      <c r="FH1537" s="12"/>
      <c r="FI1537" s="12"/>
      <c r="FJ1537" s="12"/>
      <c r="FK1537" s="12"/>
      <c r="FL1537" s="12"/>
      <c r="FM1537" s="12"/>
      <c r="FN1537" s="12"/>
      <c r="FO1537" s="12"/>
      <c r="FP1537" s="12"/>
      <c r="FQ1537" s="12"/>
      <c r="FR1537" s="12"/>
      <c r="FS1537" s="12"/>
      <c r="FT1537" s="12"/>
      <c r="FU1537" s="12"/>
      <c r="FV1537" s="12"/>
      <c r="FW1537" s="12"/>
      <c r="FX1537" s="12"/>
      <c r="FY1537" s="12"/>
      <c r="FZ1537" s="12"/>
      <c r="GA1537" s="12"/>
      <c r="GB1537" s="12"/>
      <c r="GC1537" s="12"/>
      <c r="GD1537" s="12"/>
      <c r="GE1537" s="12"/>
      <c r="GF1537" s="12"/>
      <c r="GG1537" s="12"/>
      <c r="GH1537" s="12"/>
      <c r="GI1537" s="12"/>
      <c r="GJ1537" s="12"/>
      <c r="GK1537" s="12"/>
      <c r="GL1537" s="12"/>
      <c r="GM1537" s="12"/>
      <c r="GN1537" s="12"/>
      <c r="GO1537" s="12"/>
      <c r="GP1537" s="12"/>
      <c r="GQ1537" s="12"/>
      <c r="GR1537" s="12"/>
      <c r="GS1537" s="12"/>
      <c r="GT1537" s="12"/>
      <c r="GU1537" s="12"/>
      <c r="GV1537" s="12"/>
      <c r="GW1537" s="12"/>
      <c r="GX1537" s="12"/>
      <c r="GY1537" s="12"/>
      <c r="GZ1537" s="12"/>
      <c r="HA1537" s="12"/>
      <c r="HB1537" s="12"/>
      <c r="HC1537" s="12"/>
      <c r="HD1537" s="12"/>
      <c r="HE1537" s="12"/>
      <c r="HF1537" s="12"/>
      <c r="HG1537" s="12"/>
      <c r="HH1537" s="12"/>
      <c r="HI1537" s="12"/>
      <c r="HJ1537" s="12"/>
      <c r="HK1537" s="12"/>
      <c r="HL1537" s="12"/>
      <c r="HM1537" s="12"/>
      <c r="HN1537" s="12"/>
      <c r="HO1537" s="12"/>
      <c r="HT1537" s="12"/>
      <c r="HU1537" s="12"/>
      <c r="HW1537" s="12"/>
      <c r="HX1537" s="12"/>
      <c r="HY1537" s="12"/>
      <c r="II1537" s="12"/>
      <c r="IR1537" s="12"/>
      <c r="JL1537" s="12"/>
      <c r="JM1537" s="12"/>
      <c r="JN1537" s="12"/>
      <c r="JO1537" s="12"/>
      <c r="JT1537" s="12"/>
      <c r="JU1537" s="12"/>
      <c r="JV1537" s="12"/>
      <c r="JW1537" s="12"/>
      <c r="JX1537" s="12"/>
      <c r="KG1537" s="12"/>
      <c r="KH1537" s="12"/>
      <c r="KI1537" s="12"/>
      <c r="KJ1537" s="12"/>
      <c r="KK1537" s="12"/>
      <c r="KL1537" s="12"/>
      <c r="KS1537" s="12"/>
      <c r="KT1537" s="12"/>
      <c r="KX1537" s="12"/>
    </row>
    <row r="1538" spans="1:359" s="8" customFormat="1" ht="22.5" customHeight="1">
      <c r="A1538" s="57">
        <v>2.2000000000000002</v>
      </c>
      <c r="B1538" s="58"/>
      <c r="C1538" s="62"/>
      <c r="D1538" s="201">
        <f t="shared" si="471"/>
        <v>34.892000000000003</v>
      </c>
      <c r="E1538" s="225"/>
      <c r="F1538" s="59" t="s">
        <v>806</v>
      </c>
      <c r="G1538" s="59"/>
      <c r="H1538" s="26" t="s">
        <v>468</v>
      </c>
      <c r="I1538" s="26" t="s">
        <v>175</v>
      </c>
      <c r="J1538" s="26" t="s">
        <v>964</v>
      </c>
      <c r="K1538" s="26" t="s">
        <v>1745</v>
      </c>
      <c r="L1538" s="66">
        <f t="shared" si="470"/>
        <v>34.892000000000003</v>
      </c>
      <c r="M1538" s="66"/>
      <c r="N1538" s="1" t="s">
        <v>369</v>
      </c>
      <c r="O1538" s="316" t="s">
        <v>369</v>
      </c>
      <c r="P1538" s="317">
        <v>11</v>
      </c>
      <c r="Q1538" s="4" t="s">
        <v>369</v>
      </c>
      <c r="R1538" s="37">
        <v>13</v>
      </c>
      <c r="S1538" s="38">
        <f t="shared" si="468"/>
        <v>15.86</v>
      </c>
      <c r="T1538" s="20"/>
      <c r="U1538" s="10" t="s">
        <v>518</v>
      </c>
      <c r="V1538" s="9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12"/>
      <c r="AV1538" s="12"/>
      <c r="AW1538" s="12"/>
      <c r="AX1538" s="12"/>
      <c r="AY1538" s="12"/>
      <c r="AZ1538" s="12"/>
      <c r="BA1538" s="12"/>
      <c r="BB1538" s="12"/>
      <c r="BC1538" s="12"/>
      <c r="BD1538" s="12"/>
      <c r="BE1538" s="12"/>
      <c r="BF1538" s="12"/>
      <c r="BG1538" s="12"/>
      <c r="BH1538" s="12"/>
      <c r="BI1538" s="12"/>
      <c r="BJ1538" s="12"/>
      <c r="BK1538" s="12"/>
      <c r="BL1538" s="12"/>
      <c r="BM1538" s="12"/>
      <c r="BN1538" s="12"/>
      <c r="BO1538" s="12"/>
      <c r="BP1538" s="12"/>
      <c r="BQ1538" s="12"/>
      <c r="BR1538" s="12"/>
      <c r="BS1538" s="12"/>
      <c r="BT1538" s="12"/>
      <c r="BU1538" s="12"/>
      <c r="BV1538" s="12"/>
      <c r="BW1538" s="12"/>
      <c r="BX1538" s="12"/>
      <c r="BY1538" s="12"/>
      <c r="BZ1538" s="12"/>
      <c r="CA1538" s="12"/>
      <c r="CB1538" s="12"/>
      <c r="CC1538" s="12"/>
      <c r="CD1538" s="12"/>
      <c r="CE1538" s="12"/>
      <c r="CF1538" s="12"/>
      <c r="CG1538" s="12"/>
      <c r="CH1538" s="12"/>
      <c r="CI1538" s="12"/>
      <c r="CJ1538" s="12"/>
      <c r="CK1538" s="12"/>
      <c r="CL1538" s="12"/>
      <c r="CM1538" s="12"/>
      <c r="CN1538" s="12"/>
      <c r="CO1538" s="12"/>
      <c r="CP1538" s="12"/>
      <c r="CQ1538" s="12"/>
      <c r="CR1538" s="12"/>
      <c r="CS1538" s="12"/>
      <c r="CT1538" s="12"/>
      <c r="CU1538" s="12"/>
      <c r="CV1538" s="12"/>
      <c r="CW1538" s="12"/>
      <c r="CX1538" s="12"/>
      <c r="CY1538" s="12"/>
      <c r="CZ1538" s="12"/>
      <c r="DA1538" s="12"/>
      <c r="DB1538" s="12"/>
      <c r="DC1538" s="12"/>
      <c r="DD1538" s="12"/>
      <c r="DE1538" s="12"/>
      <c r="DF1538" s="12"/>
      <c r="DG1538" s="12"/>
      <c r="DH1538" s="12"/>
      <c r="DI1538" s="12"/>
      <c r="DJ1538" s="12"/>
      <c r="DK1538" s="12"/>
      <c r="DL1538" s="12"/>
      <c r="DM1538" s="12"/>
      <c r="DN1538" s="12"/>
      <c r="DO1538" s="12"/>
      <c r="DP1538" s="12"/>
      <c r="DQ1538" s="12"/>
      <c r="DR1538" s="12"/>
      <c r="DS1538" s="12"/>
      <c r="DT1538" s="12"/>
      <c r="DU1538" s="12"/>
      <c r="DV1538" s="12"/>
      <c r="DW1538" s="12"/>
      <c r="DX1538" s="12"/>
      <c r="DY1538" s="12"/>
      <c r="DZ1538" s="12"/>
      <c r="EA1538" s="12"/>
      <c r="EB1538" s="12"/>
      <c r="EC1538" s="12"/>
      <c r="ED1538" s="12"/>
      <c r="EE1538" s="12"/>
      <c r="EF1538" s="12"/>
      <c r="EG1538" s="12"/>
      <c r="EH1538" s="12"/>
      <c r="EI1538" s="12"/>
      <c r="EJ1538" s="12"/>
      <c r="EK1538" s="12"/>
      <c r="EL1538" s="12"/>
      <c r="EM1538" s="12"/>
      <c r="EN1538" s="12"/>
      <c r="EO1538" s="12"/>
      <c r="EP1538" s="12"/>
      <c r="EQ1538" s="12"/>
      <c r="ER1538" s="12"/>
      <c r="ES1538" s="12"/>
      <c r="ET1538" s="12"/>
      <c r="EU1538" s="12"/>
      <c r="EV1538" s="12"/>
      <c r="EW1538" s="12"/>
      <c r="EX1538" s="12"/>
      <c r="EY1538" s="12"/>
      <c r="EZ1538" s="12"/>
      <c r="FA1538" s="12"/>
      <c r="FB1538" s="12"/>
      <c r="FC1538" s="12"/>
      <c r="FD1538" s="12"/>
      <c r="FE1538" s="12"/>
      <c r="FF1538" s="12"/>
      <c r="FG1538" s="12"/>
      <c r="FH1538" s="12"/>
      <c r="FI1538" s="12"/>
      <c r="FJ1538" s="12"/>
      <c r="FK1538" s="12"/>
      <c r="FL1538" s="12"/>
      <c r="FM1538" s="12"/>
      <c r="FN1538" s="12"/>
      <c r="FO1538" s="12"/>
      <c r="FP1538" s="12"/>
      <c r="FQ1538" s="12"/>
      <c r="FR1538" s="12"/>
      <c r="FS1538" s="12"/>
      <c r="FT1538" s="12"/>
      <c r="FU1538" s="12"/>
      <c r="FV1538" s="12"/>
      <c r="FW1538" s="12"/>
      <c r="FX1538" s="12"/>
      <c r="FY1538" s="12"/>
      <c r="FZ1538" s="12"/>
      <c r="GA1538" s="12"/>
      <c r="GB1538" s="12"/>
      <c r="GC1538" s="12"/>
      <c r="GD1538" s="12"/>
      <c r="GE1538" s="12"/>
      <c r="GF1538" s="12"/>
      <c r="GG1538" s="12"/>
      <c r="GH1538" s="12"/>
      <c r="GI1538" s="12"/>
      <c r="GJ1538" s="12"/>
      <c r="GK1538" s="12"/>
      <c r="GL1538" s="12"/>
      <c r="GM1538" s="12"/>
      <c r="GN1538" s="12"/>
      <c r="GO1538" s="12"/>
      <c r="GP1538" s="12"/>
      <c r="GQ1538" s="12"/>
      <c r="GR1538" s="12"/>
      <c r="GS1538" s="12"/>
      <c r="GT1538" s="12"/>
      <c r="GU1538" s="12"/>
      <c r="GV1538" s="12"/>
      <c r="GW1538" s="12"/>
      <c r="GX1538" s="12"/>
      <c r="GY1538" s="12"/>
      <c r="GZ1538" s="12"/>
      <c r="HA1538" s="12"/>
      <c r="HB1538" s="12"/>
      <c r="HC1538" s="12"/>
      <c r="HD1538" s="12"/>
      <c r="HE1538" s="12"/>
      <c r="HF1538" s="12"/>
      <c r="HG1538" s="12"/>
      <c r="HH1538" s="12"/>
      <c r="HI1538" s="12"/>
      <c r="HJ1538" s="12"/>
      <c r="HK1538" s="12"/>
      <c r="HL1538" s="12"/>
      <c r="HM1538" s="12"/>
      <c r="HN1538" s="12"/>
      <c r="HO1538" s="12"/>
      <c r="HT1538" s="12"/>
      <c r="HU1538" s="12"/>
      <c r="HW1538" s="12"/>
      <c r="HX1538" s="12"/>
      <c r="IE1538" s="12"/>
      <c r="IF1538" s="12"/>
      <c r="IG1538" s="12"/>
      <c r="IH1538" s="12"/>
      <c r="IL1538" s="12"/>
      <c r="IM1538" s="12"/>
      <c r="IN1538" s="12"/>
      <c r="IO1538" s="12"/>
      <c r="IP1538" s="12"/>
      <c r="IQ1538" s="12"/>
      <c r="IR1538" s="12"/>
      <c r="IS1538" s="12"/>
      <c r="IT1538" s="12"/>
      <c r="IU1538" s="12"/>
      <c r="IV1538" s="12"/>
      <c r="IW1538" s="12"/>
      <c r="IX1538" s="12"/>
      <c r="IY1538" s="12"/>
      <c r="IZ1538" s="12"/>
      <c r="JA1538" s="12"/>
      <c r="JL1538" s="12"/>
      <c r="JM1538" s="12"/>
      <c r="JN1538" s="12"/>
      <c r="JO1538" s="12"/>
      <c r="JQ1538" s="12"/>
      <c r="KS1538" s="12"/>
      <c r="KT1538" s="12"/>
      <c r="KX1538" s="12"/>
      <c r="MH1538" s="12"/>
      <c r="MI1538" s="12"/>
      <c r="MJ1538" s="12"/>
      <c r="MK1538" s="12"/>
      <c r="ML1538" s="12"/>
      <c r="MM1538" s="12"/>
      <c r="MN1538" s="12"/>
      <c r="MO1538" s="12"/>
      <c r="MP1538" s="12"/>
      <c r="MU1538"/>
    </row>
    <row r="1539" spans="1:359" s="8" customFormat="1" ht="22.5" customHeight="1">
      <c r="A1539" s="57">
        <v>1</v>
      </c>
      <c r="B1539" s="58">
        <v>15</v>
      </c>
      <c r="C1539" s="62"/>
      <c r="D1539" s="201">
        <f t="shared" si="471"/>
        <v>24.186599999999999</v>
      </c>
      <c r="E1539" s="226"/>
      <c r="F1539" s="59" t="s">
        <v>805</v>
      </c>
      <c r="G1539" s="59"/>
      <c r="H1539" s="26" t="s">
        <v>468</v>
      </c>
      <c r="I1539" s="26" t="s">
        <v>114</v>
      </c>
      <c r="J1539" s="26" t="s">
        <v>965</v>
      </c>
      <c r="K1539" s="26" t="s">
        <v>549</v>
      </c>
      <c r="L1539" s="66">
        <f t="shared" si="470"/>
        <v>24.186599999999999</v>
      </c>
      <c r="M1539" s="66"/>
      <c r="N1539" s="1" t="s">
        <v>369</v>
      </c>
      <c r="O1539" s="316" t="s">
        <v>369</v>
      </c>
      <c r="P1539" s="317">
        <v>1</v>
      </c>
      <c r="Q1539" s="4" t="s">
        <v>369</v>
      </c>
      <c r="R1539" s="37">
        <v>7.53</v>
      </c>
      <c r="S1539" s="38">
        <f t="shared" si="468"/>
        <v>9.1866000000000003</v>
      </c>
      <c r="T1539" s="20"/>
      <c r="U1539" s="10" t="s">
        <v>524</v>
      </c>
      <c r="V1539" s="10"/>
      <c r="HP1539" s="12"/>
      <c r="HQ1539" s="12"/>
      <c r="HR1539" s="12"/>
      <c r="HS1539" s="12"/>
      <c r="HV1539" s="12"/>
      <c r="HY1539" s="12"/>
      <c r="HZ1539" s="12"/>
      <c r="IA1539" s="12"/>
      <c r="IB1539" s="12"/>
      <c r="IC1539" s="12"/>
      <c r="ID1539" s="12"/>
      <c r="II1539" s="12"/>
      <c r="IS1539" s="12"/>
      <c r="IT1539" s="12"/>
      <c r="IU1539" s="12"/>
      <c r="IV1539" s="12"/>
      <c r="IW1539" s="12"/>
      <c r="IX1539" s="12"/>
      <c r="IY1539" s="12"/>
      <c r="IZ1539" s="12"/>
      <c r="JA1539" s="12"/>
      <c r="JT1539" s="12"/>
      <c r="JU1539" s="12"/>
      <c r="JV1539" s="12"/>
      <c r="JW1539" s="12"/>
      <c r="JX1539" s="12"/>
      <c r="KS1539" s="12"/>
      <c r="KT1539" s="12"/>
      <c r="KX1539" s="12"/>
      <c r="LN1539" s="12"/>
      <c r="LO1539" s="12"/>
      <c r="LP1539" s="12"/>
      <c r="LQ1539" s="12"/>
      <c r="MG1539" s="12"/>
      <c r="MH1539" s="12"/>
      <c r="MI1539" s="12"/>
      <c r="MJ1539" s="12"/>
    </row>
    <row r="1540" spans="1:359" s="8" customFormat="1" ht="22.5" customHeight="1">
      <c r="A1540" s="57">
        <v>1</v>
      </c>
      <c r="B1540" s="58">
        <v>15</v>
      </c>
      <c r="C1540" s="62"/>
      <c r="D1540" s="201">
        <f t="shared" si="471"/>
        <v>24.186599999999999</v>
      </c>
      <c r="E1540" s="226"/>
      <c r="F1540" s="59" t="s">
        <v>805</v>
      </c>
      <c r="G1540" s="59"/>
      <c r="H1540" s="26" t="s">
        <v>468</v>
      </c>
      <c r="I1540" s="26" t="s">
        <v>114</v>
      </c>
      <c r="J1540" s="26" t="s">
        <v>965</v>
      </c>
      <c r="K1540" s="26" t="s">
        <v>2301</v>
      </c>
      <c r="L1540" s="66">
        <f t="shared" si="470"/>
        <v>24.186599999999999</v>
      </c>
      <c r="M1540" s="66"/>
      <c r="N1540" s="1" t="s">
        <v>369</v>
      </c>
      <c r="O1540" s="316" t="s">
        <v>369</v>
      </c>
      <c r="P1540" s="317">
        <v>1</v>
      </c>
      <c r="Q1540" s="4" t="s">
        <v>369</v>
      </c>
      <c r="R1540" s="37">
        <v>7.53</v>
      </c>
      <c r="S1540" s="38">
        <f t="shared" si="468"/>
        <v>9.1866000000000003</v>
      </c>
      <c r="T1540" s="20"/>
      <c r="U1540" s="10" t="s">
        <v>524</v>
      </c>
      <c r="V1540" s="10"/>
      <c r="HP1540" s="12"/>
      <c r="HQ1540" s="12"/>
      <c r="HR1540" s="12"/>
      <c r="HS1540" s="12"/>
      <c r="HV1540" s="12"/>
      <c r="HY1540" s="12"/>
      <c r="HZ1540" s="12"/>
      <c r="IA1540" s="12"/>
      <c r="IB1540" s="12"/>
      <c r="IC1540" s="12"/>
      <c r="ID1540" s="12"/>
      <c r="II1540" s="12"/>
      <c r="IS1540" s="12"/>
      <c r="IT1540" s="12"/>
      <c r="IU1540" s="12"/>
      <c r="IV1540" s="12"/>
      <c r="IW1540" s="12"/>
      <c r="IX1540" s="12"/>
      <c r="IY1540" s="12"/>
      <c r="IZ1540" s="12"/>
      <c r="JA1540" s="12"/>
      <c r="JT1540" s="12"/>
      <c r="JU1540" s="12"/>
      <c r="JV1540" s="12"/>
      <c r="JW1540" s="12"/>
      <c r="JX1540" s="12"/>
      <c r="KS1540" s="12"/>
      <c r="KT1540" s="12"/>
      <c r="KX1540" s="12"/>
      <c r="LN1540" s="12"/>
      <c r="LO1540" s="12"/>
      <c r="LP1540" s="12"/>
      <c r="LQ1540" s="12"/>
      <c r="MG1540" s="12"/>
      <c r="MH1540" s="12"/>
      <c r="MI1540" s="12"/>
      <c r="MJ1540" s="12"/>
      <c r="MK1540" s="12"/>
      <c r="ML1540" s="12"/>
      <c r="MM1540" s="12"/>
      <c r="MN1540" s="12"/>
      <c r="MO1540" s="12"/>
      <c r="MP1540" s="12"/>
    </row>
    <row r="1541" spans="1:359" s="8" customFormat="1" ht="22.5" customHeight="1">
      <c r="A1541" s="57">
        <v>2.2000000000000002</v>
      </c>
      <c r="B1541" s="58"/>
      <c r="C1541" s="62"/>
      <c r="D1541" s="201">
        <f t="shared" si="471"/>
        <v>26.84</v>
      </c>
      <c r="E1541" s="335"/>
      <c r="F1541" s="59" t="s">
        <v>806</v>
      </c>
      <c r="G1541" s="59"/>
      <c r="H1541" s="26" t="s">
        <v>468</v>
      </c>
      <c r="I1541" s="26" t="s">
        <v>195</v>
      </c>
      <c r="J1541" s="26" t="s">
        <v>966</v>
      </c>
      <c r="K1541" s="26" t="s">
        <v>1366</v>
      </c>
      <c r="L1541" s="66">
        <f t="shared" si="470"/>
        <v>26.84</v>
      </c>
      <c r="M1541" s="66"/>
      <c r="N1541" s="1" t="s">
        <v>369</v>
      </c>
      <c r="O1541" s="316" t="s">
        <v>369</v>
      </c>
      <c r="P1541" s="317">
        <v>3</v>
      </c>
      <c r="Q1541" s="4" t="s">
        <v>369</v>
      </c>
      <c r="R1541" s="37">
        <v>10</v>
      </c>
      <c r="S1541" s="38">
        <f t="shared" si="468"/>
        <v>12.2</v>
      </c>
      <c r="T1541" s="20"/>
      <c r="U1541" s="10" t="s">
        <v>518</v>
      </c>
      <c r="V1541" s="9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  <c r="AR1541" s="12"/>
      <c r="AS1541" s="12"/>
      <c r="AT1541" s="12"/>
      <c r="AU1541" s="12"/>
      <c r="AV1541" s="12"/>
      <c r="AW1541" s="12"/>
      <c r="AX1541" s="12"/>
      <c r="AY1541" s="12"/>
      <c r="AZ1541" s="12"/>
      <c r="BA1541" s="12"/>
      <c r="BB1541" s="12"/>
      <c r="BC1541" s="12"/>
      <c r="BD1541" s="12"/>
      <c r="BE1541" s="12"/>
      <c r="BF1541" s="12"/>
      <c r="BG1541" s="12"/>
      <c r="BH1541" s="12"/>
      <c r="BI1541" s="12"/>
      <c r="BJ1541" s="12"/>
      <c r="BK1541" s="12"/>
      <c r="BL1541" s="12"/>
      <c r="BM1541" s="12"/>
      <c r="BN1541" s="12"/>
      <c r="BO1541" s="12"/>
      <c r="BP1541" s="12"/>
      <c r="BQ1541" s="12"/>
      <c r="BR1541" s="12"/>
      <c r="BS1541" s="12"/>
      <c r="BT1541" s="12"/>
      <c r="BU1541" s="12"/>
      <c r="BV1541" s="12"/>
      <c r="BW1541" s="12"/>
      <c r="BX1541" s="12"/>
      <c r="BY1541" s="12"/>
      <c r="BZ1541" s="12"/>
      <c r="CA1541" s="12"/>
      <c r="CB1541" s="12"/>
      <c r="CC1541" s="12"/>
      <c r="CD1541" s="12"/>
      <c r="CE1541" s="12"/>
      <c r="CF1541" s="12"/>
      <c r="CG1541" s="12"/>
      <c r="CH1541" s="12"/>
      <c r="CI1541" s="12"/>
      <c r="CJ1541" s="12"/>
      <c r="CK1541" s="12"/>
      <c r="CL1541" s="12"/>
      <c r="CM1541" s="12"/>
      <c r="CN1541" s="12"/>
      <c r="CO1541" s="12"/>
      <c r="CP1541" s="12"/>
      <c r="CQ1541" s="12"/>
      <c r="CR1541" s="12"/>
      <c r="CS1541" s="12"/>
      <c r="CT1541" s="12"/>
      <c r="CU1541" s="12"/>
      <c r="CV1541" s="12"/>
      <c r="CW1541" s="12"/>
      <c r="CX1541" s="12"/>
      <c r="CY1541" s="12"/>
      <c r="CZ1541" s="12"/>
      <c r="DA1541" s="12"/>
      <c r="DB1541" s="12"/>
      <c r="DC1541" s="12"/>
      <c r="DD1541" s="12"/>
      <c r="DE1541" s="12"/>
      <c r="DF1541" s="12"/>
      <c r="DG1541" s="12"/>
      <c r="DH1541" s="12"/>
      <c r="DI1541" s="12"/>
      <c r="DJ1541" s="12"/>
      <c r="DK1541" s="12"/>
      <c r="DL1541" s="12"/>
      <c r="DM1541" s="12"/>
      <c r="DN1541" s="12"/>
      <c r="DO1541" s="12"/>
      <c r="DP1541" s="12"/>
      <c r="DQ1541" s="12"/>
      <c r="DR1541" s="12"/>
      <c r="DS1541" s="12"/>
      <c r="DT1541" s="12"/>
      <c r="DU1541" s="12"/>
      <c r="DV1541" s="12"/>
      <c r="DW1541" s="12"/>
      <c r="DX1541" s="12"/>
      <c r="DY1541" s="12"/>
      <c r="DZ1541" s="12"/>
      <c r="EA1541" s="12"/>
      <c r="EB1541" s="12"/>
      <c r="EC1541" s="12"/>
      <c r="ED1541" s="12"/>
      <c r="EE1541" s="12"/>
      <c r="EF1541" s="12"/>
      <c r="EG1541" s="12"/>
      <c r="EH1541" s="12"/>
      <c r="EI1541" s="12"/>
      <c r="EJ1541" s="12"/>
      <c r="EK1541" s="12"/>
      <c r="EL1541" s="12"/>
      <c r="EM1541" s="12"/>
      <c r="EN1541" s="12"/>
      <c r="EO1541" s="12"/>
      <c r="EP1541" s="12"/>
      <c r="EQ1541" s="12"/>
      <c r="ER1541" s="12"/>
      <c r="ES1541" s="12"/>
      <c r="ET1541" s="12"/>
      <c r="EU1541" s="12"/>
      <c r="EV1541" s="12"/>
      <c r="EW1541" s="12"/>
      <c r="EX1541" s="12"/>
      <c r="EY1541" s="12"/>
      <c r="EZ1541" s="12"/>
      <c r="FA1541" s="12"/>
      <c r="FB1541" s="12"/>
      <c r="FC1541" s="12"/>
      <c r="FD1541" s="12"/>
      <c r="FE1541" s="12"/>
      <c r="FF1541" s="12"/>
      <c r="FG1541" s="12"/>
      <c r="FH1541" s="12"/>
      <c r="FI1541" s="12"/>
      <c r="FJ1541" s="12"/>
      <c r="FK1541" s="12"/>
      <c r="FL1541" s="12"/>
      <c r="FM1541" s="12"/>
      <c r="FN1541" s="12"/>
      <c r="FO1541" s="12"/>
      <c r="FP1541" s="12"/>
      <c r="FQ1541" s="12"/>
      <c r="FR1541" s="12"/>
      <c r="FS1541" s="12"/>
      <c r="FT1541" s="12"/>
      <c r="FU1541" s="12"/>
      <c r="FV1541" s="12"/>
      <c r="FW1541" s="12"/>
      <c r="FX1541" s="12"/>
      <c r="FY1541" s="12"/>
      <c r="FZ1541" s="12"/>
      <c r="GA1541" s="12"/>
      <c r="GB1541" s="12"/>
      <c r="GC1541" s="12"/>
      <c r="GD1541" s="12"/>
      <c r="GE1541" s="12"/>
      <c r="GF1541" s="12"/>
      <c r="GG1541" s="12"/>
      <c r="GH1541" s="12"/>
      <c r="GI1541" s="12"/>
      <c r="GJ1541" s="12"/>
      <c r="GK1541" s="12"/>
      <c r="GL1541" s="12"/>
      <c r="GM1541" s="12"/>
      <c r="GN1541" s="12"/>
      <c r="GO1541" s="12"/>
      <c r="GP1541" s="12"/>
      <c r="GQ1541" s="12"/>
      <c r="GR1541" s="12"/>
      <c r="GS1541" s="12"/>
      <c r="GT1541" s="12"/>
      <c r="GU1541" s="12"/>
      <c r="GV1541" s="12"/>
      <c r="GW1541" s="12"/>
      <c r="GX1541" s="12"/>
      <c r="GY1541" s="12"/>
      <c r="GZ1541" s="12"/>
      <c r="HA1541" s="12"/>
      <c r="HB1541" s="12"/>
      <c r="HC1541" s="12"/>
      <c r="HD1541" s="12"/>
      <c r="HE1541" s="12"/>
      <c r="HF1541" s="12"/>
      <c r="HG1541" s="12"/>
      <c r="HH1541" s="12"/>
      <c r="HI1541" s="12"/>
      <c r="HJ1541" s="12"/>
      <c r="HK1541" s="12"/>
      <c r="HL1541" s="12"/>
      <c r="HM1541" s="12"/>
      <c r="HN1541" s="12"/>
      <c r="HO1541" s="12"/>
      <c r="HT1541" s="12"/>
      <c r="HU1541" s="12"/>
      <c r="HW1541" s="12"/>
      <c r="HX1541" s="12"/>
      <c r="HZ1541" s="12"/>
      <c r="IA1541" s="12"/>
      <c r="IG1541" s="12"/>
      <c r="IL1541" s="12"/>
      <c r="IM1541" s="12"/>
      <c r="IN1541" s="12"/>
      <c r="IO1541" s="12"/>
      <c r="IP1541" s="12"/>
      <c r="IQ1541" s="12"/>
      <c r="IS1541" s="12"/>
      <c r="IT1541" s="12"/>
      <c r="IU1541" s="12"/>
      <c r="IV1541" s="12"/>
      <c r="IW1541" s="12"/>
      <c r="IX1541" s="12"/>
      <c r="IY1541" s="12"/>
      <c r="IZ1541" s="12"/>
      <c r="JA1541" s="12"/>
      <c r="JF1541" s="12"/>
      <c r="JG1541" s="12"/>
      <c r="JH1541" s="12"/>
      <c r="JI1541" s="12"/>
      <c r="JJ1541" s="12"/>
      <c r="JT1541" s="12"/>
      <c r="JU1541" s="12"/>
      <c r="JV1541" s="12"/>
      <c r="JW1541" s="12"/>
      <c r="JX1541" s="12"/>
      <c r="KS1541" s="12"/>
      <c r="KT1541" s="12"/>
      <c r="KX1541" s="12"/>
      <c r="KZ1541" s="12"/>
      <c r="LA1541" s="12"/>
      <c r="LB1541" s="12"/>
      <c r="LC1541" s="12"/>
      <c r="LN1541" s="12"/>
      <c r="LO1541" s="12"/>
      <c r="LP1541" s="12"/>
      <c r="LQ1541" s="12"/>
      <c r="MG1541" s="12"/>
      <c r="MH1541" s="12"/>
      <c r="MI1541" s="12"/>
      <c r="MJ1541" s="12"/>
    </row>
    <row r="1542" spans="1:359" s="8" customFormat="1" ht="22.5" customHeight="1">
      <c r="A1542" s="57">
        <v>2.1</v>
      </c>
      <c r="B1542" s="58"/>
      <c r="C1542" s="62"/>
      <c r="D1542" s="201">
        <f t="shared" si="471"/>
        <v>38.43</v>
      </c>
      <c r="E1542" s="225"/>
      <c r="F1542" s="59" t="s">
        <v>807</v>
      </c>
      <c r="G1542" s="59"/>
      <c r="H1542" s="26" t="s">
        <v>468</v>
      </c>
      <c r="I1542" s="26" t="s">
        <v>36</v>
      </c>
      <c r="J1542" s="9" t="s">
        <v>895</v>
      </c>
      <c r="K1542" s="26" t="s">
        <v>550</v>
      </c>
      <c r="L1542" s="66">
        <f t="shared" si="470"/>
        <v>38.43</v>
      </c>
      <c r="M1542" s="66"/>
      <c r="N1542" s="1" t="s">
        <v>369</v>
      </c>
      <c r="O1542" s="316" t="s">
        <v>369</v>
      </c>
      <c r="P1542" s="317">
        <v>1</v>
      </c>
      <c r="Q1542" s="4" t="s">
        <v>369</v>
      </c>
      <c r="R1542" s="37">
        <v>15</v>
      </c>
      <c r="S1542" s="38">
        <f t="shared" si="468"/>
        <v>18.3</v>
      </c>
      <c r="T1542" s="20"/>
      <c r="U1542" s="10" t="s">
        <v>626</v>
      </c>
      <c r="V1542" s="9"/>
      <c r="W1542" s="12"/>
      <c r="HP1542" s="12"/>
      <c r="HQ1542" s="12"/>
      <c r="HR1542" s="12"/>
      <c r="HS1542" s="12"/>
      <c r="HV1542" s="12"/>
      <c r="HZ1542" s="12"/>
      <c r="IA1542" s="12"/>
      <c r="IB1542" s="12"/>
      <c r="IC1542" s="12"/>
      <c r="ID1542" s="12"/>
      <c r="IG1542" s="12"/>
      <c r="II1542" s="12"/>
      <c r="IJ1542" s="12"/>
      <c r="IK1542" s="12"/>
      <c r="IO1542" s="12"/>
      <c r="IP1542" s="12"/>
      <c r="IQ1542" s="12"/>
      <c r="IR1542" s="12"/>
      <c r="IS1542" s="12"/>
      <c r="IT1542" s="12"/>
      <c r="IU1542" s="12"/>
      <c r="IV1542" s="12"/>
      <c r="IW1542" s="12"/>
      <c r="IX1542" s="12"/>
      <c r="IY1542" s="12"/>
      <c r="IZ1542" s="12"/>
      <c r="JA1542" s="12"/>
      <c r="JF1542" s="12"/>
      <c r="JG1542" s="12"/>
      <c r="JH1542" s="12"/>
      <c r="JI1542" s="12"/>
      <c r="JJ1542" s="12"/>
      <c r="JL1542" s="12"/>
      <c r="JM1542" s="12"/>
      <c r="JQ1542" s="12"/>
      <c r="KS1542" s="12"/>
      <c r="KT1542" s="12"/>
      <c r="KX1542" s="12"/>
      <c r="LN1542" s="12"/>
      <c r="LO1542" s="12"/>
      <c r="LP1542" s="12"/>
      <c r="LQ1542" s="12"/>
      <c r="MG1542" s="12"/>
      <c r="MH1542" s="12"/>
      <c r="MI1542" s="12"/>
      <c r="MJ1542" s="12"/>
      <c r="MK1542" s="12"/>
      <c r="ML1542" s="12"/>
      <c r="MM1542" s="12"/>
      <c r="MN1542" s="12"/>
      <c r="MO1542" s="12"/>
      <c r="MP1542" s="12"/>
    </row>
    <row r="1543" spans="1:359" s="8" customFormat="1" ht="22.5" customHeight="1">
      <c r="A1543" s="56"/>
      <c r="B1543" s="55"/>
      <c r="C1543" s="63"/>
      <c r="D1543" s="201"/>
      <c r="E1543" s="226"/>
      <c r="F1543" s="60"/>
      <c r="G1543" s="60"/>
      <c r="H1543" s="26"/>
      <c r="I1543" s="26"/>
      <c r="J1543" s="9"/>
      <c r="K1543" s="26"/>
      <c r="L1543" s="66"/>
      <c r="M1543" s="66"/>
      <c r="N1543" s="17"/>
      <c r="O1543" s="318"/>
      <c r="P1543" s="318"/>
      <c r="Q1543" s="13"/>
      <c r="R1543" s="31"/>
      <c r="S1543" s="31"/>
      <c r="T1543" s="21"/>
      <c r="U1543" s="10"/>
      <c r="V1543" s="9"/>
      <c r="KG1543" s="12"/>
      <c r="MR1543" s="12"/>
    </row>
    <row r="1544" spans="1:359" s="8" customFormat="1" ht="22.5" customHeight="1">
      <c r="A1544" s="56"/>
      <c r="B1544" s="55"/>
      <c r="C1544" s="63"/>
      <c r="D1544" s="201"/>
      <c r="E1544" s="226"/>
      <c r="F1544" s="60"/>
      <c r="G1544" s="60"/>
      <c r="H1544" s="26"/>
      <c r="I1544" s="26"/>
      <c r="J1544" s="9"/>
      <c r="K1544" s="26"/>
      <c r="L1544" s="66"/>
      <c r="M1544" s="66"/>
      <c r="N1544" s="17"/>
      <c r="O1544" s="318"/>
      <c r="P1544" s="318"/>
      <c r="Q1544" s="13"/>
      <c r="R1544" s="31"/>
      <c r="S1544" s="31"/>
      <c r="T1544" s="21"/>
      <c r="U1544" s="10"/>
      <c r="V1544" s="9"/>
      <c r="KG1544" s="12"/>
      <c r="MR1544" s="12"/>
    </row>
    <row r="1545" spans="1:359" s="8" customFormat="1" ht="22.5" customHeight="1">
      <c r="A1545" s="56"/>
      <c r="B1545" s="55"/>
      <c r="C1545" s="63"/>
      <c r="D1545" s="201"/>
      <c r="E1545" s="225"/>
      <c r="F1545" s="60"/>
      <c r="G1545" s="60"/>
      <c r="H1545" s="26"/>
      <c r="I1545" s="26"/>
      <c r="J1545" s="9"/>
      <c r="K1545" s="26"/>
      <c r="L1545" s="66"/>
      <c r="M1545" s="66"/>
      <c r="N1545" s="17"/>
      <c r="O1545" s="318"/>
      <c r="P1545" s="318"/>
      <c r="Q1545" s="13"/>
      <c r="R1545" s="31"/>
      <c r="S1545" s="31"/>
      <c r="T1545" s="21"/>
      <c r="U1545" s="10"/>
      <c r="V1545" s="9"/>
      <c r="KG1545" s="12"/>
      <c r="MR1545" s="12"/>
      <c r="MU1545" s="12"/>
    </row>
    <row r="1546" spans="1:359" s="8" customFormat="1" ht="22.5" customHeight="1">
      <c r="A1546" s="56"/>
      <c r="B1546" s="55"/>
      <c r="C1546" s="63"/>
      <c r="D1546" s="201"/>
      <c r="E1546" s="226"/>
      <c r="F1546" s="60"/>
      <c r="G1546" s="60"/>
      <c r="H1546" s="26"/>
      <c r="I1546" s="26"/>
      <c r="J1546" s="9"/>
      <c r="K1546" s="26"/>
      <c r="L1546" s="66"/>
      <c r="M1546" s="66"/>
      <c r="N1546" s="17"/>
      <c r="O1546" s="318"/>
      <c r="P1546" s="318"/>
      <c r="Q1546" s="13"/>
      <c r="R1546" s="31"/>
      <c r="S1546" s="31"/>
      <c r="T1546" s="21"/>
      <c r="U1546" s="10"/>
      <c r="V1546" s="9"/>
      <c r="JZ1546" s="12"/>
      <c r="KA1546" s="12"/>
      <c r="KB1546" s="12"/>
      <c r="KC1546" s="12"/>
      <c r="KD1546" s="12"/>
      <c r="KG1546" s="12"/>
      <c r="MR1546" s="12"/>
    </row>
    <row r="1547" spans="1:359" s="8" customFormat="1" ht="22.5" customHeight="1">
      <c r="A1547" s="57">
        <v>1</v>
      </c>
      <c r="B1547" s="58">
        <v>15</v>
      </c>
      <c r="C1547" s="62"/>
      <c r="D1547" s="201">
        <f>SUM((S1547*A1547)+B1547+C1547)</f>
        <v>25.003999999999998</v>
      </c>
      <c r="E1547" s="226"/>
      <c r="F1547" s="59" t="s">
        <v>829</v>
      </c>
      <c r="G1547" s="59"/>
      <c r="H1547" s="26" t="s">
        <v>469</v>
      </c>
      <c r="I1547" s="26" t="s">
        <v>409</v>
      </c>
      <c r="J1547" s="11" t="s">
        <v>515</v>
      </c>
      <c r="K1547" s="26" t="s">
        <v>410</v>
      </c>
      <c r="L1547" s="66">
        <f>SUM(D1547)</f>
        <v>25.003999999999998</v>
      </c>
      <c r="M1547" s="66"/>
      <c r="N1547" s="1" t="s">
        <v>369</v>
      </c>
      <c r="O1547" s="316" t="s">
        <v>369</v>
      </c>
      <c r="P1547" s="317">
        <v>1</v>
      </c>
      <c r="Q1547" s="4" t="s">
        <v>369</v>
      </c>
      <c r="R1547" s="37">
        <v>8.1999999999999993</v>
      </c>
      <c r="S1547" s="38">
        <f>SUM(R1547*1.22)</f>
        <v>10.004</v>
      </c>
      <c r="T1547" s="19"/>
      <c r="U1547" s="10" t="s">
        <v>484</v>
      </c>
      <c r="V1547" s="9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  <c r="AR1547" s="12"/>
      <c r="AS1547" s="12"/>
      <c r="AT1547" s="12"/>
      <c r="AU1547" s="12"/>
      <c r="AV1547" s="12"/>
      <c r="AW1547" s="12"/>
      <c r="AX1547" s="12"/>
      <c r="AY1547" s="12"/>
      <c r="AZ1547" s="12"/>
      <c r="BA1547" s="12"/>
      <c r="BB1547" s="12"/>
      <c r="BC1547" s="12"/>
      <c r="BD1547" s="12"/>
      <c r="BE1547" s="12"/>
      <c r="BF1547" s="12"/>
      <c r="BG1547" s="12"/>
      <c r="BH1547" s="12"/>
      <c r="BI1547" s="12"/>
      <c r="BJ1547" s="12"/>
      <c r="BK1547" s="12"/>
      <c r="BL1547" s="12"/>
      <c r="BM1547" s="12"/>
      <c r="BN1547" s="12"/>
      <c r="BO1547" s="12"/>
      <c r="BP1547" s="12"/>
      <c r="BQ1547" s="12"/>
      <c r="BR1547" s="12"/>
      <c r="BS1547" s="12"/>
      <c r="BT1547" s="12"/>
      <c r="BU1547" s="12"/>
      <c r="BV1547" s="12"/>
      <c r="BW1547" s="12"/>
      <c r="BX1547" s="12"/>
      <c r="BY1547" s="12"/>
      <c r="BZ1547" s="12"/>
      <c r="CA1547" s="12"/>
      <c r="CB1547" s="12"/>
      <c r="CC1547" s="12"/>
      <c r="CD1547" s="12"/>
      <c r="CE1547" s="12"/>
      <c r="CF1547" s="12"/>
      <c r="CG1547" s="12"/>
      <c r="CH1547" s="12"/>
      <c r="CI1547" s="12"/>
      <c r="CJ1547" s="12"/>
      <c r="CK1547" s="12"/>
      <c r="CL1547" s="12"/>
      <c r="CM1547" s="12"/>
      <c r="CN1547" s="12"/>
      <c r="CO1547" s="12"/>
      <c r="CP1547" s="12"/>
      <c r="CQ1547" s="12"/>
      <c r="CR1547" s="12"/>
      <c r="CS1547" s="12"/>
      <c r="CT1547" s="12"/>
      <c r="CU1547" s="12"/>
      <c r="CV1547" s="12"/>
      <c r="CW1547" s="12"/>
      <c r="CX1547" s="12"/>
      <c r="CY1547" s="12"/>
      <c r="CZ1547" s="12"/>
      <c r="DA1547" s="12"/>
      <c r="DB1547" s="12"/>
      <c r="DC1547" s="12"/>
      <c r="DD1547" s="12"/>
      <c r="DE1547" s="12"/>
      <c r="DF1547" s="12"/>
      <c r="DG1547" s="12"/>
      <c r="DH1547" s="12"/>
      <c r="DI1547" s="12"/>
      <c r="DJ1547" s="12"/>
      <c r="DK1547" s="12"/>
      <c r="DL1547" s="12"/>
      <c r="DM1547" s="12"/>
      <c r="DN1547" s="12"/>
      <c r="DO1547" s="12"/>
      <c r="DP1547" s="12"/>
      <c r="DQ1547" s="12"/>
      <c r="DR1547" s="12"/>
      <c r="DS1547" s="12"/>
      <c r="DT1547" s="12"/>
      <c r="DU1547" s="12"/>
      <c r="DV1547" s="12"/>
      <c r="DW1547" s="12"/>
      <c r="DX1547" s="12"/>
      <c r="DY1547" s="12"/>
      <c r="DZ1547" s="12"/>
      <c r="EA1547" s="12"/>
      <c r="EB1547" s="12"/>
      <c r="EC1547" s="12"/>
      <c r="ED1547" s="12"/>
      <c r="EE1547" s="12"/>
      <c r="EF1547" s="12"/>
      <c r="EG1547" s="12"/>
      <c r="EH1547" s="12"/>
      <c r="EI1547" s="12"/>
      <c r="EJ1547" s="12"/>
      <c r="EK1547" s="12"/>
      <c r="EL1547" s="12"/>
      <c r="EM1547" s="12"/>
      <c r="EN1547" s="12"/>
      <c r="EO1547" s="12"/>
      <c r="EP1547" s="12"/>
      <c r="EQ1547" s="12"/>
      <c r="ER1547" s="12"/>
      <c r="ES1547" s="12"/>
      <c r="ET1547" s="12"/>
      <c r="EU1547" s="12"/>
      <c r="EV1547" s="12"/>
      <c r="EW1547" s="12"/>
      <c r="EX1547" s="12"/>
      <c r="EY1547" s="12"/>
      <c r="EZ1547" s="12"/>
      <c r="FA1547" s="12"/>
      <c r="FB1547" s="12"/>
      <c r="FC1547" s="12"/>
      <c r="FD1547" s="12"/>
      <c r="FE1547" s="12"/>
      <c r="FF1547" s="12"/>
      <c r="FG1547" s="12"/>
      <c r="FH1547" s="12"/>
      <c r="FI1547" s="12"/>
      <c r="FJ1547" s="12"/>
      <c r="FK1547" s="12"/>
      <c r="FL1547" s="12"/>
      <c r="FM1547" s="12"/>
      <c r="FN1547" s="12"/>
      <c r="FO1547" s="12"/>
      <c r="FP1547" s="12"/>
      <c r="FQ1547" s="12"/>
      <c r="FR1547" s="12"/>
      <c r="FS1547" s="12"/>
      <c r="FT1547" s="12"/>
      <c r="FU1547" s="12"/>
      <c r="FV1547" s="12"/>
      <c r="FW1547" s="12"/>
      <c r="FX1547" s="12"/>
      <c r="FY1547" s="12"/>
      <c r="FZ1547" s="12"/>
      <c r="GA1547" s="12"/>
      <c r="GB1547" s="12"/>
      <c r="GC1547" s="12"/>
      <c r="GD1547" s="12"/>
      <c r="GE1547" s="12"/>
      <c r="GF1547" s="12"/>
      <c r="GG1547" s="12"/>
      <c r="GH1547" s="12"/>
      <c r="GI1547" s="12"/>
      <c r="GJ1547" s="12"/>
      <c r="GK1547" s="12"/>
      <c r="GL1547" s="12"/>
      <c r="GM1547" s="12"/>
      <c r="GN1547" s="12"/>
      <c r="GO1547" s="12"/>
      <c r="GP1547" s="12"/>
      <c r="GQ1547" s="12"/>
      <c r="GR1547" s="12"/>
      <c r="GS1547" s="12"/>
      <c r="GT1547" s="12"/>
      <c r="GU1547" s="12"/>
      <c r="GV1547" s="12"/>
      <c r="GW1547" s="12"/>
      <c r="GX1547" s="12"/>
      <c r="GY1547" s="12"/>
      <c r="GZ1547" s="12"/>
      <c r="HA1547" s="12"/>
      <c r="HB1547" s="12"/>
      <c r="HC1547" s="12"/>
      <c r="HD1547" s="12"/>
      <c r="HE1547" s="12"/>
      <c r="HF1547" s="12"/>
      <c r="HG1547" s="12"/>
      <c r="HH1547" s="12"/>
      <c r="HI1547" s="12"/>
      <c r="HJ1547" s="12"/>
      <c r="HK1547" s="12"/>
      <c r="HL1547" s="12"/>
      <c r="HM1547" s="12"/>
      <c r="HN1547" s="12"/>
      <c r="HO1547" s="12"/>
      <c r="HZ1547" s="12"/>
      <c r="IA1547" s="12"/>
      <c r="IJ1547" s="12"/>
      <c r="IK1547" s="12"/>
      <c r="IR1547" s="12"/>
      <c r="JM1547" s="12"/>
      <c r="JO1547" s="12"/>
      <c r="JT1547" s="12"/>
      <c r="JU1547" s="12"/>
      <c r="JV1547" s="12"/>
      <c r="JW1547" s="12"/>
      <c r="JX1547" s="12"/>
      <c r="KG1547" s="12"/>
      <c r="KH1547" s="12"/>
      <c r="KI1547" s="12"/>
      <c r="KJ1547" s="12"/>
      <c r="KK1547" s="12"/>
      <c r="KL1547" s="12"/>
      <c r="KS1547" s="7"/>
      <c r="KT1547" s="7"/>
      <c r="KX1547" s="12"/>
      <c r="LN1547" s="12"/>
      <c r="LO1547" s="12"/>
      <c r="LP1547" s="12"/>
      <c r="LQ1547" s="12"/>
      <c r="MG1547" s="12"/>
      <c r="MH1547" s="12"/>
      <c r="MI1547" s="12"/>
      <c r="MJ1547" s="12"/>
      <c r="MK1547" s="12"/>
      <c r="ML1547" s="12"/>
      <c r="MM1547" s="12"/>
      <c r="MN1547" s="12"/>
      <c r="MO1547" s="12"/>
      <c r="MP1547" s="12"/>
    </row>
    <row r="1548" spans="1:359" s="8" customFormat="1" ht="22.5" customHeight="1">
      <c r="A1548" s="57">
        <v>1</v>
      </c>
      <c r="B1548" s="58">
        <v>15</v>
      </c>
      <c r="C1548" s="62"/>
      <c r="D1548" s="201">
        <f>SUM((S1548*A1548)+B1548+C1548)</f>
        <v>23.796199999999999</v>
      </c>
      <c r="E1548" s="225"/>
      <c r="F1548" s="59" t="s">
        <v>805</v>
      </c>
      <c r="G1548" s="59"/>
      <c r="H1548" s="26" t="s">
        <v>469</v>
      </c>
      <c r="I1548" s="26" t="s">
        <v>888</v>
      </c>
      <c r="J1548" s="11" t="s">
        <v>515</v>
      </c>
      <c r="K1548" s="26" t="s">
        <v>889</v>
      </c>
      <c r="L1548" s="66">
        <v>24</v>
      </c>
      <c r="M1548" s="66"/>
      <c r="N1548" s="1" t="s">
        <v>369</v>
      </c>
      <c r="O1548" s="316" t="s">
        <v>369</v>
      </c>
      <c r="P1548" s="317" t="s">
        <v>369</v>
      </c>
      <c r="Q1548" s="4">
        <v>2</v>
      </c>
      <c r="R1548" s="37">
        <v>7.21</v>
      </c>
      <c r="S1548" s="38">
        <f>SUM(R1548*1.22)</f>
        <v>8.7961999999999989</v>
      </c>
      <c r="T1548" s="20"/>
      <c r="U1548" s="10" t="s">
        <v>782</v>
      </c>
      <c r="V1548" s="9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  <c r="AR1548" s="12"/>
      <c r="AS1548" s="12"/>
      <c r="AT1548" s="12"/>
      <c r="AU1548" s="12"/>
      <c r="AV1548" s="12"/>
      <c r="AW1548" s="12"/>
      <c r="AX1548" s="12"/>
      <c r="AY1548" s="12"/>
      <c r="AZ1548" s="12"/>
      <c r="BA1548" s="12"/>
      <c r="BB1548" s="12"/>
      <c r="BC1548" s="12"/>
      <c r="BD1548" s="12"/>
      <c r="BE1548" s="12"/>
      <c r="BF1548" s="12"/>
      <c r="BG1548" s="12"/>
      <c r="BH1548" s="12"/>
      <c r="BI1548" s="12"/>
      <c r="BJ1548" s="12"/>
      <c r="BK1548" s="12"/>
      <c r="BL1548" s="12"/>
      <c r="BM1548" s="12"/>
      <c r="BN1548" s="12"/>
      <c r="BO1548" s="12"/>
      <c r="BP1548" s="12"/>
      <c r="BQ1548" s="12"/>
      <c r="BR1548" s="12"/>
      <c r="BS1548" s="12"/>
      <c r="BT1548" s="12"/>
      <c r="BU1548" s="12"/>
      <c r="BV1548" s="12"/>
      <c r="BW1548" s="12"/>
      <c r="BX1548" s="12"/>
      <c r="BY1548" s="12"/>
      <c r="BZ1548" s="12"/>
      <c r="CA1548" s="12"/>
      <c r="CB1548" s="12"/>
      <c r="CC1548" s="12"/>
      <c r="CD1548" s="12"/>
      <c r="CE1548" s="12"/>
      <c r="CF1548" s="12"/>
      <c r="CG1548" s="12"/>
      <c r="CH1548" s="12"/>
      <c r="CI1548" s="12"/>
      <c r="CJ1548" s="12"/>
      <c r="CK1548" s="12"/>
      <c r="CL1548" s="12"/>
      <c r="CM1548" s="12"/>
      <c r="CN1548" s="12"/>
      <c r="CO1548" s="12"/>
      <c r="CP1548" s="12"/>
      <c r="CQ1548" s="12"/>
      <c r="CR1548" s="12"/>
      <c r="CS1548" s="12"/>
      <c r="CT1548" s="12"/>
      <c r="CU1548" s="12"/>
      <c r="CV1548" s="12"/>
      <c r="CW1548" s="12"/>
      <c r="CX1548" s="12"/>
      <c r="CY1548" s="12"/>
      <c r="CZ1548" s="12"/>
      <c r="DA1548" s="12"/>
      <c r="DB1548" s="12"/>
      <c r="DC1548" s="12"/>
      <c r="DD1548" s="12"/>
      <c r="DE1548" s="12"/>
      <c r="DF1548" s="12"/>
      <c r="DG1548" s="12"/>
      <c r="DH1548" s="12"/>
      <c r="DI1548" s="12"/>
      <c r="DJ1548" s="12"/>
      <c r="DK1548" s="12"/>
      <c r="DL1548" s="12"/>
      <c r="DM1548" s="12"/>
      <c r="DN1548" s="12"/>
      <c r="DO1548" s="12"/>
      <c r="DP1548" s="12"/>
      <c r="DQ1548" s="12"/>
      <c r="DR1548" s="12"/>
      <c r="DS1548" s="12"/>
      <c r="DT1548" s="12"/>
      <c r="DU1548" s="12"/>
      <c r="DV1548" s="12"/>
      <c r="DW1548" s="12"/>
      <c r="DX1548" s="12"/>
      <c r="DY1548" s="12"/>
      <c r="DZ1548" s="12"/>
      <c r="EA1548" s="12"/>
      <c r="EB1548" s="12"/>
      <c r="EC1548" s="12"/>
      <c r="ED1548" s="12"/>
      <c r="EE1548" s="12"/>
      <c r="EF1548" s="12"/>
      <c r="EG1548" s="12"/>
      <c r="EH1548" s="12"/>
      <c r="EI1548" s="12"/>
      <c r="EJ1548" s="12"/>
      <c r="EK1548" s="12"/>
      <c r="EL1548" s="12"/>
      <c r="EM1548" s="12"/>
      <c r="EN1548" s="12"/>
      <c r="EO1548" s="12"/>
      <c r="EP1548" s="12"/>
      <c r="EQ1548" s="12"/>
      <c r="ER1548" s="12"/>
      <c r="ES1548" s="12"/>
      <c r="ET1548" s="12"/>
      <c r="EU1548" s="12"/>
      <c r="EV1548" s="12"/>
      <c r="EW1548" s="12"/>
      <c r="EX1548" s="12"/>
      <c r="EY1548" s="12"/>
      <c r="EZ1548" s="12"/>
      <c r="FA1548" s="12"/>
      <c r="FB1548" s="12"/>
      <c r="FC1548" s="12"/>
      <c r="FD1548" s="12"/>
      <c r="FE1548" s="12"/>
      <c r="FF1548" s="12"/>
      <c r="FG1548" s="12"/>
      <c r="FH1548" s="12"/>
      <c r="FI1548" s="12"/>
      <c r="FJ1548" s="12"/>
      <c r="FK1548" s="12"/>
      <c r="FL1548" s="12"/>
      <c r="FM1548" s="12"/>
      <c r="FN1548" s="12"/>
      <c r="FO1548" s="12"/>
      <c r="FP1548" s="12"/>
      <c r="FQ1548" s="12"/>
      <c r="FR1548" s="12"/>
      <c r="FS1548" s="12"/>
      <c r="FT1548" s="12"/>
      <c r="FU1548" s="12"/>
      <c r="FV1548" s="12"/>
      <c r="FW1548" s="12"/>
      <c r="FX1548" s="12"/>
      <c r="FY1548" s="12"/>
      <c r="FZ1548" s="12"/>
      <c r="GA1548" s="12"/>
      <c r="GB1548" s="12"/>
      <c r="GC1548" s="12"/>
      <c r="GD1548" s="12"/>
      <c r="GE1548" s="12"/>
      <c r="GF1548" s="12"/>
      <c r="GG1548" s="12"/>
      <c r="GH1548" s="12"/>
      <c r="GI1548" s="12"/>
      <c r="GJ1548" s="12"/>
      <c r="GK1548" s="12"/>
      <c r="GL1548" s="12"/>
      <c r="GM1548" s="12"/>
      <c r="GN1548" s="12"/>
      <c r="GO1548" s="12"/>
      <c r="GP1548" s="12"/>
      <c r="GQ1548" s="12"/>
      <c r="GR1548" s="12"/>
      <c r="GS1548" s="12"/>
      <c r="GT1548" s="12"/>
      <c r="GU1548" s="12"/>
      <c r="GV1548" s="12"/>
      <c r="GW1548" s="12"/>
      <c r="GX1548" s="12"/>
      <c r="GY1548" s="12"/>
      <c r="GZ1548" s="12"/>
      <c r="HA1548" s="12"/>
      <c r="HB1548" s="12"/>
      <c r="HC1548" s="12"/>
      <c r="HD1548" s="12"/>
      <c r="HE1548" s="12"/>
      <c r="HF1548" s="12"/>
      <c r="HG1548" s="12"/>
      <c r="HH1548" s="12"/>
      <c r="HI1548" s="12"/>
      <c r="HJ1548" s="12"/>
      <c r="HK1548" s="12"/>
      <c r="HL1548" s="12"/>
      <c r="HM1548" s="12"/>
      <c r="HN1548" s="12"/>
      <c r="HO1548" s="12"/>
      <c r="HP1548" s="12"/>
      <c r="HQ1548" s="12"/>
      <c r="HR1548" s="12"/>
      <c r="HS1548" s="12"/>
      <c r="HV1548" s="12"/>
      <c r="HY1548" s="12"/>
      <c r="HZ1548" s="12"/>
      <c r="IA1548" s="12"/>
      <c r="IG1548" s="12"/>
      <c r="II1548" s="12"/>
      <c r="IJ1548" s="12"/>
      <c r="IK1548" s="12"/>
      <c r="IL1548" s="12"/>
      <c r="IM1548" s="12"/>
      <c r="IN1548" s="12"/>
      <c r="IO1548" s="12"/>
      <c r="IP1548" s="12"/>
      <c r="IQ1548" s="12"/>
      <c r="IR1548" s="12"/>
      <c r="JL1548" s="12"/>
      <c r="JN1548" s="12"/>
      <c r="JO1548" s="12"/>
      <c r="JT1548" s="12"/>
      <c r="JU1548" s="12"/>
      <c r="JV1548" s="12"/>
      <c r="JW1548" s="12"/>
      <c r="JX1548" s="12"/>
      <c r="JY1548" s="12"/>
      <c r="KE1548" s="12"/>
      <c r="KF1548" s="12"/>
      <c r="KG1548" s="12"/>
      <c r="KM1548" s="12"/>
      <c r="KN1548" s="12"/>
      <c r="KO1548" s="12"/>
      <c r="KP1548" s="12"/>
      <c r="KQ1548" s="12"/>
      <c r="KR1548" s="12"/>
      <c r="KS1548" s="12"/>
      <c r="KT1548" s="12"/>
      <c r="KX1548" s="12"/>
      <c r="LN1548" s="12"/>
      <c r="LO1548" s="12"/>
      <c r="LP1548" s="12"/>
      <c r="LQ1548" s="12"/>
      <c r="MG1548" s="12"/>
    </row>
    <row r="1549" spans="1:359" s="8" customFormat="1" ht="22.5" customHeight="1">
      <c r="A1549" s="57">
        <v>1</v>
      </c>
      <c r="B1549" s="58">
        <v>15</v>
      </c>
      <c r="C1549" s="62">
        <v>1</v>
      </c>
      <c r="D1549" s="201">
        <f>SUM((S1549*A1549)+B1549+C1549)</f>
        <v>26.003999999999998</v>
      </c>
      <c r="E1549" s="225"/>
      <c r="F1549" s="59" t="s">
        <v>805</v>
      </c>
      <c r="G1549" s="59"/>
      <c r="H1549" s="26" t="s">
        <v>469</v>
      </c>
      <c r="I1549" s="26" t="s">
        <v>2418</v>
      </c>
      <c r="J1549" s="26" t="s">
        <v>2419</v>
      </c>
      <c r="K1549" s="26" t="s">
        <v>2420</v>
      </c>
      <c r="L1549" s="66">
        <f>SUM(D1549)</f>
        <v>26.003999999999998</v>
      </c>
      <c r="M1549" s="66"/>
      <c r="N1549" s="1" t="s">
        <v>369</v>
      </c>
      <c r="O1549" s="316" t="s">
        <v>369</v>
      </c>
      <c r="P1549" s="317">
        <v>6</v>
      </c>
      <c r="Q1549" s="4" t="s">
        <v>369</v>
      </c>
      <c r="R1549" s="37">
        <v>8.1999999999999993</v>
      </c>
      <c r="S1549" s="38">
        <f t="shared" ref="S1549" si="472">SUM(R1549*1.22)</f>
        <v>10.004</v>
      </c>
      <c r="T1549" s="20"/>
      <c r="U1549" s="10" t="s">
        <v>721</v>
      </c>
      <c r="V1549" s="10" t="s">
        <v>522</v>
      </c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/>
      <c r="EX1549"/>
      <c r="EY1549"/>
      <c r="EZ1549"/>
      <c r="FA1549"/>
      <c r="FB1549"/>
      <c r="FC1549"/>
      <c r="FD1549"/>
      <c r="FE1549"/>
      <c r="FF1549"/>
      <c r="FG1549"/>
      <c r="FH1549"/>
      <c r="FI1549"/>
      <c r="FJ1549"/>
      <c r="FK1549"/>
      <c r="FL1549"/>
      <c r="FM1549"/>
      <c r="FN1549"/>
      <c r="FO1549"/>
      <c r="FP1549"/>
      <c r="FQ1549"/>
      <c r="FR1549"/>
      <c r="FS1549"/>
      <c r="FT1549"/>
      <c r="FU1549"/>
      <c r="FV1549"/>
      <c r="FW1549"/>
      <c r="FX1549"/>
      <c r="FY1549"/>
      <c r="FZ1549"/>
      <c r="GA1549"/>
      <c r="GB1549"/>
      <c r="GC1549"/>
      <c r="GD1549"/>
      <c r="GE1549"/>
      <c r="GF1549"/>
      <c r="GG1549"/>
      <c r="GH1549"/>
      <c r="GI1549"/>
      <c r="GJ1549"/>
      <c r="GK1549"/>
      <c r="GL1549"/>
      <c r="GM1549"/>
      <c r="GN1549"/>
      <c r="GO1549"/>
      <c r="GP1549"/>
      <c r="GQ1549"/>
      <c r="GR1549"/>
      <c r="GS1549"/>
      <c r="GT1549"/>
      <c r="GU1549"/>
      <c r="GV1549"/>
      <c r="GW1549"/>
      <c r="GX1549"/>
      <c r="GY1549"/>
      <c r="GZ1549"/>
      <c r="HA1549"/>
      <c r="HB1549"/>
      <c r="HC1549"/>
      <c r="HD1549"/>
      <c r="HE1549"/>
      <c r="HF1549"/>
      <c r="HG1549"/>
      <c r="HH1549"/>
      <c r="HI1549"/>
      <c r="HJ1549"/>
      <c r="HK1549"/>
      <c r="HL1549"/>
      <c r="HM1549"/>
      <c r="HN1549"/>
      <c r="HO1549"/>
      <c r="HP1549"/>
      <c r="HQ1549"/>
      <c r="HR1549"/>
      <c r="HS1549"/>
      <c r="HT1549"/>
      <c r="HU1549"/>
      <c r="HV1549"/>
      <c r="HW1549"/>
      <c r="HX1549"/>
      <c r="HY1549"/>
      <c r="HZ1549"/>
      <c r="IA1549"/>
      <c r="IB1549"/>
      <c r="IC1549"/>
      <c r="ID1549"/>
      <c r="IE1549"/>
      <c r="IF1549"/>
      <c r="IG1549"/>
      <c r="IH1549"/>
      <c r="II1549"/>
      <c r="IJ1549"/>
      <c r="IK1549"/>
      <c r="IL1549"/>
      <c r="IM1549"/>
      <c r="IN1549"/>
      <c r="IO1549"/>
      <c r="IP1549"/>
      <c r="IQ1549"/>
      <c r="IR1549"/>
      <c r="IS1549"/>
      <c r="IT1549"/>
      <c r="IU1549"/>
      <c r="IV1549"/>
      <c r="IW1549"/>
      <c r="IX1549"/>
      <c r="IY1549"/>
      <c r="IZ1549"/>
      <c r="JA1549"/>
      <c r="JB1549"/>
      <c r="JC1549"/>
      <c r="JD1549"/>
      <c r="JE1549"/>
      <c r="JF1549"/>
      <c r="JG1549"/>
      <c r="JH1549"/>
      <c r="JI1549"/>
      <c r="JJ1549"/>
      <c r="JK1549"/>
      <c r="JL1549"/>
      <c r="JM1549"/>
      <c r="JN1549"/>
      <c r="JO1549"/>
      <c r="JP1549"/>
      <c r="JQ1549"/>
      <c r="JR1549"/>
      <c r="JS1549"/>
      <c r="JT1549"/>
      <c r="JU1549"/>
      <c r="JV1549"/>
      <c r="JW1549"/>
      <c r="JX1549"/>
      <c r="JY1549"/>
      <c r="JZ1549"/>
      <c r="KA1549"/>
      <c r="KB1549"/>
      <c r="KC1549"/>
      <c r="KD1549"/>
      <c r="KE1549"/>
      <c r="KF1549"/>
      <c r="KM1549"/>
      <c r="KN1549"/>
      <c r="KO1549"/>
      <c r="KP1549"/>
      <c r="KQ1549"/>
      <c r="KR1549"/>
      <c r="KS1549" s="12"/>
      <c r="KT1549" s="12"/>
      <c r="KZ1549" s="12"/>
      <c r="LA1549" s="12"/>
      <c r="LB1549" s="12"/>
      <c r="LC1549" s="12"/>
      <c r="MH1549" s="12"/>
      <c r="MI1549" s="12"/>
      <c r="MJ1549" s="12"/>
      <c r="MK1549" s="12"/>
      <c r="ML1549" s="12"/>
      <c r="MM1549" s="12"/>
      <c r="MN1549" s="12"/>
      <c r="MO1549" s="12"/>
      <c r="MP1549" s="12"/>
      <c r="MQ1549" s="12"/>
      <c r="MS1549" s="12"/>
    </row>
    <row r="1550" spans="1:359" s="8" customFormat="1" ht="22.5" customHeight="1">
      <c r="A1550" s="56"/>
      <c r="B1550" s="55"/>
      <c r="C1550" s="63"/>
      <c r="D1550" s="201"/>
      <c r="E1550" s="226"/>
      <c r="F1550" s="60"/>
      <c r="G1550" s="60"/>
      <c r="H1550" s="26"/>
      <c r="I1550" s="26"/>
      <c r="J1550" s="9"/>
      <c r="K1550" s="26"/>
      <c r="L1550" s="66"/>
      <c r="M1550" s="66"/>
      <c r="N1550" s="17"/>
      <c r="O1550" s="318"/>
      <c r="P1550" s="318"/>
      <c r="Q1550" s="13"/>
      <c r="R1550" s="31"/>
      <c r="S1550" s="31"/>
      <c r="T1550" s="21"/>
      <c r="U1550" s="10"/>
      <c r="V1550" s="9"/>
      <c r="KG1550" s="12"/>
    </row>
    <row r="1551" spans="1:359" s="8" customFormat="1" ht="22.5" customHeight="1">
      <c r="A1551" s="56"/>
      <c r="B1551" s="55"/>
      <c r="C1551" s="63"/>
      <c r="D1551" s="201"/>
      <c r="E1551" s="226"/>
      <c r="F1551" s="60"/>
      <c r="G1551" s="60"/>
      <c r="H1551" s="26"/>
      <c r="I1551" s="26"/>
      <c r="J1551" s="9"/>
      <c r="K1551" s="26"/>
      <c r="L1551" s="66"/>
      <c r="M1551" s="66"/>
      <c r="N1551" s="17"/>
      <c r="O1551" s="318"/>
      <c r="P1551" s="318"/>
      <c r="Q1551" s="13"/>
      <c r="R1551" s="31"/>
      <c r="S1551" s="31"/>
      <c r="T1551" s="21"/>
      <c r="U1551" s="10"/>
      <c r="V1551" s="9"/>
      <c r="KG1551" s="12"/>
    </row>
    <row r="1552" spans="1:359" s="8" customFormat="1" ht="22.5" customHeight="1">
      <c r="A1552" s="56"/>
      <c r="B1552" s="55"/>
      <c r="C1552" s="63"/>
      <c r="D1552" s="201"/>
      <c r="E1552" s="225"/>
      <c r="F1552" s="60"/>
      <c r="G1552" s="60"/>
      <c r="H1552" s="26"/>
      <c r="I1552" s="26"/>
      <c r="J1552" s="9"/>
      <c r="K1552" s="26"/>
      <c r="L1552" s="66"/>
      <c r="M1552" s="66"/>
      <c r="N1552" s="17"/>
      <c r="O1552" s="318"/>
      <c r="P1552" s="318"/>
      <c r="Q1552" s="13"/>
      <c r="R1552" s="31"/>
      <c r="S1552" s="31"/>
      <c r="T1552" s="21"/>
      <c r="U1552" s="10"/>
      <c r="V1552" s="9"/>
      <c r="KG1552" s="12"/>
    </row>
    <row r="1553" spans="1:359" s="8" customFormat="1" ht="22.5" customHeight="1">
      <c r="A1553" s="56"/>
      <c r="B1553" s="55"/>
      <c r="C1553" s="63"/>
      <c r="D1553" s="201"/>
      <c r="E1553" s="226"/>
      <c r="F1553" s="60"/>
      <c r="G1553" s="60"/>
      <c r="H1553" s="26"/>
      <c r="I1553" s="26"/>
      <c r="J1553" s="9"/>
      <c r="K1553" s="26"/>
      <c r="L1553" s="66"/>
      <c r="M1553" s="66"/>
      <c r="N1553" s="322"/>
      <c r="O1553" s="337"/>
      <c r="P1553" s="337"/>
      <c r="Q1553" s="323"/>
      <c r="R1553" s="31"/>
      <c r="S1553" s="31"/>
      <c r="T1553" s="21"/>
      <c r="U1553" s="10"/>
      <c r="V1553" s="9"/>
      <c r="KG1553" s="12"/>
      <c r="MU1553" s="12"/>
    </row>
    <row r="1554" spans="1:359" s="8" customFormat="1" ht="22.5" customHeight="1">
      <c r="A1554" s="57">
        <v>2.1</v>
      </c>
      <c r="B1554" s="58"/>
      <c r="C1554" s="62"/>
      <c r="D1554" s="201">
        <f>SUM((S1554*A1554)+B1554+C1554)</f>
        <v>43.297800000000002</v>
      </c>
      <c r="E1554" s="226"/>
      <c r="F1554" s="59" t="s">
        <v>807</v>
      </c>
      <c r="G1554" s="59"/>
      <c r="H1554" s="26" t="s">
        <v>470</v>
      </c>
      <c r="I1554" s="26" t="s">
        <v>62</v>
      </c>
      <c r="J1554" s="11" t="s">
        <v>910</v>
      </c>
      <c r="K1554" s="26" t="s">
        <v>411</v>
      </c>
      <c r="L1554" s="66">
        <f>SUM(D1554)</f>
        <v>43.297800000000002</v>
      </c>
      <c r="M1554" s="66"/>
      <c r="N1554" s="1" t="s">
        <v>369</v>
      </c>
      <c r="O1554" s="316" t="s">
        <v>369</v>
      </c>
      <c r="P1554" s="317">
        <v>2</v>
      </c>
      <c r="Q1554" s="4" t="s">
        <v>369</v>
      </c>
      <c r="R1554" s="37">
        <v>16.899999999999999</v>
      </c>
      <c r="S1554" s="38">
        <f>SUM(R1554*1.22)</f>
        <v>20.617999999999999</v>
      </c>
      <c r="T1554" s="20"/>
      <c r="U1554" s="10" t="s">
        <v>629</v>
      </c>
      <c r="V1554" s="9"/>
      <c r="IE1554" s="12"/>
      <c r="IF1554" s="12"/>
      <c r="IG1554" s="12"/>
      <c r="IH1554" s="12"/>
      <c r="II1554" s="12"/>
      <c r="IO1554" s="12"/>
      <c r="IP1554" s="12"/>
      <c r="IQ1554" s="12"/>
      <c r="IR1554" s="7"/>
      <c r="JF1554" s="12"/>
      <c r="JG1554" s="12"/>
      <c r="JH1554" s="12"/>
      <c r="JI1554" s="12"/>
      <c r="JJ1554" s="12"/>
      <c r="JN1554" s="12"/>
      <c r="JT1554" s="12"/>
      <c r="JU1554" s="12"/>
      <c r="JV1554" s="12"/>
      <c r="JW1554" s="12"/>
      <c r="JX1554" s="12"/>
      <c r="KS1554" s="12"/>
      <c r="KT1554" s="12"/>
      <c r="LN1554" s="12"/>
      <c r="LO1554" s="12"/>
      <c r="LP1554" s="12"/>
      <c r="LQ1554" s="12"/>
      <c r="MG1554" s="12"/>
      <c r="MH1554" s="12"/>
      <c r="MI1554" s="12"/>
      <c r="MJ1554" s="12"/>
      <c r="MK1554" s="12"/>
      <c r="ML1554" s="12"/>
      <c r="MM1554" s="12"/>
      <c r="MN1554" s="12"/>
      <c r="MO1554" s="12"/>
      <c r="MP1554" s="12"/>
    </row>
    <row r="1555" spans="1:359" s="8" customFormat="1" ht="22.5" customHeight="1">
      <c r="A1555" s="57">
        <v>1</v>
      </c>
      <c r="B1555" s="58">
        <v>12</v>
      </c>
      <c r="C1555" s="62"/>
      <c r="D1555" s="201">
        <f>SUM((S1555*A1555)+B1555+C1555)</f>
        <v>27.86</v>
      </c>
      <c r="E1555" s="334"/>
      <c r="F1555" s="59" t="s">
        <v>819</v>
      </c>
      <c r="G1555" s="59"/>
      <c r="H1555" s="26" t="s">
        <v>470</v>
      </c>
      <c r="I1555" s="26" t="s">
        <v>2312</v>
      </c>
      <c r="J1555" s="11" t="s">
        <v>967</v>
      </c>
      <c r="K1555" s="26" t="s">
        <v>2313</v>
      </c>
      <c r="L1555" s="66">
        <f>SUM(D1555)</f>
        <v>27.86</v>
      </c>
      <c r="M1555" s="66"/>
      <c r="N1555" s="1" t="s">
        <v>369</v>
      </c>
      <c r="O1555" s="316" t="s">
        <v>369</v>
      </c>
      <c r="P1555" s="317">
        <v>1</v>
      </c>
      <c r="Q1555" s="4" t="s">
        <v>369</v>
      </c>
      <c r="R1555" s="37">
        <v>13</v>
      </c>
      <c r="S1555" s="38">
        <f>SUM(R1555*1.22)</f>
        <v>15.86</v>
      </c>
      <c r="T1555" s="20"/>
      <c r="U1555" s="10" t="s">
        <v>485</v>
      </c>
      <c r="V1555" s="9"/>
      <c r="IP1555" s="12"/>
      <c r="IY1555" s="7"/>
      <c r="IZ1555" s="12"/>
      <c r="JA1555" s="12"/>
      <c r="JB1555" s="12"/>
      <c r="JC1555" s="12"/>
      <c r="JD1555" s="12"/>
      <c r="JE1555" s="12"/>
      <c r="JF1555" s="12"/>
      <c r="JG1555" s="12"/>
      <c r="JH1555" s="12"/>
      <c r="KZ1555" s="12"/>
      <c r="LA1555" s="12"/>
      <c r="LB1555" s="12"/>
      <c r="LC1555" s="12"/>
      <c r="LN1555" s="12"/>
      <c r="LO1555" s="12"/>
      <c r="LP1555" s="12"/>
      <c r="LQ1555" s="12"/>
      <c r="MG1555" s="12"/>
      <c r="MH1555" s="12"/>
      <c r="MI1555" s="12"/>
      <c r="MJ1555" s="12"/>
      <c r="MK1555" s="12"/>
      <c r="ML1555" s="12"/>
      <c r="MM1555" s="12"/>
      <c r="MN1555" s="12"/>
      <c r="MO1555" s="12"/>
      <c r="MP1555" s="12"/>
    </row>
    <row r="1556" spans="1:359" s="8" customFormat="1" ht="22.5" customHeight="1">
      <c r="A1556" s="56"/>
      <c r="B1556" s="55"/>
      <c r="C1556" s="63"/>
      <c r="D1556" s="201"/>
      <c r="E1556" s="226"/>
      <c r="F1556" s="60"/>
      <c r="G1556" s="60"/>
      <c r="H1556" s="26"/>
      <c r="I1556" s="26"/>
      <c r="J1556" s="11"/>
      <c r="K1556" s="26"/>
      <c r="L1556" s="66"/>
      <c r="M1556" s="66"/>
      <c r="N1556" s="33"/>
      <c r="O1556" s="319"/>
      <c r="P1556" s="319"/>
      <c r="Q1556" s="34"/>
      <c r="R1556" s="31"/>
      <c r="S1556" s="39"/>
      <c r="T1556" s="21"/>
      <c r="U1556" s="10"/>
      <c r="V1556" s="9"/>
      <c r="II1556" s="12"/>
      <c r="IR1556" s="7"/>
      <c r="IS1556" s="12"/>
      <c r="IT1556" s="12"/>
      <c r="IU1556" s="12"/>
      <c r="IV1556" s="12"/>
      <c r="IW1556" s="12"/>
      <c r="IX1556" s="12"/>
      <c r="IY1556" s="12"/>
      <c r="IZ1556" s="12"/>
      <c r="JA1556" s="12"/>
      <c r="KG1556" s="12"/>
      <c r="KH1556" s="12"/>
      <c r="KI1556" s="12"/>
      <c r="KJ1556" s="12"/>
      <c r="KK1556" s="12"/>
      <c r="KL1556" s="12"/>
      <c r="MR1556" s="12"/>
    </row>
    <row r="1557" spans="1:359" s="8" customFormat="1" ht="22.5" customHeight="1">
      <c r="A1557" s="56"/>
      <c r="B1557" s="55"/>
      <c r="C1557" s="63"/>
      <c r="D1557" s="201"/>
      <c r="E1557" s="226"/>
      <c r="F1557" s="60"/>
      <c r="G1557" s="60"/>
      <c r="H1557" s="26"/>
      <c r="I1557" s="26"/>
      <c r="J1557" s="11"/>
      <c r="K1557" s="26"/>
      <c r="L1557" s="66"/>
      <c r="M1557" s="66"/>
      <c r="N1557" s="33"/>
      <c r="O1557" s="319"/>
      <c r="P1557" s="319"/>
      <c r="Q1557" s="34"/>
      <c r="R1557" s="31"/>
      <c r="S1557" s="39"/>
      <c r="T1557" s="21"/>
      <c r="U1557" s="10"/>
      <c r="V1557" s="9"/>
      <c r="II1557" s="12"/>
      <c r="IR1557" s="7"/>
      <c r="IS1557" s="12"/>
      <c r="IT1557" s="12"/>
      <c r="IU1557" s="12"/>
      <c r="IV1557" s="12"/>
      <c r="IW1557" s="12"/>
      <c r="IX1557" s="12"/>
      <c r="IY1557" s="12"/>
      <c r="IZ1557" s="12"/>
      <c r="JA1557" s="12"/>
      <c r="KG1557" s="12"/>
      <c r="KH1557" s="12"/>
      <c r="KI1557" s="12"/>
      <c r="KJ1557" s="12"/>
      <c r="KK1557" s="12"/>
      <c r="KL1557" s="12"/>
      <c r="MU1557" s="12"/>
    </row>
    <row r="1558" spans="1:359" s="8" customFormat="1" ht="22.5" customHeight="1">
      <c r="A1558" s="56"/>
      <c r="B1558" s="55"/>
      <c r="C1558" s="63"/>
      <c r="D1558" s="201"/>
      <c r="E1558" s="225"/>
      <c r="F1558" s="60"/>
      <c r="G1558" s="60"/>
      <c r="H1558" s="26"/>
      <c r="I1558" s="26"/>
      <c r="J1558" s="11"/>
      <c r="K1558" s="26"/>
      <c r="L1558" s="66"/>
      <c r="M1558" s="66"/>
      <c r="N1558" s="33"/>
      <c r="O1558" s="319"/>
      <c r="P1558" s="319"/>
      <c r="Q1558" s="34"/>
      <c r="R1558" s="31"/>
      <c r="S1558" s="39"/>
      <c r="T1558" s="21"/>
      <c r="U1558" s="10"/>
      <c r="V1558" s="9"/>
      <c r="II1558" s="12"/>
      <c r="IR1558" s="7"/>
      <c r="IS1558" s="12"/>
      <c r="IT1558" s="12"/>
      <c r="IU1558" s="12"/>
      <c r="IV1558" s="12"/>
      <c r="IW1558" s="12"/>
      <c r="IX1558" s="12"/>
      <c r="IY1558" s="12"/>
      <c r="IZ1558" s="12"/>
      <c r="JA1558" s="12"/>
      <c r="KG1558" s="12"/>
      <c r="KH1558" s="12"/>
      <c r="KI1558" s="12"/>
      <c r="KJ1558" s="12"/>
      <c r="KK1558" s="12"/>
      <c r="KL1558" s="12"/>
      <c r="MR1558" s="12"/>
      <c r="MU1558" s="12"/>
    </row>
    <row r="1559" spans="1:359" s="8" customFormat="1" ht="22.5" customHeight="1">
      <c r="A1559" s="56"/>
      <c r="B1559" s="55"/>
      <c r="C1559" s="63"/>
      <c r="D1559" s="201"/>
      <c r="E1559" s="225"/>
      <c r="F1559" s="60"/>
      <c r="G1559" s="60"/>
      <c r="H1559" s="26"/>
      <c r="I1559" s="26"/>
      <c r="J1559" s="11"/>
      <c r="K1559" s="26"/>
      <c r="L1559" s="66"/>
      <c r="M1559" s="66"/>
      <c r="N1559" s="33"/>
      <c r="O1559" s="319"/>
      <c r="P1559" s="319"/>
      <c r="Q1559" s="34"/>
      <c r="R1559" s="31"/>
      <c r="S1559" s="39"/>
      <c r="T1559" s="21"/>
      <c r="U1559" s="10"/>
      <c r="V1559" s="9"/>
      <c r="II1559" s="12"/>
      <c r="IR1559" s="7"/>
      <c r="IS1559" s="12"/>
      <c r="IT1559" s="12"/>
      <c r="IU1559" s="12"/>
      <c r="IV1559" s="12"/>
      <c r="IW1559" s="12"/>
      <c r="IX1559" s="12"/>
      <c r="IY1559" s="12"/>
      <c r="IZ1559" s="12"/>
      <c r="JA1559" s="12"/>
      <c r="KG1559" s="12"/>
      <c r="MR1559" s="12"/>
      <c r="MU1559" s="12"/>
    </row>
    <row r="1560" spans="1:359" s="8" customFormat="1" ht="22.5" customHeight="1">
      <c r="A1560" s="57">
        <v>2.2000000000000002</v>
      </c>
      <c r="B1560" s="58"/>
      <c r="C1560" s="62"/>
      <c r="D1560" s="201">
        <f>SUM((S1560*A1560)+B1560+C1560)</f>
        <v>33.550000000000004</v>
      </c>
      <c r="E1560" s="225"/>
      <c r="F1560" s="59" t="s">
        <v>806</v>
      </c>
      <c r="G1560" s="59"/>
      <c r="H1560" s="26" t="s">
        <v>1826</v>
      </c>
      <c r="I1560" s="26" t="s">
        <v>2426</v>
      </c>
      <c r="J1560" s="28" t="s">
        <v>497</v>
      </c>
      <c r="K1560" s="26" t="s">
        <v>2429</v>
      </c>
      <c r="L1560" s="66">
        <f>SUM(D1560)</f>
        <v>33.550000000000004</v>
      </c>
      <c r="M1560" s="66"/>
      <c r="N1560" s="1" t="s">
        <v>369</v>
      </c>
      <c r="O1560" s="316" t="s">
        <v>369</v>
      </c>
      <c r="P1560" s="317">
        <v>6</v>
      </c>
      <c r="Q1560" s="4" t="s">
        <v>369</v>
      </c>
      <c r="R1560" s="37">
        <v>12.5</v>
      </c>
      <c r="S1560" s="38">
        <f t="shared" ref="S1560" si="473">SUM(R1560*1.22)</f>
        <v>15.25</v>
      </c>
      <c r="T1560" s="20"/>
      <c r="U1560" s="10" t="s">
        <v>721</v>
      </c>
      <c r="V1560" s="10" t="s">
        <v>522</v>
      </c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/>
      <c r="FB1560"/>
      <c r="FC1560"/>
      <c r="FD1560"/>
      <c r="FE1560"/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/>
      <c r="FS1560"/>
      <c r="FT1560"/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  <c r="GJ1560"/>
      <c r="GK1560"/>
      <c r="GL1560"/>
      <c r="GM1560"/>
      <c r="GN1560"/>
      <c r="GO1560"/>
      <c r="GP1560"/>
      <c r="GQ1560"/>
      <c r="GR1560"/>
      <c r="GS1560"/>
      <c r="GT1560"/>
      <c r="GU1560"/>
      <c r="GV1560"/>
      <c r="GW1560"/>
      <c r="GX1560"/>
      <c r="GY1560"/>
      <c r="GZ1560"/>
      <c r="HA1560"/>
      <c r="HB1560"/>
      <c r="HC1560"/>
      <c r="HD1560"/>
      <c r="HE1560"/>
      <c r="HF1560"/>
      <c r="HG1560"/>
      <c r="HH1560"/>
      <c r="HI1560"/>
      <c r="HJ1560"/>
      <c r="HK1560"/>
      <c r="HL1560"/>
      <c r="HM1560"/>
      <c r="HN1560"/>
      <c r="HO1560"/>
      <c r="HP1560"/>
      <c r="HQ1560"/>
      <c r="HR1560"/>
      <c r="HS1560"/>
      <c r="HT1560"/>
      <c r="HU1560"/>
      <c r="HV1560"/>
      <c r="HW1560"/>
      <c r="HX1560"/>
      <c r="HY1560"/>
      <c r="HZ1560"/>
      <c r="IA1560"/>
      <c r="IB1560"/>
      <c r="IC1560"/>
      <c r="ID1560"/>
      <c r="IE1560"/>
      <c r="IF1560"/>
      <c r="IG1560"/>
      <c r="IH1560"/>
      <c r="II1560"/>
      <c r="IJ1560"/>
      <c r="IK1560"/>
      <c r="IL1560"/>
      <c r="IM1560"/>
      <c r="IN1560"/>
      <c r="IO1560"/>
      <c r="IP1560"/>
      <c r="IQ1560"/>
      <c r="IR1560"/>
      <c r="IS1560"/>
      <c r="IT1560"/>
      <c r="IU1560"/>
      <c r="IV1560"/>
      <c r="IW1560"/>
      <c r="IX1560"/>
      <c r="IY1560"/>
      <c r="IZ1560"/>
      <c r="JA1560"/>
      <c r="JB1560"/>
      <c r="JC1560"/>
      <c r="JD1560"/>
      <c r="JE1560"/>
      <c r="JF1560"/>
      <c r="JG1560"/>
      <c r="JH1560"/>
      <c r="JI1560"/>
      <c r="JJ1560"/>
      <c r="JK1560"/>
      <c r="JL1560"/>
      <c r="JM1560"/>
      <c r="JN1560"/>
      <c r="JO1560"/>
      <c r="JP1560"/>
      <c r="JQ1560"/>
      <c r="JR1560"/>
      <c r="JS1560"/>
      <c r="JT1560"/>
      <c r="JU1560"/>
      <c r="JV1560"/>
      <c r="JW1560"/>
      <c r="JX1560"/>
      <c r="JY1560"/>
      <c r="JZ1560"/>
      <c r="KA1560"/>
      <c r="KB1560"/>
      <c r="KC1560"/>
      <c r="KD1560"/>
      <c r="KE1560"/>
      <c r="KF1560"/>
      <c r="KM1560"/>
      <c r="KN1560"/>
      <c r="KO1560"/>
      <c r="KP1560"/>
      <c r="KQ1560"/>
      <c r="KR1560"/>
      <c r="KS1560" s="12"/>
      <c r="KT1560" s="12"/>
      <c r="KZ1560" s="12"/>
      <c r="LA1560" s="12"/>
      <c r="LB1560" s="12"/>
      <c r="LC1560" s="12"/>
      <c r="MH1560" s="12"/>
      <c r="MI1560" s="12"/>
      <c r="MJ1560" s="12"/>
      <c r="MK1560" s="12"/>
      <c r="ML1560" s="12"/>
      <c r="MM1560" s="12"/>
      <c r="MN1560" s="12"/>
      <c r="MO1560" s="12"/>
      <c r="MP1560" s="12"/>
      <c r="MQ1560" s="12"/>
      <c r="MS1560" s="12"/>
    </row>
    <row r="1561" spans="1:359" s="8" customFormat="1" ht="22.5" customHeight="1">
      <c r="A1561" s="56"/>
      <c r="B1561" s="55"/>
      <c r="C1561" s="63"/>
      <c r="D1561" s="201"/>
      <c r="E1561" s="226"/>
      <c r="F1561" s="60"/>
      <c r="G1561" s="60"/>
      <c r="H1561" s="76"/>
      <c r="I1561" s="76"/>
      <c r="J1561" s="76"/>
      <c r="K1561" s="76"/>
      <c r="L1561" s="66"/>
      <c r="M1561" s="66"/>
      <c r="N1561" s="33"/>
      <c r="O1561" s="319"/>
      <c r="P1561" s="319"/>
      <c r="Q1561" s="34"/>
      <c r="R1561" s="31"/>
      <c r="S1561" s="39"/>
      <c r="T1561" s="21"/>
      <c r="U1561" s="10"/>
      <c r="V1561" s="9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  <c r="AR1561" s="12"/>
      <c r="AS1561" s="12"/>
      <c r="AT1561" s="12"/>
      <c r="AU1561" s="12"/>
      <c r="AV1561" s="12"/>
      <c r="AW1561" s="12"/>
      <c r="AX1561" s="12"/>
      <c r="AY1561" s="12"/>
      <c r="AZ1561" s="12"/>
      <c r="BA1561" s="12"/>
      <c r="BB1561" s="12"/>
      <c r="BC1561" s="12"/>
      <c r="BD1561" s="12"/>
      <c r="BE1561" s="12"/>
      <c r="BF1561" s="12"/>
      <c r="BG1561" s="12"/>
      <c r="BH1561" s="12"/>
      <c r="BI1561" s="12"/>
      <c r="BJ1561" s="12"/>
      <c r="BK1561" s="12"/>
      <c r="BL1561" s="12"/>
      <c r="BM1561" s="12"/>
      <c r="BN1561" s="12"/>
      <c r="BO1561" s="12"/>
      <c r="BP1561" s="12"/>
      <c r="BQ1561" s="12"/>
      <c r="BR1561" s="12"/>
      <c r="BS1561" s="12"/>
      <c r="BT1561" s="12"/>
      <c r="BU1561" s="12"/>
      <c r="BV1561" s="12"/>
      <c r="BW1561" s="12"/>
      <c r="BX1561" s="12"/>
      <c r="BY1561" s="12"/>
      <c r="BZ1561" s="12"/>
      <c r="CA1561" s="12"/>
      <c r="CB1561" s="12"/>
      <c r="CC1561" s="12"/>
      <c r="CD1561" s="12"/>
      <c r="CE1561" s="12"/>
      <c r="CF1561" s="12"/>
      <c r="CG1561" s="12"/>
      <c r="CH1561" s="12"/>
      <c r="CI1561" s="12"/>
      <c r="CJ1561" s="12"/>
      <c r="CK1561" s="12"/>
      <c r="CL1561" s="12"/>
      <c r="CM1561" s="12"/>
      <c r="CN1561" s="12"/>
      <c r="CO1561" s="12"/>
      <c r="CP1561" s="12"/>
      <c r="CQ1561" s="12"/>
      <c r="CR1561" s="12"/>
      <c r="CS1561" s="12"/>
      <c r="CT1561" s="12"/>
      <c r="CU1561" s="12"/>
      <c r="CV1561" s="12"/>
      <c r="CW1561" s="12"/>
      <c r="CX1561" s="12"/>
      <c r="CY1561" s="12"/>
      <c r="CZ1561" s="12"/>
      <c r="DA1561" s="12"/>
      <c r="DB1561" s="12"/>
      <c r="DC1561" s="12"/>
      <c r="DD1561" s="12"/>
      <c r="DE1561" s="12"/>
      <c r="DF1561" s="12"/>
      <c r="DG1561" s="12"/>
      <c r="DH1561" s="12"/>
      <c r="DI1561" s="12"/>
      <c r="DJ1561" s="12"/>
      <c r="DK1561" s="12"/>
      <c r="DL1561" s="12"/>
      <c r="DM1561" s="12"/>
      <c r="DN1561" s="12"/>
      <c r="DO1561" s="12"/>
      <c r="DP1561" s="12"/>
      <c r="DQ1561" s="12"/>
      <c r="DR1561" s="12"/>
      <c r="DS1561" s="12"/>
      <c r="DT1561" s="12"/>
      <c r="DU1561" s="12"/>
      <c r="DV1561" s="12"/>
      <c r="DW1561" s="12"/>
      <c r="DX1561" s="12"/>
      <c r="DY1561" s="12"/>
      <c r="DZ1561" s="12"/>
      <c r="EA1561" s="12"/>
      <c r="EB1561" s="12"/>
      <c r="EC1561" s="12"/>
      <c r="ED1561" s="12"/>
      <c r="EE1561" s="12"/>
      <c r="EF1561" s="12"/>
      <c r="EG1561" s="12"/>
      <c r="EH1561" s="12"/>
      <c r="EI1561" s="12"/>
      <c r="EJ1561" s="12"/>
      <c r="EK1561" s="12"/>
      <c r="EL1561" s="12"/>
      <c r="EM1561" s="12"/>
      <c r="EN1561" s="12"/>
      <c r="EO1561" s="12"/>
      <c r="EP1561" s="12"/>
      <c r="EQ1561" s="12"/>
      <c r="ER1561" s="12"/>
      <c r="ES1561" s="12"/>
      <c r="ET1561" s="12"/>
      <c r="EU1561" s="12"/>
      <c r="EV1561" s="12"/>
      <c r="EW1561" s="12"/>
      <c r="EX1561" s="12"/>
      <c r="EY1561" s="12"/>
      <c r="EZ1561" s="12"/>
      <c r="FA1561" s="12"/>
      <c r="FB1561" s="12"/>
      <c r="FC1561" s="12"/>
      <c r="FD1561" s="12"/>
      <c r="FE1561" s="12"/>
      <c r="FF1561" s="12"/>
      <c r="FG1561" s="12"/>
      <c r="FH1561" s="12"/>
      <c r="FI1561" s="12"/>
      <c r="FJ1561" s="12"/>
      <c r="FK1561" s="12"/>
      <c r="FL1561" s="12"/>
      <c r="FM1561" s="12"/>
      <c r="FN1561" s="12"/>
      <c r="FO1561" s="12"/>
      <c r="FP1561" s="12"/>
      <c r="FQ1561" s="12"/>
      <c r="FR1561" s="12"/>
      <c r="FS1561" s="12"/>
      <c r="FT1561" s="12"/>
      <c r="FU1561" s="12"/>
      <c r="FV1561" s="12"/>
      <c r="FW1561" s="12"/>
      <c r="FX1561" s="12"/>
      <c r="FY1561" s="12"/>
      <c r="FZ1561" s="12"/>
      <c r="GA1561" s="12"/>
      <c r="GB1561" s="12"/>
      <c r="GC1561" s="12"/>
      <c r="GD1561" s="12"/>
      <c r="GE1561" s="12"/>
      <c r="GF1561" s="12"/>
      <c r="GG1561" s="12"/>
      <c r="GH1561" s="12"/>
      <c r="GI1561" s="12"/>
      <c r="GJ1561" s="12"/>
      <c r="GK1561" s="12"/>
      <c r="GL1561" s="12"/>
      <c r="GM1561" s="12"/>
      <c r="GN1561" s="12"/>
      <c r="GO1561" s="12"/>
      <c r="GP1561" s="12"/>
      <c r="GQ1561" s="12"/>
      <c r="GR1561" s="12"/>
      <c r="GS1561" s="12"/>
      <c r="GT1561" s="12"/>
      <c r="GU1561" s="12"/>
      <c r="GV1561" s="12"/>
      <c r="GW1561" s="12"/>
      <c r="GX1561" s="12"/>
      <c r="GY1561" s="12"/>
      <c r="GZ1561" s="12"/>
      <c r="HA1561" s="12"/>
      <c r="HB1561" s="12"/>
      <c r="HC1561" s="12"/>
      <c r="HD1561" s="12"/>
      <c r="HE1561" s="12"/>
      <c r="HF1561" s="12"/>
      <c r="HG1561" s="12"/>
      <c r="HH1561" s="12"/>
      <c r="HI1561" s="12"/>
      <c r="HJ1561" s="12"/>
      <c r="HK1561" s="12"/>
      <c r="HL1561" s="12"/>
      <c r="HM1561" s="12"/>
      <c r="HN1561" s="12"/>
      <c r="HO1561" s="12"/>
      <c r="HR1561" s="12"/>
      <c r="HS1561" s="12"/>
      <c r="HV1561" s="12"/>
      <c r="HY1561" s="12"/>
      <c r="II1561" s="12"/>
      <c r="IJ1561" s="7"/>
      <c r="IK1561" s="7"/>
      <c r="IS1561" s="12"/>
      <c r="IT1561" s="12"/>
      <c r="IU1561" s="12"/>
      <c r="IV1561" s="12"/>
      <c r="IW1561" s="12"/>
      <c r="IX1561" s="12"/>
      <c r="IY1561" s="12"/>
      <c r="IZ1561" s="12"/>
      <c r="JA1561" s="12"/>
      <c r="KG1561" s="12"/>
      <c r="MR1561" s="12"/>
      <c r="MU1561" s="12"/>
    </row>
    <row r="1562" spans="1:359" s="8" customFormat="1" ht="22.5" customHeight="1">
      <c r="A1562" s="56"/>
      <c r="B1562" s="55"/>
      <c r="C1562" s="63"/>
      <c r="D1562" s="201"/>
      <c r="E1562" s="226"/>
      <c r="F1562" s="60"/>
      <c r="G1562" s="60"/>
      <c r="H1562" s="26"/>
      <c r="I1562" s="26"/>
      <c r="J1562" s="9"/>
      <c r="K1562" s="26"/>
      <c r="L1562" s="66"/>
      <c r="M1562" s="66"/>
      <c r="N1562" s="17"/>
      <c r="O1562" s="318"/>
      <c r="P1562" s="318"/>
      <c r="Q1562" s="13"/>
      <c r="R1562" s="31"/>
      <c r="S1562" s="31"/>
      <c r="T1562" s="21"/>
      <c r="U1562" s="10"/>
      <c r="V1562" s="9"/>
      <c r="KG1562" s="12"/>
      <c r="KZ1562" s="12"/>
      <c r="LA1562" s="12"/>
      <c r="LB1562" s="12"/>
      <c r="LC1562" s="12"/>
      <c r="LN1562" s="12"/>
      <c r="LO1562" s="12"/>
      <c r="LP1562" s="12"/>
      <c r="LQ1562" s="12"/>
      <c r="MG1562" s="12"/>
      <c r="MH1562" s="12"/>
      <c r="MI1562" s="12"/>
      <c r="MJ1562" s="12"/>
      <c r="MK1562" s="12"/>
      <c r="ML1562" s="12"/>
      <c r="MM1562" s="12"/>
      <c r="MN1562" s="12"/>
      <c r="MO1562" s="12"/>
      <c r="MP1562" s="12"/>
      <c r="MR1562" s="12"/>
      <c r="MU1562" s="12"/>
    </row>
    <row r="1563" spans="1:359" s="8" customFormat="1" ht="22.5" customHeight="1">
      <c r="A1563" s="56"/>
      <c r="B1563" s="55"/>
      <c r="C1563" s="63"/>
      <c r="D1563" s="201"/>
      <c r="E1563" s="225"/>
      <c r="F1563" s="60"/>
      <c r="G1563" s="60"/>
      <c r="H1563" s="26"/>
      <c r="I1563" s="26"/>
      <c r="J1563" s="9"/>
      <c r="K1563" s="26"/>
      <c r="L1563" s="66"/>
      <c r="M1563" s="66"/>
      <c r="N1563" s="17"/>
      <c r="O1563" s="318"/>
      <c r="P1563" s="318"/>
      <c r="Q1563" s="13"/>
      <c r="R1563" s="31"/>
      <c r="S1563" s="31"/>
      <c r="T1563" s="21"/>
      <c r="U1563" s="10"/>
      <c r="V1563" s="9"/>
      <c r="KX1563" s="12"/>
      <c r="MR1563" s="12"/>
      <c r="MU1563" s="12"/>
    </row>
    <row r="1564" spans="1:359" s="8" customFormat="1" ht="22.5" customHeight="1">
      <c r="A1564" s="56"/>
      <c r="B1564" s="55"/>
      <c r="C1564" s="63"/>
      <c r="D1564" s="201"/>
      <c r="E1564" s="226"/>
      <c r="F1564" s="60"/>
      <c r="G1564" s="60"/>
      <c r="H1564" s="26"/>
      <c r="I1564" s="26"/>
      <c r="J1564" s="9"/>
      <c r="K1564" s="26"/>
      <c r="L1564" s="66"/>
      <c r="M1564" s="66"/>
      <c r="N1564" s="17"/>
      <c r="O1564" s="318"/>
      <c r="P1564" s="318"/>
      <c r="Q1564" s="13"/>
      <c r="R1564" s="31"/>
      <c r="S1564" s="31"/>
      <c r="T1564" s="21"/>
      <c r="U1564" s="10"/>
      <c r="V1564" s="9"/>
      <c r="KG1564" s="12"/>
      <c r="KX1564" s="12"/>
      <c r="MU1564" s="12"/>
    </row>
    <row r="1565" spans="1:359" s="8" customFormat="1" ht="22.5" customHeight="1">
      <c r="A1565" s="57">
        <v>1</v>
      </c>
      <c r="B1565" s="58">
        <v>15</v>
      </c>
      <c r="C1565" s="62"/>
      <c r="D1565" s="201">
        <f>SUM((S1565*A1565)+B1565+C1565)</f>
        <v>26.956000000000003</v>
      </c>
      <c r="E1565" s="226"/>
      <c r="F1565" s="59" t="s">
        <v>805</v>
      </c>
      <c r="G1565" s="59"/>
      <c r="H1565" s="26" t="s">
        <v>1263</v>
      </c>
      <c r="I1565" s="26" t="s">
        <v>1264</v>
      </c>
      <c r="J1565" s="26" t="s">
        <v>497</v>
      </c>
      <c r="K1565" s="26" t="s">
        <v>1265</v>
      </c>
      <c r="L1565" s="66">
        <f>SUM(D1565)</f>
        <v>26.956000000000003</v>
      </c>
      <c r="M1565" s="66"/>
      <c r="N1565" s="1" t="s">
        <v>369</v>
      </c>
      <c r="O1565" s="316" t="s">
        <v>369</v>
      </c>
      <c r="P1565" s="317">
        <v>3</v>
      </c>
      <c r="Q1565" s="4" t="s">
        <v>369</v>
      </c>
      <c r="R1565" s="37">
        <v>9.8000000000000007</v>
      </c>
      <c r="S1565" s="38">
        <f>SUM(R1565*1.22)</f>
        <v>11.956000000000001</v>
      </c>
      <c r="T1565" s="20"/>
      <c r="U1565" s="10" t="s">
        <v>522</v>
      </c>
      <c r="V1565" s="9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  <c r="AR1565" s="12"/>
      <c r="AS1565" s="12"/>
      <c r="AT1565" s="12"/>
      <c r="AU1565" s="12"/>
      <c r="AV1565" s="12"/>
      <c r="AW1565" s="12"/>
      <c r="AX1565" s="12"/>
      <c r="AY1565" s="12"/>
      <c r="AZ1565" s="12"/>
      <c r="BA1565" s="12"/>
      <c r="BB1565" s="12"/>
      <c r="BC1565" s="12"/>
      <c r="BD1565" s="12"/>
      <c r="BE1565" s="12"/>
      <c r="BF1565" s="12"/>
      <c r="BG1565" s="12"/>
      <c r="BH1565" s="12"/>
      <c r="BI1565" s="12"/>
      <c r="BJ1565" s="12"/>
      <c r="BK1565" s="12"/>
      <c r="BL1565" s="12"/>
      <c r="BM1565" s="12"/>
      <c r="BN1565" s="12"/>
      <c r="BO1565" s="12"/>
      <c r="BP1565" s="12"/>
      <c r="BQ1565" s="12"/>
      <c r="BR1565" s="12"/>
      <c r="BS1565" s="12"/>
      <c r="BT1565" s="12"/>
      <c r="BU1565" s="12"/>
      <c r="BV1565" s="12"/>
      <c r="BW1565" s="12"/>
      <c r="BX1565" s="12"/>
      <c r="BY1565" s="12"/>
      <c r="BZ1565" s="12"/>
      <c r="CA1565" s="12"/>
      <c r="CB1565" s="12"/>
      <c r="CC1565" s="12"/>
      <c r="CD1565" s="12"/>
      <c r="CE1565" s="12"/>
      <c r="CF1565" s="12"/>
      <c r="CG1565" s="12"/>
      <c r="CH1565" s="12"/>
      <c r="CI1565" s="12"/>
      <c r="CJ1565" s="12"/>
      <c r="CK1565" s="12"/>
      <c r="CL1565" s="12"/>
      <c r="CM1565" s="12"/>
      <c r="CN1565" s="12"/>
      <c r="CO1565" s="12"/>
      <c r="CP1565" s="12"/>
      <c r="CQ1565" s="12"/>
      <c r="CR1565" s="12"/>
      <c r="CS1565" s="12"/>
      <c r="CT1565" s="12"/>
      <c r="CU1565" s="12"/>
      <c r="CV1565" s="12"/>
      <c r="CW1565" s="12"/>
      <c r="CX1565" s="12"/>
      <c r="CY1565" s="12"/>
      <c r="CZ1565" s="12"/>
      <c r="DA1565" s="12"/>
      <c r="DB1565" s="12"/>
      <c r="DC1565" s="12"/>
      <c r="DD1565" s="12"/>
      <c r="DE1565" s="12"/>
      <c r="DF1565" s="12"/>
      <c r="DG1565" s="12"/>
      <c r="DH1565" s="12"/>
      <c r="DI1565" s="12"/>
      <c r="DJ1565" s="12"/>
      <c r="DK1565" s="12"/>
      <c r="DL1565" s="12"/>
      <c r="DM1565" s="12"/>
      <c r="DN1565" s="12"/>
      <c r="DO1565" s="12"/>
      <c r="DP1565" s="12"/>
      <c r="DQ1565" s="12"/>
      <c r="DR1565" s="12"/>
      <c r="DS1565" s="12"/>
      <c r="DT1565" s="12"/>
      <c r="DU1565" s="12"/>
      <c r="DV1565" s="12"/>
      <c r="DW1565" s="12"/>
      <c r="DX1565" s="12"/>
      <c r="DY1565" s="12"/>
      <c r="DZ1565" s="12"/>
      <c r="EA1565" s="12"/>
      <c r="EB1565" s="12"/>
      <c r="EC1565" s="12"/>
      <c r="ED1565" s="12"/>
      <c r="EE1565" s="12"/>
      <c r="EF1565" s="12"/>
      <c r="EG1565" s="12"/>
      <c r="EH1565" s="12"/>
      <c r="EI1565" s="12"/>
      <c r="EJ1565" s="12"/>
      <c r="EK1565" s="12"/>
      <c r="EL1565" s="12"/>
      <c r="EM1565" s="12"/>
      <c r="EN1565" s="12"/>
      <c r="EO1565" s="12"/>
      <c r="EP1565" s="12"/>
      <c r="EQ1565" s="12"/>
      <c r="ER1565" s="12"/>
      <c r="ES1565" s="12"/>
      <c r="ET1565" s="12"/>
      <c r="EU1565" s="12"/>
      <c r="EV1565" s="12"/>
      <c r="EW1565" s="12"/>
      <c r="EX1565" s="12"/>
      <c r="EY1565" s="12"/>
      <c r="EZ1565" s="12"/>
      <c r="FA1565" s="12"/>
      <c r="FB1565" s="12"/>
      <c r="FC1565" s="12"/>
      <c r="FD1565" s="12"/>
      <c r="FE1565" s="12"/>
      <c r="FF1565" s="12"/>
      <c r="FG1565" s="12"/>
      <c r="FH1565" s="12"/>
      <c r="FI1565" s="12"/>
      <c r="FJ1565" s="12"/>
      <c r="FK1565" s="12"/>
      <c r="FL1565" s="12"/>
      <c r="FM1565" s="12"/>
      <c r="FN1565" s="12"/>
      <c r="FO1565" s="12"/>
      <c r="FP1565" s="12"/>
      <c r="FQ1565" s="12"/>
      <c r="FR1565" s="12"/>
      <c r="FS1565" s="12"/>
      <c r="FT1565" s="12"/>
      <c r="FU1565" s="12"/>
      <c r="FV1565" s="12"/>
      <c r="FW1565" s="12"/>
      <c r="FX1565" s="12"/>
      <c r="FY1565" s="12"/>
      <c r="FZ1565" s="12"/>
      <c r="GA1565" s="12"/>
      <c r="GB1565" s="12"/>
      <c r="GC1565" s="12"/>
      <c r="GD1565" s="12"/>
      <c r="GE1565" s="12"/>
      <c r="GF1565" s="12"/>
      <c r="GG1565" s="12"/>
      <c r="GH1565" s="12"/>
      <c r="GI1565" s="12"/>
      <c r="GJ1565" s="12"/>
      <c r="GK1565" s="12"/>
      <c r="GL1565" s="12"/>
      <c r="GM1565" s="12"/>
      <c r="GN1565" s="12"/>
      <c r="GO1565" s="12"/>
      <c r="GP1565" s="12"/>
      <c r="GQ1565" s="12"/>
      <c r="GR1565" s="12"/>
      <c r="GS1565" s="12"/>
      <c r="GT1565" s="12"/>
      <c r="GU1565" s="12"/>
      <c r="GV1565" s="12"/>
      <c r="GW1565" s="12"/>
      <c r="GX1565" s="12"/>
      <c r="GY1565" s="12"/>
      <c r="GZ1565" s="12"/>
      <c r="HA1565" s="12"/>
      <c r="HB1565" s="12"/>
      <c r="HC1565" s="12"/>
      <c r="HD1565" s="12"/>
      <c r="HE1565" s="12"/>
      <c r="HF1565" s="12"/>
      <c r="HG1565" s="12"/>
      <c r="HH1565" s="12"/>
      <c r="HI1565" s="12"/>
      <c r="HJ1565" s="12"/>
      <c r="HK1565" s="12"/>
      <c r="HL1565" s="12"/>
      <c r="HM1565" s="12"/>
      <c r="HN1565" s="12"/>
      <c r="HO1565" s="12"/>
      <c r="HR1565" s="12"/>
      <c r="HS1565" s="12"/>
      <c r="HV1565" s="12"/>
      <c r="HY1565" s="12"/>
      <c r="II1565" s="12"/>
      <c r="IJ1565" s="7"/>
      <c r="IK1565" s="7"/>
      <c r="IS1565" s="12"/>
      <c r="IT1565" s="12"/>
      <c r="IU1565" s="12"/>
      <c r="IV1565" s="12"/>
      <c r="IW1565" s="12"/>
      <c r="IX1565" s="12"/>
      <c r="IY1565" s="12"/>
      <c r="IZ1565" s="12"/>
      <c r="JA1565" s="12"/>
      <c r="JN1565" s="12"/>
      <c r="KS1565" s="12"/>
      <c r="KT1565" s="12"/>
      <c r="KX1565" s="12"/>
      <c r="LN1565" s="12"/>
      <c r="LO1565" s="12"/>
      <c r="LP1565" s="12"/>
      <c r="LQ1565" s="12"/>
      <c r="MG1565" s="12"/>
      <c r="MH1565" s="12"/>
      <c r="MI1565" s="12"/>
      <c r="MJ1565" s="12"/>
      <c r="MR1565" s="12"/>
    </row>
    <row r="1566" spans="1:359" s="8" customFormat="1" ht="22.5" customHeight="1">
      <c r="A1566" s="56"/>
      <c r="B1566" s="55"/>
      <c r="C1566" s="63"/>
      <c r="D1566" s="201"/>
      <c r="E1566" s="225"/>
      <c r="F1566" s="60"/>
      <c r="G1566" s="60"/>
      <c r="H1566" s="26"/>
      <c r="I1566" s="26"/>
      <c r="J1566" s="9"/>
      <c r="K1566" s="26"/>
      <c r="L1566" s="66"/>
      <c r="M1566" s="66"/>
      <c r="N1566" s="17"/>
      <c r="O1566" s="318"/>
      <c r="P1566" s="318"/>
      <c r="Q1566" s="13"/>
      <c r="R1566" s="31"/>
      <c r="S1566" s="31"/>
      <c r="T1566" s="21"/>
      <c r="U1566" s="10"/>
      <c r="V1566" s="9"/>
      <c r="KG1566" s="12"/>
      <c r="MR1566" s="12"/>
      <c r="MU1566" s="12"/>
    </row>
    <row r="1567" spans="1:359" s="8" customFormat="1" ht="22.5" customHeight="1">
      <c r="A1567" s="56"/>
      <c r="B1567" s="55"/>
      <c r="C1567" s="63"/>
      <c r="D1567" s="201"/>
      <c r="E1567" s="226"/>
      <c r="F1567" s="60"/>
      <c r="G1567" s="60"/>
      <c r="H1567" s="26"/>
      <c r="I1567" s="26"/>
      <c r="J1567" s="9"/>
      <c r="K1567" s="26"/>
      <c r="L1567" s="66"/>
      <c r="M1567" s="66"/>
      <c r="N1567" s="17"/>
      <c r="O1567" s="318"/>
      <c r="P1567" s="318"/>
      <c r="Q1567" s="13"/>
      <c r="R1567" s="31"/>
      <c r="S1567" s="31"/>
      <c r="T1567" s="21"/>
      <c r="U1567" s="10"/>
      <c r="V1567" s="9"/>
      <c r="KG1567" s="12"/>
      <c r="MU1567" s="12"/>
    </row>
    <row r="1568" spans="1:359" s="8" customFormat="1" ht="22.5" customHeight="1">
      <c r="A1568" s="56"/>
      <c r="B1568" s="55"/>
      <c r="C1568" s="63"/>
      <c r="D1568" s="201"/>
      <c r="E1568" s="226"/>
      <c r="F1568" s="60"/>
      <c r="G1568" s="60"/>
      <c r="H1568" s="26"/>
      <c r="I1568" s="26"/>
      <c r="J1568" s="9"/>
      <c r="K1568" s="26"/>
      <c r="L1568" s="66"/>
      <c r="M1568" s="66"/>
      <c r="N1568" s="17"/>
      <c r="O1568" s="318"/>
      <c r="P1568" s="318"/>
      <c r="Q1568" s="13"/>
      <c r="R1568" s="31"/>
      <c r="S1568" s="31"/>
      <c r="T1568" s="21"/>
      <c r="U1568" s="10"/>
      <c r="V1568" s="9"/>
      <c r="KG1568" s="12"/>
      <c r="MR1568" s="12"/>
      <c r="MU1568" s="12"/>
    </row>
    <row r="1569" spans="1:359" s="8" customFormat="1" ht="22.5" customHeight="1">
      <c r="A1569" s="56"/>
      <c r="B1569" s="55"/>
      <c r="C1569" s="63"/>
      <c r="D1569" s="201"/>
      <c r="E1569" s="226"/>
      <c r="F1569" s="60"/>
      <c r="G1569" s="60"/>
      <c r="H1569" s="26"/>
      <c r="I1569" s="26"/>
      <c r="J1569" s="9"/>
      <c r="K1569" s="26"/>
      <c r="L1569" s="66"/>
      <c r="M1569" s="66"/>
      <c r="N1569" s="322"/>
      <c r="O1569" s="337"/>
      <c r="P1569" s="337"/>
      <c r="Q1569" s="323"/>
      <c r="R1569" s="31"/>
      <c r="S1569" s="31"/>
      <c r="T1569" s="21"/>
      <c r="U1569" s="10"/>
      <c r="V1569" s="9"/>
      <c r="KG1569" s="12"/>
      <c r="KH1569" s="12"/>
      <c r="KI1569" s="12"/>
      <c r="KJ1569" s="12"/>
      <c r="KK1569" s="12"/>
      <c r="KL1569" s="12"/>
      <c r="MR1569" s="12"/>
      <c r="MU1569" s="12"/>
    </row>
    <row r="1570" spans="1:359" s="8" customFormat="1" ht="22.5" customHeight="1">
      <c r="A1570" s="57">
        <v>1</v>
      </c>
      <c r="B1570" s="58">
        <v>12</v>
      </c>
      <c r="C1570" s="62"/>
      <c r="D1570" s="201">
        <f>SUM((S1570*A1570)+B1570+C1570)</f>
        <v>27.6038</v>
      </c>
      <c r="E1570" s="225"/>
      <c r="F1570" s="59" t="s">
        <v>819</v>
      </c>
      <c r="G1570" s="59"/>
      <c r="H1570" s="26" t="s">
        <v>471</v>
      </c>
      <c r="I1570" s="26" t="s">
        <v>412</v>
      </c>
      <c r="J1570" s="28" t="s">
        <v>968</v>
      </c>
      <c r="K1570" s="26" t="s">
        <v>1164</v>
      </c>
      <c r="L1570" s="66">
        <f>SUM(D1570)</f>
        <v>27.6038</v>
      </c>
      <c r="M1570" s="66"/>
      <c r="N1570" s="1" t="s">
        <v>369</v>
      </c>
      <c r="O1570" s="316" t="s">
        <v>369</v>
      </c>
      <c r="P1570" s="317">
        <v>1</v>
      </c>
      <c r="Q1570" s="4" t="s">
        <v>369</v>
      </c>
      <c r="R1570" s="37">
        <v>12.79</v>
      </c>
      <c r="S1570" s="38">
        <f>SUM(R1570*1.22)</f>
        <v>15.603799999999998</v>
      </c>
      <c r="T1570" s="20"/>
      <c r="U1570" s="10" t="s">
        <v>485</v>
      </c>
      <c r="V1570" s="9"/>
      <c r="HZ1570" s="12"/>
      <c r="IA1570" s="12"/>
      <c r="IB1570" s="12"/>
      <c r="IC1570" s="12"/>
      <c r="ID1570" s="12"/>
      <c r="IJ1570" s="12"/>
      <c r="IK1570" s="12"/>
      <c r="IS1570" s="12"/>
      <c r="IT1570" s="12"/>
      <c r="IU1570" s="12"/>
      <c r="IV1570" s="12"/>
      <c r="IW1570" s="12"/>
      <c r="IX1570" s="12"/>
      <c r="IY1570" s="12"/>
      <c r="IZ1570" s="12"/>
      <c r="JA1570" s="12"/>
      <c r="JL1570" s="12"/>
      <c r="JM1570" s="12"/>
      <c r="JO1570" s="12"/>
      <c r="JQ1570" s="12"/>
      <c r="JT1570" s="12"/>
      <c r="JU1570" s="12"/>
      <c r="JV1570" s="12"/>
      <c r="JW1570" s="12"/>
      <c r="JX1570" s="12"/>
      <c r="KZ1570" s="12"/>
      <c r="LA1570" s="12"/>
      <c r="LB1570" s="12"/>
      <c r="LC1570" s="12"/>
      <c r="LN1570" s="12"/>
      <c r="LO1570" s="12"/>
      <c r="LP1570" s="12"/>
      <c r="LQ1570" s="12"/>
      <c r="MG1570" s="12"/>
      <c r="MH1570" s="12"/>
      <c r="MI1570" s="12"/>
      <c r="MJ1570" s="12"/>
      <c r="MK1570" s="12"/>
      <c r="ML1570" s="12"/>
      <c r="MM1570" s="12"/>
      <c r="MN1570" s="12"/>
      <c r="MO1570" s="12"/>
      <c r="MP1570" s="12"/>
      <c r="MU1570" s="12"/>
    </row>
    <row r="1571" spans="1:359" s="8" customFormat="1" ht="22.5" customHeight="1">
      <c r="A1571" s="57">
        <v>1</v>
      </c>
      <c r="B1571" s="58">
        <v>10</v>
      </c>
      <c r="C1571" s="62">
        <v>2</v>
      </c>
      <c r="D1571" s="201">
        <f>SUM((S1571*A1571)+B1571+C1571)</f>
        <v>20.844999999999999</v>
      </c>
      <c r="E1571" s="226"/>
      <c r="F1571" s="59" t="s">
        <v>818</v>
      </c>
      <c r="G1571" s="59"/>
      <c r="H1571" s="26" t="s">
        <v>471</v>
      </c>
      <c r="I1571" s="26" t="s">
        <v>412</v>
      </c>
      <c r="J1571" s="26" t="s">
        <v>969</v>
      </c>
      <c r="K1571" s="26" t="s">
        <v>1954</v>
      </c>
      <c r="L1571" s="66">
        <f>SUM(D1571)</f>
        <v>20.844999999999999</v>
      </c>
      <c r="M1571" s="66"/>
      <c r="N1571" s="1" t="s">
        <v>369</v>
      </c>
      <c r="O1571" s="316" t="s">
        <v>369</v>
      </c>
      <c r="P1571" s="317">
        <v>2</v>
      </c>
      <c r="Q1571" s="4" t="s">
        <v>369</v>
      </c>
      <c r="R1571" s="37">
        <v>7.25</v>
      </c>
      <c r="S1571" s="38">
        <f>SUM(R1571*1.22)</f>
        <v>8.8450000000000006</v>
      </c>
      <c r="T1571" s="20"/>
      <c r="U1571" s="10" t="s">
        <v>485</v>
      </c>
      <c r="V1571" s="9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  <c r="AR1571" s="12"/>
      <c r="AS1571" s="12"/>
      <c r="AT1571" s="12"/>
      <c r="AU1571" s="12"/>
      <c r="AV1571" s="12"/>
      <c r="AW1571" s="12"/>
      <c r="AX1571" s="12"/>
      <c r="AY1571" s="12"/>
      <c r="AZ1571" s="12"/>
      <c r="BA1571" s="12"/>
      <c r="BB1571" s="12"/>
      <c r="BC1571" s="12"/>
      <c r="BD1571" s="12"/>
      <c r="BE1571" s="12"/>
      <c r="BF1571" s="12"/>
      <c r="BG1571" s="12"/>
      <c r="BH1571" s="12"/>
      <c r="BI1571" s="12"/>
      <c r="BJ1571" s="12"/>
      <c r="BK1571" s="12"/>
      <c r="BL1571" s="12"/>
      <c r="BM1571" s="12"/>
      <c r="BN1571" s="12"/>
      <c r="BO1571" s="12"/>
      <c r="BP1571" s="12"/>
      <c r="BQ1571" s="12"/>
      <c r="BR1571" s="12"/>
      <c r="BS1571" s="12"/>
      <c r="BT1571" s="12"/>
      <c r="BU1571" s="12"/>
      <c r="BV1571" s="12"/>
      <c r="BW1571" s="12"/>
      <c r="BX1571" s="12"/>
      <c r="BY1571" s="12"/>
      <c r="BZ1571" s="12"/>
      <c r="CA1571" s="12"/>
      <c r="CB1571" s="12"/>
      <c r="CC1571" s="12"/>
      <c r="CD1571" s="12"/>
      <c r="CE1571" s="12"/>
      <c r="CF1571" s="12"/>
      <c r="CG1571" s="12"/>
      <c r="CH1571" s="12"/>
      <c r="CI1571" s="12"/>
      <c r="CJ1571" s="12"/>
      <c r="CK1571" s="12"/>
      <c r="CL1571" s="12"/>
      <c r="CM1571" s="12"/>
      <c r="CN1571" s="12"/>
      <c r="CO1571" s="12"/>
      <c r="CP1571" s="12"/>
      <c r="CQ1571" s="12"/>
      <c r="CR1571" s="12"/>
      <c r="CS1571" s="12"/>
      <c r="CT1571" s="12"/>
      <c r="CU1571" s="12"/>
      <c r="CV1571" s="12"/>
      <c r="CW1571" s="12"/>
      <c r="CX1571" s="12"/>
      <c r="CY1571" s="12"/>
      <c r="CZ1571" s="12"/>
      <c r="DA1571" s="12"/>
      <c r="DB1571" s="12"/>
      <c r="DC1571" s="12"/>
      <c r="DD1571" s="12"/>
      <c r="DE1571" s="12"/>
      <c r="DF1571" s="12"/>
      <c r="DG1571" s="12"/>
      <c r="DH1571" s="12"/>
      <c r="DI1571" s="12"/>
      <c r="DJ1571" s="12"/>
      <c r="DK1571" s="12"/>
      <c r="DL1571" s="12"/>
      <c r="DM1571" s="12"/>
      <c r="DN1571" s="12"/>
      <c r="DO1571" s="12"/>
      <c r="DP1571" s="12"/>
      <c r="DQ1571" s="12"/>
      <c r="DR1571" s="12"/>
      <c r="DS1571" s="12"/>
      <c r="DT1571" s="12"/>
      <c r="DU1571" s="12"/>
      <c r="DV1571" s="12"/>
      <c r="DW1571" s="12"/>
      <c r="DX1571" s="12"/>
      <c r="DY1571" s="12"/>
      <c r="DZ1571" s="12"/>
      <c r="EA1571" s="12"/>
      <c r="EB1571" s="12"/>
      <c r="EC1571" s="12"/>
      <c r="ED1571" s="12"/>
      <c r="EE1571" s="12"/>
      <c r="EF1571" s="12"/>
      <c r="EG1571" s="12"/>
      <c r="EH1571" s="12"/>
      <c r="EI1571" s="12"/>
      <c r="EJ1571" s="12"/>
      <c r="EK1571" s="12"/>
      <c r="EL1571" s="12"/>
      <c r="EM1571" s="12"/>
      <c r="EN1571" s="12"/>
      <c r="EO1571" s="12"/>
      <c r="EP1571" s="12"/>
      <c r="EQ1571" s="12"/>
      <c r="ER1571" s="12"/>
      <c r="ES1571" s="12"/>
      <c r="ET1571" s="12"/>
      <c r="EU1571" s="12"/>
      <c r="EV1571" s="12"/>
      <c r="EW1571" s="12"/>
      <c r="EX1571" s="12"/>
      <c r="EY1571" s="12"/>
      <c r="EZ1571" s="12"/>
      <c r="FA1571" s="12"/>
      <c r="FB1571" s="12"/>
      <c r="FC1571" s="12"/>
      <c r="FD1571" s="12"/>
      <c r="FE1571" s="12"/>
      <c r="FF1571" s="12"/>
      <c r="FG1571" s="12"/>
      <c r="FH1571" s="12"/>
      <c r="FI1571" s="12"/>
      <c r="FJ1571" s="12"/>
      <c r="FK1571" s="12"/>
      <c r="FL1571" s="12"/>
      <c r="FM1571" s="12"/>
      <c r="FN1571" s="12"/>
      <c r="FO1571" s="12"/>
      <c r="FP1571" s="12"/>
      <c r="FQ1571" s="12"/>
      <c r="FR1571" s="12"/>
      <c r="FS1571" s="12"/>
      <c r="FT1571" s="12"/>
      <c r="FU1571" s="12"/>
      <c r="FV1571" s="12"/>
      <c r="FW1571" s="12"/>
      <c r="FX1571" s="12"/>
      <c r="FY1571" s="12"/>
      <c r="FZ1571" s="12"/>
      <c r="GA1571" s="12"/>
      <c r="GB1571" s="12"/>
      <c r="GC1571" s="12"/>
      <c r="GD1571" s="12"/>
      <c r="GE1571" s="12"/>
      <c r="GF1571" s="12"/>
      <c r="GG1571" s="12"/>
      <c r="GH1571" s="12"/>
      <c r="GI1571" s="12"/>
      <c r="GJ1571" s="12"/>
      <c r="GK1571" s="12"/>
      <c r="GL1571" s="12"/>
      <c r="GM1571" s="12"/>
      <c r="GN1571" s="12"/>
      <c r="GO1571" s="12"/>
      <c r="GP1571" s="12"/>
      <c r="GQ1571" s="12"/>
      <c r="GR1571" s="12"/>
      <c r="GS1571" s="12"/>
      <c r="GT1571" s="12"/>
      <c r="GU1571" s="12"/>
      <c r="GV1571" s="12"/>
      <c r="GW1571" s="12"/>
      <c r="GX1571" s="12"/>
      <c r="GY1571" s="12"/>
      <c r="GZ1571" s="12"/>
      <c r="HA1571" s="12"/>
      <c r="HB1571" s="12"/>
      <c r="HC1571" s="12"/>
      <c r="HD1571" s="12"/>
      <c r="HE1571" s="12"/>
      <c r="HF1571" s="12"/>
      <c r="HG1571" s="12"/>
      <c r="HH1571" s="12"/>
      <c r="HI1571" s="12"/>
      <c r="HJ1571" s="12"/>
      <c r="HK1571" s="12"/>
      <c r="HL1571" s="12"/>
      <c r="HM1571" s="12"/>
      <c r="HN1571" s="12"/>
      <c r="HO1571" s="12"/>
      <c r="HR1571" s="12"/>
      <c r="HS1571" s="12"/>
      <c r="IS1571" s="12"/>
      <c r="IT1571" s="12"/>
      <c r="IU1571" s="12"/>
      <c r="IV1571" s="12"/>
      <c r="IW1571" s="12"/>
      <c r="IX1571" s="12"/>
      <c r="IY1571" s="12"/>
      <c r="IZ1571" s="12"/>
      <c r="JA1571" s="12"/>
      <c r="JM1571" s="12"/>
      <c r="JQ1571" s="12"/>
      <c r="KZ1571" s="12"/>
      <c r="LA1571" s="12"/>
      <c r="LB1571" s="12"/>
      <c r="LC1571" s="12"/>
      <c r="MH1571" s="12"/>
      <c r="MI1571" s="12"/>
      <c r="MJ1571" s="12"/>
      <c r="MK1571" s="12"/>
      <c r="ML1571" s="12"/>
      <c r="MM1571" s="12"/>
      <c r="MN1571" s="12"/>
      <c r="MO1571" s="12"/>
      <c r="MP1571" s="12"/>
    </row>
    <row r="1572" spans="1:359" s="8" customFormat="1" ht="22.5" customHeight="1">
      <c r="A1572" s="57">
        <v>1</v>
      </c>
      <c r="B1572" s="58">
        <v>10</v>
      </c>
      <c r="C1572" s="62">
        <v>5</v>
      </c>
      <c r="D1572" s="201">
        <f>SUM((S1572*A1572)+B1572+C1572)</f>
        <v>21.575800000000001</v>
      </c>
      <c r="E1572" s="226"/>
      <c r="F1572" s="59" t="s">
        <v>818</v>
      </c>
      <c r="G1572" s="59"/>
      <c r="H1572" s="26" t="s">
        <v>471</v>
      </c>
      <c r="I1572" s="26" t="s">
        <v>412</v>
      </c>
      <c r="J1572" s="9" t="s">
        <v>969</v>
      </c>
      <c r="K1572" s="26" t="s">
        <v>669</v>
      </c>
      <c r="L1572" s="66">
        <f>SUM(D1572)</f>
        <v>21.575800000000001</v>
      </c>
      <c r="M1572" s="66"/>
      <c r="N1572" s="1" t="s">
        <v>369</v>
      </c>
      <c r="O1572" s="316" t="s">
        <v>369</v>
      </c>
      <c r="P1572" s="317">
        <v>1</v>
      </c>
      <c r="Q1572" s="4" t="s">
        <v>369</v>
      </c>
      <c r="R1572" s="37">
        <v>5.39</v>
      </c>
      <c r="S1572" s="38">
        <f>SUM(R1572*1.22)</f>
        <v>6.5757999999999992</v>
      </c>
      <c r="T1572" s="20"/>
      <c r="U1572" s="10" t="s">
        <v>485</v>
      </c>
      <c r="V1572" s="9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  <c r="AR1572" s="12"/>
      <c r="AS1572" s="12"/>
      <c r="AT1572" s="12"/>
      <c r="AU1572" s="12"/>
      <c r="AV1572" s="12"/>
      <c r="AW1572" s="12"/>
      <c r="AX1572" s="12"/>
      <c r="AY1572" s="12"/>
      <c r="AZ1572" s="12"/>
      <c r="BA1572" s="12"/>
      <c r="BB1572" s="12"/>
      <c r="BC1572" s="12"/>
      <c r="BD1572" s="12"/>
      <c r="BE1572" s="12"/>
      <c r="BF1572" s="12"/>
      <c r="BG1572" s="12"/>
      <c r="BH1572" s="12"/>
      <c r="BI1572" s="12"/>
      <c r="BJ1572" s="12"/>
      <c r="BK1572" s="12"/>
      <c r="BL1572" s="12"/>
      <c r="BM1572" s="12"/>
      <c r="BN1572" s="12"/>
      <c r="BO1572" s="12"/>
      <c r="BP1572" s="12"/>
      <c r="BQ1572" s="12"/>
      <c r="BR1572" s="12"/>
      <c r="BS1572" s="12"/>
      <c r="BT1572" s="12"/>
      <c r="BU1572" s="12"/>
      <c r="BV1572" s="12"/>
      <c r="BW1572" s="12"/>
      <c r="BX1572" s="12"/>
      <c r="BY1572" s="12"/>
      <c r="BZ1572" s="12"/>
      <c r="CA1572" s="12"/>
      <c r="CB1572" s="12"/>
      <c r="CC1572" s="12"/>
      <c r="CD1572" s="12"/>
      <c r="CE1572" s="12"/>
      <c r="CF1572" s="12"/>
      <c r="CG1572" s="12"/>
      <c r="CH1572" s="12"/>
      <c r="CI1572" s="12"/>
      <c r="CJ1572" s="12"/>
      <c r="CK1572" s="12"/>
      <c r="CL1572" s="12"/>
      <c r="CM1572" s="12"/>
      <c r="CN1572" s="12"/>
      <c r="CO1572" s="12"/>
      <c r="CP1572" s="12"/>
      <c r="CQ1572" s="12"/>
      <c r="CR1572" s="12"/>
      <c r="CS1572" s="12"/>
      <c r="CT1572" s="12"/>
      <c r="CU1572" s="12"/>
      <c r="CV1572" s="12"/>
      <c r="CW1572" s="12"/>
      <c r="CX1572" s="12"/>
      <c r="CY1572" s="12"/>
      <c r="CZ1572" s="12"/>
      <c r="DA1572" s="12"/>
      <c r="DB1572" s="12"/>
      <c r="DC1572" s="12"/>
      <c r="DD1572" s="12"/>
      <c r="DE1572" s="12"/>
      <c r="DF1572" s="12"/>
      <c r="DG1572" s="12"/>
      <c r="DH1572" s="12"/>
      <c r="DI1572" s="12"/>
      <c r="DJ1572" s="12"/>
      <c r="DK1572" s="12"/>
      <c r="DL1572" s="12"/>
      <c r="DM1572" s="12"/>
      <c r="DN1572" s="12"/>
      <c r="DO1572" s="12"/>
      <c r="DP1572" s="12"/>
      <c r="DQ1572" s="12"/>
      <c r="DR1572" s="12"/>
      <c r="DS1572" s="12"/>
      <c r="DT1572" s="12"/>
      <c r="DU1572" s="12"/>
      <c r="DV1572" s="12"/>
      <c r="DW1572" s="12"/>
      <c r="DX1572" s="12"/>
      <c r="DY1572" s="12"/>
      <c r="DZ1572" s="12"/>
      <c r="EA1572" s="12"/>
      <c r="EB1572" s="12"/>
      <c r="EC1572" s="12"/>
      <c r="ED1572" s="12"/>
      <c r="EE1572" s="12"/>
      <c r="EF1572" s="12"/>
      <c r="EG1572" s="12"/>
      <c r="EH1572" s="12"/>
      <c r="EI1572" s="12"/>
      <c r="EJ1572" s="12"/>
      <c r="EK1572" s="12"/>
      <c r="EL1572" s="12"/>
      <c r="EM1572" s="12"/>
      <c r="EN1572" s="12"/>
      <c r="EO1572" s="12"/>
      <c r="EP1572" s="12"/>
      <c r="EQ1572" s="12"/>
      <c r="ER1572" s="12"/>
      <c r="ES1572" s="12"/>
      <c r="ET1572" s="12"/>
      <c r="EU1572" s="12"/>
      <c r="EV1572" s="12"/>
      <c r="EW1572" s="12"/>
      <c r="EX1572" s="12"/>
      <c r="EY1572" s="12"/>
      <c r="EZ1572" s="12"/>
      <c r="FA1572" s="12"/>
      <c r="FB1572" s="12"/>
      <c r="FC1572" s="12"/>
      <c r="FD1572" s="12"/>
      <c r="FE1572" s="12"/>
      <c r="FF1572" s="12"/>
      <c r="FG1572" s="12"/>
      <c r="FH1572" s="12"/>
      <c r="FI1572" s="12"/>
      <c r="FJ1572" s="12"/>
      <c r="FK1572" s="12"/>
      <c r="FL1572" s="12"/>
      <c r="FM1572" s="12"/>
      <c r="FN1572" s="12"/>
      <c r="FO1572" s="12"/>
      <c r="FP1572" s="12"/>
      <c r="FQ1572" s="12"/>
      <c r="FR1572" s="12"/>
      <c r="FS1572" s="12"/>
      <c r="FT1572" s="12"/>
      <c r="FU1572" s="12"/>
      <c r="FV1572" s="12"/>
      <c r="FW1572" s="12"/>
      <c r="FX1572" s="12"/>
      <c r="FY1572" s="12"/>
      <c r="FZ1572" s="12"/>
      <c r="GA1572" s="12"/>
      <c r="GB1572" s="12"/>
      <c r="GC1572" s="12"/>
      <c r="GD1572" s="12"/>
      <c r="GE1572" s="12"/>
      <c r="GF1572" s="12"/>
      <c r="GG1572" s="12"/>
      <c r="GH1572" s="12"/>
      <c r="GI1572" s="12"/>
      <c r="GJ1572" s="12"/>
      <c r="GK1572" s="12"/>
      <c r="GL1572" s="12"/>
      <c r="GM1572" s="12"/>
      <c r="GN1572" s="12"/>
      <c r="GO1572" s="12"/>
      <c r="GP1572" s="12"/>
      <c r="GQ1572" s="12"/>
      <c r="GR1572" s="12"/>
      <c r="GS1572" s="12"/>
      <c r="GT1572" s="12"/>
      <c r="GU1572" s="12"/>
      <c r="GV1572" s="12"/>
      <c r="GW1572" s="12"/>
      <c r="GX1572" s="12"/>
      <c r="GY1572" s="12"/>
      <c r="GZ1572" s="12"/>
      <c r="HA1572" s="12"/>
      <c r="HB1572" s="12"/>
      <c r="HC1572" s="12"/>
      <c r="HD1572" s="12"/>
      <c r="HE1572" s="12"/>
      <c r="HF1572" s="12"/>
      <c r="HG1572" s="12"/>
      <c r="HH1572" s="12"/>
      <c r="HI1572" s="12"/>
      <c r="HJ1572" s="12"/>
      <c r="HK1572" s="12"/>
      <c r="HL1572" s="12"/>
      <c r="HM1572" s="12"/>
      <c r="HN1572" s="12"/>
      <c r="HO1572" s="12"/>
      <c r="HR1572" s="12"/>
      <c r="HS1572" s="12"/>
      <c r="IS1572" s="12"/>
      <c r="IT1572" s="12"/>
      <c r="IU1572" s="12"/>
      <c r="IV1572" s="12"/>
      <c r="IW1572" s="12"/>
      <c r="IX1572" s="12"/>
      <c r="IY1572" s="12"/>
      <c r="IZ1572" s="12"/>
      <c r="JA1572" s="12"/>
      <c r="JM1572" s="12"/>
      <c r="JQ1572" s="12"/>
      <c r="KZ1572" s="12"/>
      <c r="LA1572" s="12"/>
      <c r="LB1572" s="12"/>
      <c r="LC1572" s="12"/>
      <c r="LN1572" s="12"/>
      <c r="LO1572" s="12"/>
      <c r="LP1572" s="12"/>
      <c r="LQ1572" s="12"/>
      <c r="MG1572" s="12"/>
      <c r="MH1572" s="12"/>
      <c r="MI1572" s="12"/>
      <c r="MJ1572" s="12"/>
      <c r="MK1572" s="12"/>
      <c r="ML1572" s="12"/>
      <c r="MM1572" s="12"/>
      <c r="MN1572" s="12"/>
      <c r="MO1572" s="12"/>
      <c r="MP1572" s="12"/>
    </row>
    <row r="1573" spans="1:359" s="8" customFormat="1" ht="22.5" customHeight="1">
      <c r="A1573" s="57">
        <v>2.2000000000000002</v>
      </c>
      <c r="B1573" s="58"/>
      <c r="C1573" s="62"/>
      <c r="D1573" s="201">
        <f t="shared" ref="D1573" si="474">SUM((S1573*A1573)+B1573+C1573)</f>
        <v>31.671200000000006</v>
      </c>
      <c r="E1573" s="226"/>
      <c r="F1573" s="59" t="s">
        <v>806</v>
      </c>
      <c r="G1573" s="59"/>
      <c r="H1573" s="26" t="s">
        <v>471</v>
      </c>
      <c r="I1573" s="26" t="s">
        <v>2555</v>
      </c>
      <c r="J1573" s="26" t="s">
        <v>969</v>
      </c>
      <c r="K1573" s="26" t="s">
        <v>2561</v>
      </c>
      <c r="L1573" s="66">
        <f t="shared" ref="L1573" si="475">SUM(D1573)</f>
        <v>31.671200000000006</v>
      </c>
      <c r="M1573" s="66"/>
      <c r="N1573" s="1" t="s">
        <v>369</v>
      </c>
      <c r="O1573" s="316" t="s">
        <v>369</v>
      </c>
      <c r="P1573" s="317">
        <v>6</v>
      </c>
      <c r="Q1573" s="317" t="s">
        <v>369</v>
      </c>
      <c r="R1573" s="37">
        <v>11.8</v>
      </c>
      <c r="S1573" s="38">
        <f t="shared" ref="S1573" si="476">SUM(R1573*1.22)</f>
        <v>14.396000000000001</v>
      </c>
      <c r="T1573" s="20" t="s">
        <v>2550</v>
      </c>
      <c r="U1573" s="10" t="s">
        <v>2551</v>
      </c>
      <c r="V1573" s="9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  <c r="AR1573" s="12"/>
      <c r="AS1573" s="12"/>
      <c r="AT1573" s="12"/>
      <c r="AU1573" s="12"/>
      <c r="AV1573" s="12"/>
      <c r="AW1573" s="12"/>
      <c r="AX1573" s="12"/>
      <c r="AY1573" s="12"/>
      <c r="AZ1573" s="12"/>
      <c r="BA1573" s="12"/>
      <c r="BB1573" s="12"/>
      <c r="BC1573" s="12"/>
      <c r="BD1573" s="12"/>
      <c r="BE1573" s="12"/>
      <c r="BF1573" s="12"/>
      <c r="BG1573" s="12"/>
      <c r="BH1573" s="12"/>
      <c r="BI1573" s="12"/>
      <c r="BJ1573" s="12"/>
      <c r="BK1573" s="12"/>
      <c r="BL1573" s="12"/>
      <c r="BM1573" s="12"/>
      <c r="BN1573" s="12"/>
      <c r="BO1573" s="12"/>
      <c r="BP1573" s="12"/>
      <c r="BQ1573" s="12"/>
      <c r="BR1573" s="12"/>
      <c r="BS1573" s="12"/>
      <c r="BT1573" s="12"/>
      <c r="BU1573" s="12"/>
      <c r="BV1573" s="12"/>
      <c r="BW1573" s="12"/>
      <c r="BX1573" s="12"/>
      <c r="BY1573" s="12"/>
      <c r="BZ1573" s="12"/>
      <c r="CA1573" s="12"/>
      <c r="CB1573" s="12"/>
      <c r="CC1573" s="12"/>
      <c r="CD1573" s="12"/>
      <c r="CE1573" s="12"/>
      <c r="CF1573" s="12"/>
      <c r="CG1573" s="12"/>
      <c r="CH1573" s="12"/>
      <c r="CI1573" s="12"/>
      <c r="CJ1573" s="12"/>
      <c r="CK1573" s="12"/>
      <c r="CL1573" s="12"/>
      <c r="CM1573" s="12"/>
      <c r="CN1573" s="12"/>
      <c r="CO1573" s="12"/>
      <c r="CP1573" s="12"/>
      <c r="CQ1573" s="12"/>
      <c r="CR1573" s="12"/>
      <c r="CS1573" s="12"/>
      <c r="CT1573" s="12"/>
      <c r="CU1573" s="12"/>
      <c r="CV1573" s="12"/>
      <c r="CW1573" s="12"/>
      <c r="CX1573" s="12"/>
      <c r="CY1573" s="12"/>
      <c r="CZ1573" s="12"/>
      <c r="DA1573" s="12"/>
      <c r="DB1573" s="12"/>
      <c r="DC1573" s="12"/>
      <c r="DD1573" s="12"/>
      <c r="DE1573" s="12"/>
      <c r="DF1573" s="12"/>
      <c r="DG1573" s="12"/>
      <c r="DH1573" s="12"/>
      <c r="DI1573" s="12"/>
      <c r="DJ1573" s="12"/>
      <c r="DK1573" s="12"/>
      <c r="DL1573" s="12"/>
      <c r="DM1573" s="12"/>
      <c r="DN1573" s="12"/>
      <c r="DO1573" s="12"/>
      <c r="DP1573" s="12"/>
      <c r="DQ1573" s="12"/>
      <c r="DR1573" s="12"/>
      <c r="DS1573" s="12"/>
      <c r="DT1573" s="12"/>
      <c r="DU1573" s="12"/>
      <c r="DV1573" s="12"/>
      <c r="DW1573" s="12"/>
      <c r="DX1573" s="12"/>
      <c r="DY1573" s="12"/>
      <c r="DZ1573" s="12"/>
      <c r="EA1573" s="12"/>
      <c r="EB1573" s="12"/>
      <c r="EC1573" s="12"/>
      <c r="ED1573" s="12"/>
      <c r="EE1573" s="12"/>
      <c r="EF1573" s="12"/>
      <c r="EG1573" s="12"/>
      <c r="EH1573" s="12"/>
      <c r="EI1573" s="12"/>
      <c r="EJ1573" s="12"/>
      <c r="EK1573" s="12"/>
      <c r="EL1573" s="12"/>
      <c r="EM1573" s="12"/>
      <c r="EN1573" s="12"/>
      <c r="EO1573" s="12"/>
      <c r="EP1573" s="12"/>
      <c r="EQ1573" s="12"/>
      <c r="ER1573" s="12"/>
      <c r="ES1573" s="12"/>
      <c r="ET1573" s="12"/>
      <c r="EU1573" s="12"/>
      <c r="EV1573" s="12"/>
      <c r="EW1573" s="12"/>
      <c r="EX1573" s="12"/>
      <c r="EY1573" s="12"/>
      <c r="EZ1573" s="12"/>
      <c r="FA1573" s="12"/>
      <c r="FB1573" s="12"/>
      <c r="FC1573" s="12"/>
      <c r="FD1573" s="12"/>
      <c r="FE1573" s="12"/>
      <c r="FF1573" s="12"/>
      <c r="FG1573" s="12"/>
      <c r="FH1573" s="12"/>
      <c r="FI1573" s="12"/>
      <c r="FJ1573" s="12"/>
      <c r="FK1573" s="12"/>
      <c r="FL1573" s="12"/>
      <c r="FM1573" s="12"/>
      <c r="FN1573" s="12"/>
      <c r="FO1573" s="12"/>
      <c r="FP1573" s="12"/>
      <c r="FQ1573" s="12"/>
      <c r="FR1573" s="12"/>
      <c r="FS1573" s="12"/>
      <c r="FT1573" s="12"/>
      <c r="FU1573" s="12"/>
      <c r="FV1573" s="12"/>
      <c r="FW1573" s="12"/>
      <c r="FX1573" s="12"/>
      <c r="FY1573" s="12"/>
      <c r="FZ1573" s="12"/>
      <c r="GA1573" s="12"/>
      <c r="GB1573" s="12"/>
      <c r="GC1573" s="12"/>
      <c r="GD1573" s="12"/>
      <c r="GE1573" s="12"/>
      <c r="GF1573" s="12"/>
      <c r="GG1573" s="12"/>
      <c r="GH1573" s="12"/>
      <c r="GI1573" s="12"/>
      <c r="GJ1573" s="12"/>
      <c r="GK1573" s="12"/>
      <c r="GL1573" s="12"/>
      <c r="GM1573" s="12"/>
      <c r="GN1573" s="12"/>
      <c r="GO1573" s="12"/>
      <c r="GP1573" s="12"/>
      <c r="GQ1573" s="12"/>
      <c r="GR1573" s="12"/>
      <c r="GS1573" s="12"/>
      <c r="GT1573" s="12"/>
      <c r="GU1573" s="12"/>
      <c r="GV1573" s="12"/>
      <c r="GW1573" s="12"/>
      <c r="GX1573" s="12"/>
      <c r="GY1573" s="12"/>
      <c r="GZ1573" s="12"/>
      <c r="HA1573" s="12"/>
      <c r="HB1573" s="12"/>
      <c r="HC1573" s="12"/>
      <c r="HD1573" s="12"/>
      <c r="HE1573" s="12"/>
      <c r="HF1573" s="12"/>
      <c r="HG1573" s="12"/>
      <c r="HH1573" s="12"/>
      <c r="HI1573" s="12"/>
      <c r="HJ1573" s="12"/>
      <c r="HK1573" s="12"/>
      <c r="HL1573" s="12"/>
      <c r="HM1573" s="12"/>
      <c r="HN1573" s="12"/>
      <c r="HO1573" s="12"/>
      <c r="HP1573" s="12"/>
      <c r="HQ1573" s="12"/>
      <c r="HZ1573" s="12"/>
      <c r="IA1573" s="12"/>
      <c r="IB1573" s="12"/>
      <c r="IC1573" s="12"/>
      <c r="ID1573" s="12"/>
      <c r="IG1573" s="12"/>
      <c r="IJ1573" s="12"/>
      <c r="IK1573" s="12"/>
      <c r="IL1573" s="12"/>
      <c r="IM1573" s="12"/>
      <c r="IN1573" s="12"/>
      <c r="IO1573" s="12"/>
      <c r="IP1573" s="12"/>
      <c r="IQ1573" s="12"/>
      <c r="IR1573" s="12"/>
      <c r="JF1573" s="12"/>
      <c r="JG1573" s="12"/>
      <c r="JH1573" s="12"/>
      <c r="JI1573" s="12"/>
      <c r="JJ1573" s="12"/>
      <c r="JL1573" s="12"/>
      <c r="JN1573" s="12"/>
      <c r="KG1573" s="12"/>
      <c r="KH1573" s="12"/>
      <c r="KI1573" s="12"/>
      <c r="KJ1573" s="12"/>
      <c r="KK1573" s="12"/>
      <c r="KL1573" s="12"/>
      <c r="KS1573" s="12"/>
      <c r="KT1573" s="12"/>
      <c r="KU1573" s="12"/>
      <c r="KV1573" s="12"/>
      <c r="KW1573" s="12"/>
      <c r="KY1573" s="12"/>
      <c r="KZ1573" s="12"/>
      <c r="LA1573" s="12"/>
      <c r="LB1573" s="12"/>
      <c r="LC1573" s="12"/>
      <c r="LD1573" s="12"/>
      <c r="LE1573" s="12"/>
      <c r="LF1573" s="12"/>
      <c r="LG1573" s="12"/>
      <c r="LH1573" s="12"/>
      <c r="LI1573" s="12"/>
      <c r="LJ1573" s="12"/>
      <c r="LK1573" s="12"/>
      <c r="LL1573" s="12"/>
      <c r="LM1573" s="12"/>
      <c r="LR1573" s="12"/>
      <c r="LS1573" s="12"/>
      <c r="LT1573" s="12"/>
      <c r="LU1573" s="12"/>
      <c r="LV1573" s="12"/>
      <c r="LW1573" s="12"/>
      <c r="LX1573" s="12"/>
      <c r="LY1573" s="12"/>
      <c r="LZ1573" s="12"/>
      <c r="MA1573" s="12"/>
      <c r="MB1573" s="12"/>
      <c r="MC1573" s="12"/>
      <c r="MD1573" s="12"/>
      <c r="ME1573" s="12"/>
      <c r="MF1573" s="12"/>
      <c r="MH1573" s="12"/>
      <c r="MI1573" s="12"/>
      <c r="MJ1573" s="12"/>
      <c r="MK1573" s="12"/>
      <c r="ML1573" s="12"/>
      <c r="MM1573" s="12"/>
      <c r="MN1573" s="12"/>
      <c r="MO1573" s="12"/>
      <c r="MP1573" s="12"/>
    </row>
    <row r="1574" spans="1:359" s="8" customFormat="1" ht="22.5" customHeight="1">
      <c r="A1574" s="57">
        <v>2.2000000000000002</v>
      </c>
      <c r="B1574" s="58"/>
      <c r="C1574" s="62"/>
      <c r="D1574" s="201">
        <f>SUM((S1574*A1574)+B1574+C1574)</f>
        <v>30.866</v>
      </c>
      <c r="E1574" s="225"/>
      <c r="F1574" s="59" t="s">
        <v>806</v>
      </c>
      <c r="G1574" s="59"/>
      <c r="H1574" s="26" t="s">
        <v>471</v>
      </c>
      <c r="I1574" s="26" t="s">
        <v>413</v>
      </c>
      <c r="J1574" s="9" t="s">
        <v>544</v>
      </c>
      <c r="K1574" s="26" t="s">
        <v>414</v>
      </c>
      <c r="L1574" s="66">
        <f>SUM(D1574)</f>
        <v>30.866</v>
      </c>
      <c r="M1574" s="66"/>
      <c r="N1574" s="1" t="s">
        <v>369</v>
      </c>
      <c r="O1574" s="316" t="s">
        <v>369</v>
      </c>
      <c r="P1574" s="317">
        <v>2</v>
      </c>
      <c r="Q1574" s="4" t="s">
        <v>369</v>
      </c>
      <c r="R1574" s="37">
        <v>11.5</v>
      </c>
      <c r="S1574" s="38">
        <f>SUM(R1574*1.22)</f>
        <v>14.03</v>
      </c>
      <c r="T1574" s="20"/>
      <c r="U1574" s="10" t="s">
        <v>517</v>
      </c>
      <c r="V1574" s="9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  <c r="AR1574" s="12"/>
      <c r="AS1574" s="12"/>
      <c r="AT1574" s="12"/>
      <c r="AU1574" s="12"/>
      <c r="AV1574" s="12"/>
      <c r="AW1574" s="12"/>
      <c r="AX1574" s="12"/>
      <c r="AY1574" s="12"/>
      <c r="AZ1574" s="12"/>
      <c r="BA1574" s="12"/>
      <c r="BB1574" s="12"/>
      <c r="BC1574" s="12"/>
      <c r="BD1574" s="12"/>
      <c r="BE1574" s="12"/>
      <c r="BF1574" s="12"/>
      <c r="BG1574" s="12"/>
      <c r="BH1574" s="12"/>
      <c r="BI1574" s="12"/>
      <c r="BJ1574" s="12"/>
      <c r="BK1574" s="12"/>
      <c r="BL1574" s="12"/>
      <c r="BM1574" s="12"/>
      <c r="BN1574" s="12"/>
      <c r="BO1574" s="12"/>
      <c r="BP1574" s="12"/>
      <c r="BQ1574" s="12"/>
      <c r="BR1574" s="12"/>
      <c r="BS1574" s="12"/>
      <c r="BT1574" s="12"/>
      <c r="BU1574" s="12"/>
      <c r="BV1574" s="12"/>
      <c r="BW1574" s="12"/>
      <c r="BX1574" s="12"/>
      <c r="BY1574" s="12"/>
      <c r="BZ1574" s="12"/>
      <c r="CA1574" s="12"/>
      <c r="CB1574" s="12"/>
      <c r="CC1574" s="12"/>
      <c r="CD1574" s="12"/>
      <c r="CE1574" s="12"/>
      <c r="CF1574" s="12"/>
      <c r="CG1574" s="12"/>
      <c r="CH1574" s="12"/>
      <c r="CI1574" s="12"/>
      <c r="CJ1574" s="12"/>
      <c r="CK1574" s="12"/>
      <c r="CL1574" s="12"/>
      <c r="CM1574" s="12"/>
      <c r="CN1574" s="12"/>
      <c r="CO1574" s="12"/>
      <c r="CP1574" s="12"/>
      <c r="CQ1574" s="12"/>
      <c r="CR1574" s="12"/>
      <c r="CS1574" s="12"/>
      <c r="CT1574" s="12"/>
      <c r="CU1574" s="12"/>
      <c r="CV1574" s="12"/>
      <c r="CW1574" s="12"/>
      <c r="CX1574" s="12"/>
      <c r="CY1574" s="12"/>
      <c r="CZ1574" s="12"/>
      <c r="DA1574" s="12"/>
      <c r="DB1574" s="12"/>
      <c r="DC1574" s="12"/>
      <c r="DD1574" s="12"/>
      <c r="DE1574" s="12"/>
      <c r="DF1574" s="12"/>
      <c r="DG1574" s="12"/>
      <c r="DH1574" s="12"/>
      <c r="DI1574" s="12"/>
      <c r="DJ1574" s="12"/>
      <c r="DK1574" s="12"/>
      <c r="DL1574" s="12"/>
      <c r="DM1574" s="12"/>
      <c r="DN1574" s="12"/>
      <c r="DO1574" s="12"/>
      <c r="DP1574" s="12"/>
      <c r="DQ1574" s="12"/>
      <c r="DR1574" s="12"/>
      <c r="DS1574" s="12"/>
      <c r="DT1574" s="12"/>
      <c r="DU1574" s="12"/>
      <c r="DV1574" s="12"/>
      <c r="DW1574" s="12"/>
      <c r="DX1574" s="12"/>
      <c r="DY1574" s="12"/>
      <c r="DZ1574" s="12"/>
      <c r="EA1574" s="12"/>
      <c r="EB1574" s="12"/>
      <c r="EC1574" s="12"/>
      <c r="ED1574" s="12"/>
      <c r="EE1574" s="12"/>
      <c r="EF1574" s="12"/>
      <c r="EG1574" s="12"/>
      <c r="EH1574" s="12"/>
      <c r="EI1574" s="12"/>
      <c r="EJ1574" s="12"/>
      <c r="EK1574" s="12"/>
      <c r="EL1574" s="12"/>
      <c r="EM1574" s="12"/>
      <c r="EN1574" s="12"/>
      <c r="EO1574" s="12"/>
      <c r="EP1574" s="12"/>
      <c r="EQ1574" s="12"/>
      <c r="ER1574" s="12"/>
      <c r="ES1574" s="12"/>
      <c r="ET1574" s="12"/>
      <c r="EU1574" s="12"/>
      <c r="EV1574" s="12"/>
      <c r="EW1574" s="12"/>
      <c r="EX1574" s="12"/>
      <c r="EY1574" s="12"/>
      <c r="EZ1574" s="12"/>
      <c r="FA1574" s="12"/>
      <c r="FB1574" s="12"/>
      <c r="FC1574" s="12"/>
      <c r="FD1574" s="12"/>
      <c r="FE1574" s="12"/>
      <c r="FF1574" s="12"/>
      <c r="FG1574" s="12"/>
      <c r="FH1574" s="12"/>
      <c r="FI1574" s="12"/>
      <c r="FJ1574" s="12"/>
      <c r="FK1574" s="12"/>
      <c r="FL1574" s="12"/>
      <c r="FM1574" s="12"/>
      <c r="FN1574" s="12"/>
      <c r="FO1574" s="12"/>
      <c r="FP1574" s="12"/>
      <c r="FQ1574" s="12"/>
      <c r="FR1574" s="12"/>
      <c r="FS1574" s="12"/>
      <c r="FT1574" s="12"/>
      <c r="FU1574" s="12"/>
      <c r="FV1574" s="12"/>
      <c r="FW1574" s="12"/>
      <c r="FX1574" s="12"/>
      <c r="FY1574" s="12"/>
      <c r="FZ1574" s="12"/>
      <c r="GA1574" s="12"/>
      <c r="GB1574" s="12"/>
      <c r="GC1574" s="12"/>
      <c r="GD1574" s="12"/>
      <c r="GE1574" s="12"/>
      <c r="GF1574" s="12"/>
      <c r="GG1574" s="12"/>
      <c r="GH1574" s="12"/>
      <c r="GI1574" s="12"/>
      <c r="GJ1574" s="12"/>
      <c r="GK1574" s="12"/>
      <c r="GL1574" s="12"/>
      <c r="GM1574" s="12"/>
      <c r="GN1574" s="12"/>
      <c r="GO1574" s="12"/>
      <c r="GP1574" s="12"/>
      <c r="GQ1574" s="12"/>
      <c r="GR1574" s="12"/>
      <c r="GS1574" s="12"/>
      <c r="GT1574" s="12"/>
      <c r="GU1574" s="12"/>
      <c r="GV1574" s="12"/>
      <c r="GW1574" s="12"/>
      <c r="GX1574" s="12"/>
      <c r="GY1574" s="12"/>
      <c r="GZ1574" s="12"/>
      <c r="HA1574" s="12"/>
      <c r="HB1574" s="12"/>
      <c r="HC1574" s="12"/>
      <c r="HD1574" s="12"/>
      <c r="HE1574" s="12"/>
      <c r="HF1574" s="12"/>
      <c r="HG1574" s="12"/>
      <c r="HH1574" s="12"/>
      <c r="HI1574" s="12"/>
      <c r="HJ1574" s="12"/>
      <c r="HK1574" s="12"/>
      <c r="HL1574" s="12"/>
      <c r="HM1574" s="12"/>
      <c r="HN1574" s="12"/>
      <c r="HO1574" s="12"/>
      <c r="HP1574" s="12"/>
      <c r="HQ1574" s="12"/>
      <c r="HR1574" s="12"/>
      <c r="HS1574" s="12"/>
      <c r="HV1574" s="12"/>
      <c r="IG1574" s="12"/>
      <c r="II1574" s="12"/>
      <c r="IO1574" s="12"/>
      <c r="IP1574" s="12"/>
      <c r="IQ1574" s="12"/>
      <c r="IS1574" s="12"/>
      <c r="IT1574" s="12"/>
      <c r="IU1574" s="12"/>
      <c r="IV1574" s="12"/>
      <c r="IW1574" s="12"/>
      <c r="IX1574" s="12"/>
      <c r="IY1574" s="12"/>
      <c r="IZ1574" s="12"/>
      <c r="JA1574" s="12"/>
      <c r="JQ1574" s="12"/>
      <c r="KS1574" s="7"/>
      <c r="KT1574" s="7"/>
      <c r="KX1574" s="12"/>
      <c r="LN1574" s="12"/>
      <c r="LO1574" s="12"/>
      <c r="LP1574" s="12"/>
      <c r="LQ1574" s="12"/>
      <c r="MG1574" s="12"/>
      <c r="MK1574" s="12"/>
      <c r="ML1574" s="12"/>
      <c r="MM1574" s="12"/>
      <c r="MN1574" s="12"/>
      <c r="MO1574" s="12"/>
      <c r="MP1574" s="12"/>
      <c r="MR1574" s="12"/>
      <c r="MU1574" s="12"/>
    </row>
    <row r="1575" spans="1:359" s="8" customFormat="1" ht="22.5" customHeight="1">
      <c r="A1575" s="56"/>
      <c r="B1575" s="55"/>
      <c r="C1575" s="63"/>
      <c r="D1575" s="201"/>
      <c r="E1575" s="226"/>
      <c r="F1575" s="60"/>
      <c r="G1575" s="60"/>
      <c r="H1575" s="26"/>
      <c r="I1575" s="26"/>
      <c r="J1575" s="9"/>
      <c r="K1575" s="26"/>
      <c r="L1575" s="66"/>
      <c r="M1575" s="66"/>
      <c r="N1575" s="17"/>
      <c r="O1575" s="318"/>
      <c r="P1575" s="318"/>
      <c r="Q1575" s="13"/>
      <c r="R1575" s="31"/>
      <c r="S1575" s="31"/>
      <c r="T1575" s="21"/>
      <c r="U1575" s="10"/>
      <c r="V1575" s="9"/>
      <c r="KG1575" s="12"/>
      <c r="KH1575" s="12"/>
      <c r="KI1575" s="12"/>
      <c r="KJ1575" s="12"/>
      <c r="KK1575" s="12"/>
      <c r="KL1575" s="12"/>
      <c r="MR1575" s="12"/>
      <c r="MU1575" s="12"/>
    </row>
    <row r="1576" spans="1:359" s="8" customFormat="1" ht="22.5" customHeight="1">
      <c r="A1576" s="56"/>
      <c r="B1576" s="55"/>
      <c r="C1576" s="63"/>
      <c r="D1576" s="201"/>
      <c r="E1576" s="226"/>
      <c r="F1576" s="60"/>
      <c r="G1576" s="60"/>
      <c r="H1576" s="26"/>
      <c r="I1576" s="26"/>
      <c r="J1576" s="9"/>
      <c r="K1576" s="26"/>
      <c r="L1576" s="66"/>
      <c r="M1576" s="66"/>
      <c r="N1576" s="17"/>
      <c r="O1576" s="318"/>
      <c r="P1576" s="318"/>
      <c r="Q1576" s="13"/>
      <c r="R1576" s="31"/>
      <c r="S1576" s="31"/>
      <c r="T1576" s="21"/>
      <c r="U1576" s="10"/>
      <c r="V1576" s="9"/>
      <c r="KG1576" s="12"/>
      <c r="KH1576" s="12"/>
      <c r="KI1576" s="12"/>
      <c r="KJ1576" s="12"/>
      <c r="KK1576" s="12"/>
      <c r="KL1576" s="12"/>
      <c r="MR1576" s="12"/>
    </row>
    <row r="1577" spans="1:359" s="8" customFormat="1" ht="22.5" customHeight="1">
      <c r="A1577" s="56"/>
      <c r="B1577" s="55"/>
      <c r="C1577" s="63"/>
      <c r="D1577" s="201"/>
      <c r="E1577" s="225"/>
      <c r="F1577" s="60"/>
      <c r="G1577" s="60"/>
      <c r="H1577" s="26"/>
      <c r="I1577" s="26"/>
      <c r="J1577" s="9"/>
      <c r="K1577" s="26"/>
      <c r="L1577" s="66"/>
      <c r="M1577" s="66"/>
      <c r="N1577" s="17"/>
      <c r="O1577" s="318"/>
      <c r="P1577" s="318"/>
      <c r="Q1577" s="13"/>
      <c r="R1577" s="31"/>
      <c r="S1577" s="31"/>
      <c r="T1577" s="21"/>
      <c r="U1577" s="10"/>
      <c r="V1577" s="9"/>
      <c r="KG1577" s="12"/>
      <c r="KH1577" s="12"/>
      <c r="KI1577" s="12"/>
      <c r="KJ1577" s="12"/>
      <c r="KK1577" s="12"/>
      <c r="KL1577" s="12"/>
      <c r="MR1577" s="12"/>
    </row>
    <row r="1578" spans="1:359" s="8" customFormat="1" ht="22.5" customHeight="1">
      <c r="A1578" s="56"/>
      <c r="B1578" s="55"/>
      <c r="C1578" s="63"/>
      <c r="D1578" s="201"/>
      <c r="E1578" s="226"/>
      <c r="F1578" s="60"/>
      <c r="G1578" s="60"/>
      <c r="H1578" s="26"/>
      <c r="I1578" s="26"/>
      <c r="J1578" s="9"/>
      <c r="K1578" s="26"/>
      <c r="L1578" s="66"/>
      <c r="M1578" s="66"/>
      <c r="N1578" s="17"/>
      <c r="O1578" s="318"/>
      <c r="P1578" s="318"/>
      <c r="Q1578" s="13"/>
      <c r="R1578" s="31"/>
      <c r="S1578" s="31"/>
      <c r="T1578" s="21"/>
      <c r="U1578" s="10"/>
      <c r="V1578" s="9"/>
      <c r="KH1578" s="12"/>
      <c r="KI1578" s="12"/>
      <c r="KJ1578" s="12"/>
      <c r="KK1578" s="12"/>
      <c r="KL1578" s="12"/>
      <c r="MR1578" s="12"/>
    </row>
    <row r="1579" spans="1:359" s="8" customFormat="1" ht="22.5" customHeight="1">
      <c r="A1579" s="57">
        <v>1</v>
      </c>
      <c r="B1579" s="58">
        <v>14</v>
      </c>
      <c r="C1579" s="62"/>
      <c r="D1579" s="201">
        <f>SUM((R1579*A1579)+B1579+C1579)+((2020-2010)*3)</f>
        <v>60.2</v>
      </c>
      <c r="E1579" s="226"/>
      <c r="F1579" s="198" t="s">
        <v>820</v>
      </c>
      <c r="G1579" s="90" t="s">
        <v>1518</v>
      </c>
      <c r="H1579" s="83" t="s">
        <v>472</v>
      </c>
      <c r="I1579" s="83" t="s">
        <v>270</v>
      </c>
      <c r="J1579" s="86" t="s">
        <v>902</v>
      </c>
      <c r="K1579" s="83" t="s">
        <v>556</v>
      </c>
      <c r="L1579" s="66">
        <f t="shared" ref="L1579:L1585" si="477">SUM(D1579)</f>
        <v>60.2</v>
      </c>
      <c r="M1579" s="66"/>
      <c r="N1579" s="1" t="s">
        <v>369</v>
      </c>
      <c r="O1579" s="316" t="s">
        <v>369</v>
      </c>
      <c r="P1579" s="317">
        <v>1</v>
      </c>
      <c r="Q1579" s="4" t="s">
        <v>369</v>
      </c>
      <c r="R1579" s="37">
        <v>16.2</v>
      </c>
      <c r="S1579" s="38">
        <f t="shared" ref="S1579:S1585" si="478">SUM(R1579*1.22)</f>
        <v>19.763999999999999</v>
      </c>
      <c r="T1579" s="19"/>
      <c r="U1579" s="10" t="s">
        <v>485</v>
      </c>
      <c r="V1579" s="11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  <c r="AR1579" s="12"/>
      <c r="AS1579" s="12"/>
      <c r="AT1579" s="12"/>
      <c r="AU1579" s="12"/>
      <c r="AV1579" s="12"/>
      <c r="AW1579" s="12"/>
      <c r="AX1579" s="12"/>
      <c r="AY1579" s="12"/>
      <c r="AZ1579" s="12"/>
      <c r="BA1579" s="12"/>
      <c r="BB1579" s="12"/>
      <c r="BC1579" s="12"/>
      <c r="BD1579" s="12"/>
      <c r="BE1579" s="12"/>
      <c r="BF1579" s="12"/>
      <c r="BG1579" s="12"/>
      <c r="BH1579" s="12"/>
      <c r="BI1579" s="12"/>
      <c r="BJ1579" s="12"/>
      <c r="BK1579" s="12"/>
      <c r="BL1579" s="12"/>
      <c r="BM1579" s="12"/>
      <c r="BN1579" s="12"/>
      <c r="BO1579" s="12"/>
      <c r="BP1579" s="12"/>
      <c r="BQ1579" s="12"/>
      <c r="BR1579" s="12"/>
      <c r="BS1579" s="12"/>
      <c r="BT1579" s="12"/>
      <c r="BU1579" s="12"/>
      <c r="BV1579" s="12"/>
      <c r="BW1579" s="12"/>
      <c r="BX1579" s="12"/>
      <c r="BY1579" s="12"/>
      <c r="BZ1579" s="12"/>
      <c r="CA1579" s="12"/>
      <c r="CB1579" s="12"/>
      <c r="CC1579" s="12"/>
      <c r="CD1579" s="12"/>
      <c r="CE1579" s="12"/>
      <c r="CF1579" s="12"/>
      <c r="CG1579" s="12"/>
      <c r="CH1579" s="12"/>
      <c r="CI1579" s="12"/>
      <c r="CJ1579" s="12"/>
      <c r="CK1579" s="12"/>
      <c r="CL1579" s="12"/>
      <c r="CM1579" s="12"/>
      <c r="CN1579" s="12"/>
      <c r="CO1579" s="12"/>
      <c r="CP1579" s="12"/>
      <c r="CQ1579" s="12"/>
      <c r="CR1579" s="12"/>
      <c r="CS1579" s="12"/>
      <c r="CT1579" s="12"/>
      <c r="CU1579" s="12"/>
      <c r="CV1579" s="12"/>
      <c r="CW1579" s="12"/>
      <c r="CX1579" s="12"/>
      <c r="CY1579" s="12"/>
      <c r="CZ1579" s="12"/>
      <c r="DA1579" s="12"/>
      <c r="DB1579" s="12"/>
      <c r="DC1579" s="12"/>
      <c r="DD1579" s="12"/>
      <c r="DE1579" s="12"/>
      <c r="DF1579" s="12"/>
      <c r="DG1579" s="12"/>
      <c r="DH1579" s="12"/>
      <c r="DI1579" s="12"/>
      <c r="DJ1579" s="12"/>
      <c r="DK1579" s="12"/>
      <c r="DL1579" s="12"/>
      <c r="DM1579" s="12"/>
      <c r="DN1579" s="12"/>
      <c r="DO1579" s="12"/>
      <c r="DP1579" s="12"/>
      <c r="DQ1579" s="12"/>
      <c r="DR1579" s="12"/>
      <c r="DS1579" s="12"/>
      <c r="DT1579" s="12"/>
      <c r="DU1579" s="12"/>
      <c r="DV1579" s="12"/>
      <c r="DW1579" s="12"/>
      <c r="DX1579" s="12"/>
      <c r="DY1579" s="12"/>
      <c r="DZ1579" s="12"/>
      <c r="EA1579" s="12"/>
      <c r="EB1579" s="12"/>
      <c r="EC1579" s="12"/>
      <c r="ED1579" s="12"/>
      <c r="EE1579" s="12"/>
      <c r="EF1579" s="12"/>
      <c r="EG1579" s="12"/>
      <c r="EH1579" s="12"/>
      <c r="EI1579" s="12"/>
      <c r="EJ1579" s="12"/>
      <c r="EK1579" s="12"/>
      <c r="EL1579" s="12"/>
      <c r="EM1579" s="12"/>
      <c r="EN1579" s="12"/>
      <c r="EO1579" s="12"/>
      <c r="EP1579" s="12"/>
      <c r="EQ1579" s="12"/>
      <c r="ER1579" s="12"/>
      <c r="ES1579" s="12"/>
      <c r="ET1579" s="12"/>
      <c r="EU1579" s="12"/>
      <c r="EV1579" s="12"/>
      <c r="EW1579" s="12"/>
      <c r="EX1579" s="12"/>
      <c r="EY1579" s="12"/>
      <c r="EZ1579" s="12"/>
      <c r="FA1579" s="12"/>
      <c r="FB1579" s="12"/>
      <c r="FC1579" s="12"/>
      <c r="FD1579" s="12"/>
      <c r="FE1579" s="12"/>
      <c r="FF1579" s="12"/>
      <c r="FG1579" s="12"/>
      <c r="FH1579" s="12"/>
      <c r="FI1579" s="12"/>
      <c r="FJ1579" s="12"/>
      <c r="FK1579" s="12"/>
      <c r="FL1579" s="12"/>
      <c r="FM1579" s="12"/>
      <c r="FN1579" s="12"/>
      <c r="FO1579" s="12"/>
      <c r="FP1579" s="12"/>
      <c r="FQ1579" s="12"/>
      <c r="FR1579" s="12"/>
      <c r="FS1579" s="12"/>
      <c r="FT1579" s="12"/>
      <c r="FU1579" s="12"/>
      <c r="FV1579" s="12"/>
      <c r="FW1579" s="12"/>
      <c r="FX1579" s="12"/>
      <c r="FY1579" s="12"/>
      <c r="FZ1579" s="12"/>
      <c r="GA1579" s="12"/>
      <c r="GB1579" s="12"/>
      <c r="GC1579" s="12"/>
      <c r="GD1579" s="12"/>
      <c r="GE1579" s="12"/>
      <c r="GF1579" s="12"/>
      <c r="GG1579" s="12"/>
      <c r="GH1579" s="12"/>
      <c r="GI1579" s="12"/>
      <c r="GJ1579" s="12"/>
      <c r="GK1579" s="12"/>
      <c r="GL1579" s="12"/>
      <c r="GM1579" s="12"/>
      <c r="GN1579" s="12"/>
      <c r="GO1579" s="12"/>
      <c r="GP1579" s="12"/>
      <c r="GQ1579" s="12"/>
      <c r="GR1579" s="12"/>
      <c r="GS1579" s="12"/>
      <c r="GT1579" s="12"/>
      <c r="GU1579" s="12"/>
      <c r="GV1579" s="12"/>
      <c r="GW1579" s="12"/>
      <c r="GX1579" s="12"/>
      <c r="GY1579" s="12"/>
      <c r="GZ1579" s="12"/>
      <c r="HA1579" s="12"/>
      <c r="HB1579" s="12"/>
      <c r="HC1579" s="12"/>
      <c r="HD1579" s="12"/>
      <c r="HE1579" s="12"/>
      <c r="HF1579" s="12"/>
      <c r="HG1579" s="12"/>
      <c r="HH1579" s="12"/>
      <c r="HI1579" s="12"/>
      <c r="HJ1579" s="12"/>
      <c r="HK1579" s="12"/>
      <c r="HL1579" s="12"/>
      <c r="HM1579" s="12"/>
      <c r="HN1579" s="12"/>
      <c r="HO1579" s="12"/>
      <c r="HT1579" s="12"/>
      <c r="HU1579" s="12"/>
      <c r="HW1579" s="12"/>
      <c r="HX1579" s="12"/>
      <c r="HY1579" s="12"/>
      <c r="HZ1579" s="12"/>
      <c r="IA1579" s="12"/>
      <c r="IB1579" s="12"/>
      <c r="IC1579" s="12"/>
      <c r="ID1579" s="12"/>
      <c r="IJ1579" s="12"/>
      <c r="IK1579" s="12"/>
      <c r="IR1579" s="12"/>
      <c r="IS1579" s="12"/>
      <c r="IT1579" s="12"/>
      <c r="IU1579" s="12"/>
      <c r="IV1579" s="12"/>
      <c r="IW1579" s="12"/>
      <c r="IX1579" s="12"/>
      <c r="IY1579" s="12"/>
      <c r="IZ1579" s="12"/>
      <c r="JA1579" s="12"/>
      <c r="JL1579" s="12"/>
      <c r="JT1579" s="12"/>
      <c r="JU1579" s="12"/>
      <c r="JV1579" s="12"/>
      <c r="JW1579" s="12"/>
      <c r="JX1579" s="12"/>
      <c r="JZ1579" s="7"/>
      <c r="KA1579" s="7"/>
      <c r="KB1579" s="7"/>
      <c r="KC1579" s="7"/>
      <c r="KD1579" s="7"/>
      <c r="KS1579" s="12"/>
      <c r="KT1579" s="12"/>
      <c r="KY1579" s="12"/>
      <c r="KZ1579" s="12"/>
      <c r="LA1579" s="12"/>
      <c r="LB1579" s="12"/>
      <c r="LC1579" s="12"/>
      <c r="LN1579" s="12"/>
      <c r="LO1579" s="12"/>
      <c r="LP1579" s="12"/>
      <c r="LQ1579" s="12"/>
      <c r="MG1579" s="12"/>
      <c r="MH1579" s="12"/>
      <c r="MI1579" s="12"/>
      <c r="MJ1579" s="12"/>
      <c r="MK1579" s="12"/>
      <c r="ML1579" s="12"/>
      <c r="MM1579" s="12"/>
      <c r="MN1579" s="12"/>
      <c r="MO1579" s="12"/>
      <c r="MP1579" s="12"/>
      <c r="MQ1579" s="12"/>
      <c r="MS1579" s="12"/>
    </row>
    <row r="1580" spans="1:359" s="8" customFormat="1" ht="22.5" customHeight="1">
      <c r="A1580" s="57">
        <v>2</v>
      </c>
      <c r="B1580" s="58"/>
      <c r="C1580" s="62"/>
      <c r="D1580" s="201">
        <f>SUM((R1580*A1580)+B1580+C1580)+((2020-2000)*3)</f>
        <v>109.2</v>
      </c>
      <c r="E1580" s="225"/>
      <c r="F1580" s="198" t="s">
        <v>808</v>
      </c>
      <c r="G1580" s="90" t="s">
        <v>1519</v>
      </c>
      <c r="H1580" s="83" t="s">
        <v>472</v>
      </c>
      <c r="I1580" s="83" t="s">
        <v>415</v>
      </c>
      <c r="J1580" s="86" t="s">
        <v>902</v>
      </c>
      <c r="K1580" s="83" t="s">
        <v>416</v>
      </c>
      <c r="L1580" s="66">
        <f t="shared" si="477"/>
        <v>109.2</v>
      </c>
      <c r="M1580" s="66"/>
      <c r="N1580" s="1" t="s">
        <v>369</v>
      </c>
      <c r="O1580" s="316" t="s">
        <v>369</v>
      </c>
      <c r="P1580" s="317">
        <v>1</v>
      </c>
      <c r="Q1580" s="4" t="s">
        <v>369</v>
      </c>
      <c r="R1580" s="37">
        <v>24.6</v>
      </c>
      <c r="S1580" s="38">
        <f t="shared" si="478"/>
        <v>30.012</v>
      </c>
      <c r="T1580" s="19"/>
      <c r="U1580" s="10" t="s">
        <v>487</v>
      </c>
      <c r="V1580" s="9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  <c r="AR1580" s="12"/>
      <c r="AS1580" s="12"/>
      <c r="AT1580" s="12"/>
      <c r="AU1580" s="12"/>
      <c r="AV1580" s="12"/>
      <c r="AW1580" s="12"/>
      <c r="AX1580" s="12"/>
      <c r="AY1580" s="12"/>
      <c r="AZ1580" s="12"/>
      <c r="BA1580" s="12"/>
      <c r="BB1580" s="12"/>
      <c r="BC1580" s="12"/>
      <c r="BD1580" s="12"/>
      <c r="BE1580" s="12"/>
      <c r="BF1580" s="12"/>
      <c r="BG1580" s="12"/>
      <c r="BH1580" s="12"/>
      <c r="BI1580" s="12"/>
      <c r="BJ1580" s="12"/>
      <c r="BK1580" s="12"/>
      <c r="BL1580" s="12"/>
      <c r="BM1580" s="12"/>
      <c r="BN1580" s="12"/>
      <c r="BO1580" s="12"/>
      <c r="BP1580" s="12"/>
      <c r="BQ1580" s="12"/>
      <c r="BR1580" s="12"/>
      <c r="BS1580" s="12"/>
      <c r="BT1580" s="12"/>
      <c r="BU1580" s="12"/>
      <c r="BV1580" s="12"/>
      <c r="BW1580" s="12"/>
      <c r="BX1580" s="12"/>
      <c r="BY1580" s="12"/>
      <c r="BZ1580" s="12"/>
      <c r="CA1580" s="12"/>
      <c r="CB1580" s="12"/>
      <c r="CC1580" s="12"/>
      <c r="CD1580" s="12"/>
      <c r="CE1580" s="12"/>
      <c r="CF1580" s="12"/>
      <c r="CG1580" s="12"/>
      <c r="CH1580" s="12"/>
      <c r="CI1580" s="12"/>
      <c r="CJ1580" s="12"/>
      <c r="CK1580" s="12"/>
      <c r="CL1580" s="12"/>
      <c r="CM1580" s="12"/>
      <c r="CN1580" s="12"/>
      <c r="CO1580" s="12"/>
      <c r="CP1580" s="12"/>
      <c r="CQ1580" s="12"/>
      <c r="CR1580" s="12"/>
      <c r="CS1580" s="12"/>
      <c r="CT1580" s="12"/>
      <c r="CU1580" s="12"/>
      <c r="CV1580" s="12"/>
      <c r="CW1580" s="12"/>
      <c r="CX1580" s="12"/>
      <c r="CY1580" s="12"/>
      <c r="CZ1580" s="12"/>
      <c r="DA1580" s="12"/>
      <c r="DB1580" s="12"/>
      <c r="DC1580" s="12"/>
      <c r="DD1580" s="12"/>
      <c r="DE1580" s="12"/>
      <c r="DF1580" s="12"/>
      <c r="DG1580" s="12"/>
      <c r="DH1580" s="12"/>
      <c r="DI1580" s="12"/>
      <c r="DJ1580" s="12"/>
      <c r="DK1580" s="12"/>
      <c r="DL1580" s="12"/>
      <c r="DM1580" s="12"/>
      <c r="DN1580" s="12"/>
      <c r="DO1580" s="12"/>
      <c r="DP1580" s="12"/>
      <c r="DQ1580" s="12"/>
      <c r="DR1580" s="12"/>
      <c r="DS1580" s="12"/>
      <c r="DT1580" s="12"/>
      <c r="DU1580" s="12"/>
      <c r="DV1580" s="12"/>
      <c r="DW1580" s="12"/>
      <c r="DX1580" s="12"/>
      <c r="DY1580" s="12"/>
      <c r="DZ1580" s="12"/>
      <c r="EA1580" s="12"/>
      <c r="EB1580" s="12"/>
      <c r="EC1580" s="12"/>
      <c r="ED1580" s="12"/>
      <c r="EE1580" s="12"/>
      <c r="EF1580" s="12"/>
      <c r="EG1580" s="12"/>
      <c r="EH1580" s="12"/>
      <c r="EI1580" s="12"/>
      <c r="EJ1580" s="12"/>
      <c r="EK1580" s="12"/>
      <c r="EL1580" s="12"/>
      <c r="EM1580" s="12"/>
      <c r="EN1580" s="12"/>
      <c r="EO1580" s="12"/>
      <c r="EP1580" s="12"/>
      <c r="EQ1580" s="12"/>
      <c r="ER1580" s="12"/>
      <c r="ES1580" s="12"/>
      <c r="ET1580" s="12"/>
      <c r="EU1580" s="12"/>
      <c r="EV1580" s="12"/>
      <c r="EW1580" s="12"/>
      <c r="EX1580" s="12"/>
      <c r="EY1580" s="12"/>
      <c r="EZ1580" s="12"/>
      <c r="FA1580" s="12"/>
      <c r="FB1580" s="12"/>
      <c r="FC1580" s="12"/>
      <c r="FD1580" s="12"/>
      <c r="FE1580" s="12"/>
      <c r="FF1580" s="12"/>
      <c r="FG1580" s="12"/>
      <c r="FH1580" s="12"/>
      <c r="FI1580" s="12"/>
      <c r="FJ1580" s="12"/>
      <c r="FK1580" s="12"/>
      <c r="FL1580" s="12"/>
      <c r="FM1580" s="12"/>
      <c r="FN1580" s="12"/>
      <c r="FO1580" s="12"/>
      <c r="FP1580" s="12"/>
      <c r="FQ1580" s="12"/>
      <c r="FR1580" s="12"/>
      <c r="FS1580" s="12"/>
      <c r="FT1580" s="12"/>
      <c r="FU1580" s="12"/>
      <c r="FV1580" s="12"/>
      <c r="FW1580" s="12"/>
      <c r="FX1580" s="12"/>
      <c r="FY1580" s="12"/>
      <c r="FZ1580" s="12"/>
      <c r="GA1580" s="12"/>
      <c r="GB1580" s="12"/>
      <c r="GC1580" s="12"/>
      <c r="GD1580" s="12"/>
      <c r="GE1580" s="12"/>
      <c r="GF1580" s="12"/>
      <c r="GG1580" s="12"/>
      <c r="GH1580" s="12"/>
      <c r="GI1580" s="12"/>
      <c r="GJ1580" s="12"/>
      <c r="GK1580" s="12"/>
      <c r="GL1580" s="12"/>
      <c r="GM1580" s="12"/>
      <c r="GN1580" s="12"/>
      <c r="GO1580" s="12"/>
      <c r="GP1580" s="12"/>
      <c r="GQ1580" s="12"/>
      <c r="GR1580" s="12"/>
      <c r="GS1580" s="12"/>
      <c r="GT1580" s="12"/>
      <c r="GU1580" s="12"/>
      <c r="GV1580" s="12"/>
      <c r="GW1580" s="12"/>
      <c r="GX1580" s="12"/>
      <c r="GY1580" s="12"/>
      <c r="GZ1580" s="12"/>
      <c r="HA1580" s="12"/>
      <c r="HB1580" s="12"/>
      <c r="HC1580" s="12"/>
      <c r="HD1580" s="12"/>
      <c r="HE1580" s="12"/>
      <c r="HF1580" s="12"/>
      <c r="HG1580" s="12"/>
      <c r="HH1580" s="12"/>
      <c r="HI1580" s="12"/>
      <c r="HJ1580" s="12"/>
      <c r="HK1580" s="12"/>
      <c r="HL1580" s="12"/>
      <c r="HM1580" s="12"/>
      <c r="HN1580" s="12"/>
      <c r="HO1580" s="12"/>
      <c r="HP1580" s="7"/>
      <c r="HQ1580" s="7"/>
      <c r="HT1580" s="12"/>
      <c r="HU1580" s="12"/>
      <c r="HW1580" s="12"/>
      <c r="HX1580" s="12"/>
      <c r="HZ1580" s="12"/>
      <c r="IA1580" s="12"/>
      <c r="IE1580" s="12"/>
      <c r="IF1580" s="12"/>
      <c r="IH1580" s="12"/>
      <c r="IJ1580" s="12"/>
      <c r="IK1580" s="12"/>
      <c r="IO1580" s="12"/>
      <c r="IP1580" s="12"/>
      <c r="IQ1580" s="12"/>
      <c r="IR1580" s="12"/>
      <c r="JB1580" s="12"/>
      <c r="JC1580" s="12"/>
      <c r="JD1580" s="12"/>
      <c r="JE1580" s="12"/>
      <c r="JF1580" s="12"/>
      <c r="JG1580" s="12"/>
      <c r="JH1580" s="12"/>
      <c r="JI1580" s="12"/>
      <c r="JJ1580" s="12"/>
      <c r="JK1580" s="12"/>
      <c r="JL1580" s="12"/>
      <c r="JN1580" s="12"/>
      <c r="JP1580" s="12"/>
      <c r="JR1580" s="12"/>
      <c r="JS1580" s="12"/>
      <c r="JT1580" s="12"/>
      <c r="JU1580" s="12"/>
      <c r="JV1580" s="12"/>
      <c r="JW1580" s="12"/>
      <c r="JX1580" s="12"/>
      <c r="JY1580" s="12"/>
      <c r="KB1580" s="7"/>
      <c r="KC1580" s="7"/>
      <c r="KD1580" s="7"/>
      <c r="KS1580" s="12"/>
      <c r="KT1580" s="12"/>
      <c r="KX1580" s="12"/>
      <c r="KZ1580" s="7"/>
      <c r="LA1580" s="7"/>
      <c r="LB1580" s="7"/>
      <c r="LC1580" s="7"/>
      <c r="MH1580" s="12"/>
      <c r="MI1580" s="12"/>
      <c r="MJ1580" s="12"/>
      <c r="MK1580" s="12"/>
      <c r="ML1580" s="12"/>
      <c r="MM1580" s="12"/>
      <c r="MN1580" s="12"/>
      <c r="MO1580" s="12"/>
      <c r="MP1580" s="12"/>
      <c r="MQ1580" s="12"/>
      <c r="MS1580" s="12"/>
    </row>
    <row r="1581" spans="1:359" s="8" customFormat="1" ht="22.5" customHeight="1">
      <c r="A1581" s="57">
        <v>2.1</v>
      </c>
      <c r="B1581" s="58"/>
      <c r="C1581" s="62"/>
      <c r="D1581" s="201">
        <f>SUM((S1581*A1581)+B1581+C1581)</f>
        <v>42.273000000000003</v>
      </c>
      <c r="E1581" s="226"/>
      <c r="F1581" s="59" t="s">
        <v>807</v>
      </c>
      <c r="G1581" s="59"/>
      <c r="H1581" s="26" t="s">
        <v>472</v>
      </c>
      <c r="I1581" s="26" t="s">
        <v>51</v>
      </c>
      <c r="J1581" s="26" t="s">
        <v>902</v>
      </c>
      <c r="K1581" s="26" t="s">
        <v>2099</v>
      </c>
      <c r="L1581" s="66">
        <f t="shared" si="477"/>
        <v>42.273000000000003</v>
      </c>
      <c r="M1581" s="66"/>
      <c r="N1581" s="1" t="s">
        <v>369</v>
      </c>
      <c r="O1581" s="316" t="s">
        <v>369</v>
      </c>
      <c r="P1581" s="317">
        <v>5</v>
      </c>
      <c r="Q1581" s="4" t="s">
        <v>369</v>
      </c>
      <c r="R1581" s="37">
        <v>16.5</v>
      </c>
      <c r="S1581" s="38">
        <f t="shared" si="478"/>
        <v>20.13</v>
      </c>
      <c r="T1581" s="20"/>
      <c r="U1581" s="10" t="s">
        <v>518</v>
      </c>
      <c r="V1581" s="9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  <c r="AR1581" s="12"/>
      <c r="AS1581" s="12"/>
      <c r="AT1581" s="12"/>
      <c r="AU1581" s="12"/>
      <c r="AV1581" s="12"/>
      <c r="AW1581" s="12"/>
      <c r="AX1581" s="12"/>
      <c r="AY1581" s="12"/>
      <c r="AZ1581" s="12"/>
      <c r="BA1581" s="12"/>
      <c r="BB1581" s="12"/>
      <c r="BC1581" s="12"/>
      <c r="BD1581" s="12"/>
      <c r="BE1581" s="12"/>
      <c r="BF1581" s="12"/>
      <c r="BG1581" s="12"/>
      <c r="BH1581" s="12"/>
      <c r="BI1581" s="12"/>
      <c r="BJ1581" s="12"/>
      <c r="BK1581" s="12"/>
      <c r="BL1581" s="12"/>
      <c r="BM1581" s="12"/>
      <c r="BN1581" s="12"/>
      <c r="BO1581" s="12"/>
      <c r="BP1581" s="12"/>
      <c r="BQ1581" s="12"/>
      <c r="BR1581" s="12"/>
      <c r="BS1581" s="12"/>
      <c r="BT1581" s="12"/>
      <c r="BU1581" s="12"/>
      <c r="BV1581" s="12"/>
      <c r="BW1581" s="12"/>
      <c r="BX1581" s="12"/>
      <c r="BY1581" s="12"/>
      <c r="BZ1581" s="12"/>
      <c r="CA1581" s="12"/>
      <c r="CB1581" s="12"/>
      <c r="CC1581" s="12"/>
      <c r="CD1581" s="12"/>
      <c r="CE1581" s="12"/>
      <c r="CF1581" s="12"/>
      <c r="CG1581" s="12"/>
      <c r="CH1581" s="12"/>
      <c r="CI1581" s="12"/>
      <c r="CJ1581" s="12"/>
      <c r="CK1581" s="12"/>
      <c r="CL1581" s="12"/>
      <c r="CM1581" s="12"/>
      <c r="CN1581" s="12"/>
      <c r="CO1581" s="12"/>
      <c r="CP1581" s="12"/>
      <c r="CQ1581" s="12"/>
      <c r="CR1581" s="12"/>
      <c r="CS1581" s="12"/>
      <c r="CT1581" s="12"/>
      <c r="CU1581" s="12"/>
      <c r="CV1581" s="12"/>
      <c r="CW1581" s="12"/>
      <c r="CX1581" s="12"/>
      <c r="CY1581" s="12"/>
      <c r="CZ1581" s="12"/>
      <c r="DA1581" s="12"/>
      <c r="DB1581" s="12"/>
      <c r="DC1581" s="12"/>
      <c r="DD1581" s="12"/>
      <c r="DE1581" s="12"/>
      <c r="DF1581" s="12"/>
      <c r="DG1581" s="12"/>
      <c r="DH1581" s="12"/>
      <c r="DI1581" s="12"/>
      <c r="DJ1581" s="12"/>
      <c r="DK1581" s="12"/>
      <c r="DL1581" s="12"/>
      <c r="DM1581" s="12"/>
      <c r="DN1581" s="12"/>
      <c r="DO1581" s="12"/>
      <c r="DP1581" s="12"/>
      <c r="DQ1581" s="12"/>
      <c r="DR1581" s="12"/>
      <c r="DS1581" s="12"/>
      <c r="DT1581" s="12"/>
      <c r="DU1581" s="12"/>
      <c r="DV1581" s="12"/>
      <c r="DW1581" s="12"/>
      <c r="DX1581" s="12"/>
      <c r="DY1581" s="12"/>
      <c r="DZ1581" s="12"/>
      <c r="EA1581" s="12"/>
      <c r="EB1581" s="12"/>
      <c r="EC1581" s="12"/>
      <c r="ED1581" s="12"/>
      <c r="EE1581" s="12"/>
      <c r="EF1581" s="12"/>
      <c r="EG1581" s="12"/>
      <c r="EH1581" s="12"/>
      <c r="EI1581" s="12"/>
      <c r="EJ1581" s="12"/>
      <c r="EK1581" s="12"/>
      <c r="EL1581" s="12"/>
      <c r="EM1581" s="12"/>
      <c r="EN1581" s="12"/>
      <c r="EO1581" s="12"/>
      <c r="EP1581" s="12"/>
      <c r="EQ1581" s="12"/>
      <c r="ER1581" s="12"/>
      <c r="ES1581" s="12"/>
      <c r="ET1581" s="12"/>
      <c r="EU1581" s="12"/>
      <c r="EV1581" s="12"/>
      <c r="EW1581" s="12"/>
      <c r="EX1581" s="12"/>
      <c r="EY1581" s="12"/>
      <c r="EZ1581" s="12"/>
      <c r="FA1581" s="12"/>
      <c r="FB1581" s="12"/>
      <c r="FC1581" s="12"/>
      <c r="FD1581" s="12"/>
      <c r="FE1581" s="12"/>
      <c r="FF1581" s="12"/>
      <c r="FG1581" s="12"/>
      <c r="FH1581" s="12"/>
      <c r="FI1581" s="12"/>
      <c r="FJ1581" s="12"/>
      <c r="FK1581" s="12"/>
      <c r="FL1581" s="12"/>
      <c r="FM1581" s="12"/>
      <c r="FN1581" s="12"/>
      <c r="FO1581" s="12"/>
      <c r="FP1581" s="12"/>
      <c r="FQ1581" s="12"/>
      <c r="FR1581" s="12"/>
      <c r="FS1581" s="12"/>
      <c r="FT1581" s="12"/>
      <c r="FU1581" s="12"/>
      <c r="FV1581" s="12"/>
      <c r="FW1581" s="12"/>
      <c r="FX1581" s="12"/>
      <c r="FY1581" s="12"/>
      <c r="FZ1581" s="12"/>
      <c r="GA1581" s="12"/>
      <c r="GB1581" s="12"/>
      <c r="GC1581" s="12"/>
      <c r="GD1581" s="12"/>
      <c r="GE1581" s="12"/>
      <c r="GF1581" s="12"/>
      <c r="GG1581" s="12"/>
      <c r="GH1581" s="12"/>
      <c r="GI1581" s="12"/>
      <c r="GJ1581" s="12"/>
      <c r="GK1581" s="12"/>
      <c r="GL1581" s="12"/>
      <c r="GM1581" s="12"/>
      <c r="GN1581" s="12"/>
      <c r="GO1581" s="12"/>
      <c r="GP1581" s="12"/>
      <c r="GQ1581" s="12"/>
      <c r="GR1581" s="12"/>
      <c r="GS1581" s="12"/>
      <c r="GT1581" s="12"/>
      <c r="GU1581" s="12"/>
      <c r="GV1581" s="12"/>
      <c r="GW1581" s="12"/>
      <c r="GX1581" s="12"/>
      <c r="GY1581" s="12"/>
      <c r="GZ1581" s="12"/>
      <c r="HA1581" s="12"/>
      <c r="HB1581" s="12"/>
      <c r="HC1581" s="12"/>
      <c r="HD1581" s="12"/>
      <c r="HE1581" s="12"/>
      <c r="HF1581" s="12"/>
      <c r="HG1581" s="12"/>
      <c r="HH1581" s="12"/>
      <c r="HI1581" s="12"/>
      <c r="HJ1581" s="12"/>
      <c r="HK1581" s="12"/>
      <c r="HL1581" s="12"/>
      <c r="HM1581" s="12"/>
      <c r="HN1581" s="12"/>
      <c r="HO1581" s="12"/>
      <c r="HY1581" s="12"/>
      <c r="HZ1581" s="12"/>
      <c r="IA1581" s="12"/>
      <c r="IB1581" s="12"/>
      <c r="IC1581" s="12"/>
      <c r="ID1581" s="12"/>
      <c r="IE1581" s="12"/>
      <c r="IF1581" s="12"/>
      <c r="IH1581" s="12"/>
      <c r="II1581" s="12"/>
      <c r="IJ1581" s="12"/>
      <c r="IK1581" s="12"/>
      <c r="IS1581" s="12"/>
      <c r="IT1581" s="12"/>
      <c r="IU1581" s="12"/>
      <c r="IV1581" s="12"/>
      <c r="IW1581" s="12"/>
      <c r="IX1581" s="12"/>
      <c r="IY1581" s="12"/>
      <c r="IZ1581" s="12"/>
      <c r="JA1581" s="12"/>
      <c r="JF1581" s="12"/>
      <c r="JG1581" s="12"/>
      <c r="JH1581" s="12"/>
      <c r="JI1581" s="12"/>
      <c r="JJ1581" s="12"/>
      <c r="JL1581" s="12"/>
      <c r="KX1581" s="12"/>
      <c r="KZ1581" s="12"/>
      <c r="LA1581" s="12"/>
      <c r="LB1581" s="12"/>
      <c r="LC1581" s="12"/>
    </row>
    <row r="1582" spans="1:359" s="8" customFormat="1" ht="22.5" customHeight="1">
      <c r="A1582" s="57">
        <v>2</v>
      </c>
      <c r="B1582" s="58"/>
      <c r="C1582" s="62">
        <v>-2</v>
      </c>
      <c r="D1582" s="201">
        <f>SUM((S1582*A1582)+B1582+C1582)</f>
        <v>48.995999999999995</v>
      </c>
      <c r="E1582" s="226"/>
      <c r="F1582" s="59" t="s">
        <v>808</v>
      </c>
      <c r="G1582" s="59"/>
      <c r="H1582" s="26" t="s">
        <v>472</v>
      </c>
      <c r="I1582" s="26" t="s">
        <v>1165</v>
      </c>
      <c r="J1582" s="28" t="s">
        <v>1166</v>
      </c>
      <c r="K1582" s="26" t="s">
        <v>1167</v>
      </c>
      <c r="L1582" s="66">
        <f t="shared" si="477"/>
        <v>48.995999999999995</v>
      </c>
      <c r="M1582" s="66"/>
      <c r="N1582" s="1" t="s">
        <v>369</v>
      </c>
      <c r="O1582" s="316" t="s">
        <v>369</v>
      </c>
      <c r="P1582" s="317">
        <v>1</v>
      </c>
      <c r="Q1582" s="4" t="s">
        <v>369</v>
      </c>
      <c r="R1582" s="37">
        <v>20.9</v>
      </c>
      <c r="S1582" s="38">
        <f t="shared" si="478"/>
        <v>25.497999999999998</v>
      </c>
      <c r="T1582" s="20"/>
      <c r="U1582" s="10" t="s">
        <v>629</v>
      </c>
      <c r="V1582" s="9"/>
      <c r="HY1582" s="12"/>
      <c r="HZ1582" s="12"/>
      <c r="IA1582" s="12"/>
      <c r="IB1582" s="12"/>
      <c r="IC1582" s="12"/>
      <c r="ID1582" s="12"/>
      <c r="IE1582" s="12"/>
      <c r="IF1582" s="12"/>
      <c r="IG1582" s="12"/>
      <c r="IH1582" s="12"/>
      <c r="II1582" s="12"/>
      <c r="IJ1582" s="12"/>
      <c r="IK1582" s="12"/>
      <c r="IL1582" s="12"/>
      <c r="IM1582" s="12"/>
      <c r="IN1582" s="12"/>
      <c r="IO1582" s="12"/>
      <c r="IP1582" s="12"/>
      <c r="IQ1582" s="12"/>
      <c r="IR1582" s="12"/>
      <c r="JL1582" s="12"/>
      <c r="JM1582" s="12"/>
      <c r="JT1582" s="12"/>
      <c r="JU1582" s="12"/>
      <c r="JV1582" s="12"/>
      <c r="JW1582" s="12"/>
      <c r="JX1582" s="12"/>
      <c r="KS1582" s="12"/>
      <c r="KT1582" s="12"/>
      <c r="LN1582" s="12"/>
      <c r="LO1582" s="12"/>
      <c r="LP1582" s="12"/>
      <c r="LQ1582" s="12"/>
      <c r="MG1582" s="12"/>
      <c r="MH1582" s="12"/>
      <c r="MI1582" s="12"/>
      <c r="MJ1582" s="12"/>
      <c r="MK1582" s="12"/>
      <c r="ML1582" s="12"/>
      <c r="MM1582" s="12"/>
      <c r="MN1582" s="12"/>
      <c r="MO1582" s="12"/>
      <c r="MP1582" s="12"/>
    </row>
    <row r="1583" spans="1:359" s="8" customFormat="1" ht="22.5" customHeight="1">
      <c r="A1583" s="57">
        <v>1</v>
      </c>
      <c r="B1583" s="58">
        <v>15</v>
      </c>
      <c r="C1583" s="62"/>
      <c r="D1583" s="201">
        <f>SUM((S1583*A1583)+B1583+C1583)</f>
        <v>20.856000000000002</v>
      </c>
      <c r="E1583" s="225"/>
      <c r="F1583" s="59" t="s">
        <v>805</v>
      </c>
      <c r="G1583" s="59"/>
      <c r="H1583" s="26" t="s">
        <v>472</v>
      </c>
      <c r="I1583" s="26" t="s">
        <v>417</v>
      </c>
      <c r="J1583" s="9" t="s">
        <v>514</v>
      </c>
      <c r="K1583" s="26" t="s">
        <v>418</v>
      </c>
      <c r="L1583" s="66">
        <f t="shared" si="477"/>
        <v>20.856000000000002</v>
      </c>
      <c r="M1583" s="66"/>
      <c r="N1583" s="1" t="s">
        <v>369</v>
      </c>
      <c r="O1583" s="316" t="s">
        <v>369</v>
      </c>
      <c r="P1583" s="317">
        <v>1</v>
      </c>
      <c r="Q1583" s="4" t="s">
        <v>369</v>
      </c>
      <c r="R1583" s="37">
        <v>4.8</v>
      </c>
      <c r="S1583" s="38">
        <f t="shared" si="478"/>
        <v>5.8559999999999999</v>
      </c>
      <c r="T1583" s="20"/>
      <c r="U1583" s="10" t="s">
        <v>517</v>
      </c>
      <c r="V1583" s="9"/>
      <c r="W1583" s="12"/>
      <c r="HV1583" s="12"/>
      <c r="IE1583" s="12"/>
      <c r="IF1583" s="12"/>
      <c r="IG1583" s="12"/>
      <c r="IH1583" s="12"/>
      <c r="II1583" s="12"/>
      <c r="JT1583" s="12"/>
      <c r="JU1583" s="12"/>
      <c r="JV1583" s="12"/>
      <c r="JW1583" s="12"/>
      <c r="JX1583" s="12"/>
      <c r="KS1583" s="12"/>
      <c r="KT1583" s="12"/>
      <c r="KZ1583" s="12"/>
      <c r="LA1583" s="12"/>
      <c r="LB1583" s="12"/>
      <c r="LC1583" s="12"/>
      <c r="MH1583" s="12"/>
      <c r="MI1583" s="12"/>
      <c r="MJ1583" s="12"/>
      <c r="MK1583" s="12"/>
      <c r="ML1583" s="12"/>
      <c r="MM1583" s="12"/>
      <c r="MN1583" s="12"/>
      <c r="MO1583" s="12"/>
      <c r="MP1583" s="12"/>
      <c r="MR1583" s="12"/>
    </row>
    <row r="1584" spans="1:359" s="8" customFormat="1" ht="22.5" customHeight="1">
      <c r="A1584" s="57">
        <v>1</v>
      </c>
      <c r="B1584" s="58">
        <v>12</v>
      </c>
      <c r="C1584" s="62"/>
      <c r="D1584" s="201">
        <f>SUM((S1584*A1584)+B1584+C1584)</f>
        <v>29.067799999999998</v>
      </c>
      <c r="E1584" s="226"/>
      <c r="F1584" s="59" t="s">
        <v>819</v>
      </c>
      <c r="G1584" s="59"/>
      <c r="H1584" s="26" t="s">
        <v>472</v>
      </c>
      <c r="I1584" s="26" t="s">
        <v>277</v>
      </c>
      <c r="J1584" s="11" t="s">
        <v>970</v>
      </c>
      <c r="K1584" s="26" t="s">
        <v>419</v>
      </c>
      <c r="L1584" s="66">
        <f t="shared" si="477"/>
        <v>29.067799999999998</v>
      </c>
      <c r="M1584" s="66"/>
      <c r="N1584" s="1" t="s">
        <v>369</v>
      </c>
      <c r="O1584" s="316" t="s">
        <v>369</v>
      </c>
      <c r="P1584" s="317">
        <v>1</v>
      </c>
      <c r="Q1584" s="4" t="s">
        <v>369</v>
      </c>
      <c r="R1584" s="37">
        <v>13.99</v>
      </c>
      <c r="S1584" s="38">
        <f t="shared" si="478"/>
        <v>17.067799999999998</v>
      </c>
      <c r="T1584" s="19"/>
      <c r="U1584" s="10" t="s">
        <v>485</v>
      </c>
      <c r="V1584" s="9"/>
      <c r="HZ1584" s="12"/>
      <c r="IA1584" s="12"/>
      <c r="IB1584" s="12"/>
      <c r="IC1584" s="12"/>
      <c r="ID1584" s="12"/>
      <c r="II1584" s="12"/>
      <c r="IJ1584" s="12"/>
      <c r="IK1584" s="12"/>
      <c r="IR1584" s="12"/>
      <c r="IS1584" s="12"/>
      <c r="IT1584" s="12"/>
      <c r="IU1584" s="12"/>
      <c r="IV1584" s="12"/>
      <c r="IW1584" s="12"/>
      <c r="IX1584" s="12"/>
      <c r="IY1584" s="12"/>
      <c r="IZ1584" s="12"/>
      <c r="JA1584" s="12"/>
      <c r="JM1584" s="12"/>
      <c r="JO1584" s="12"/>
      <c r="JQ1584" s="12"/>
      <c r="JT1584" s="12"/>
      <c r="JU1584" s="12"/>
      <c r="JV1584" s="12"/>
      <c r="JW1584" s="12"/>
      <c r="JX1584" s="12"/>
      <c r="KS1584" s="12"/>
      <c r="KT1584" s="12"/>
      <c r="KX1584" s="12"/>
      <c r="KZ1584" s="12"/>
      <c r="LA1584" s="12"/>
      <c r="LB1584" s="12"/>
      <c r="LC1584" s="12"/>
      <c r="MH1584" s="12"/>
      <c r="MI1584" s="12"/>
      <c r="MJ1584" s="12"/>
      <c r="MK1584" s="12"/>
      <c r="ML1584" s="12"/>
      <c r="MM1584" s="12"/>
      <c r="MN1584" s="12"/>
      <c r="MO1584" s="12"/>
      <c r="MP1584" s="12"/>
      <c r="MR1584" s="12"/>
    </row>
    <row r="1585" spans="1:359" s="8" customFormat="1" ht="22.5" customHeight="1">
      <c r="A1585" s="57">
        <v>1.9</v>
      </c>
      <c r="B1585" s="58"/>
      <c r="C1585" s="62"/>
      <c r="D1585" s="201">
        <f>SUM((R1585*A1585)+B1585+C1585)+((2020-2002)*3)</f>
        <v>114.42</v>
      </c>
      <c r="E1585" s="226"/>
      <c r="F1585" s="198" t="s">
        <v>809</v>
      </c>
      <c r="G1585" s="90" t="s">
        <v>1520</v>
      </c>
      <c r="H1585" s="83" t="s">
        <v>472</v>
      </c>
      <c r="I1585" s="83" t="s">
        <v>277</v>
      </c>
      <c r="J1585" s="86" t="s">
        <v>970</v>
      </c>
      <c r="K1585" s="83" t="s">
        <v>420</v>
      </c>
      <c r="L1585" s="66">
        <f t="shared" si="477"/>
        <v>114.42</v>
      </c>
      <c r="M1585" s="66"/>
      <c r="N1585" s="1" t="s">
        <v>369</v>
      </c>
      <c r="O1585" s="316" t="s">
        <v>369</v>
      </c>
      <c r="P1585" s="317">
        <v>2</v>
      </c>
      <c r="Q1585" s="4" t="s">
        <v>369</v>
      </c>
      <c r="R1585" s="37">
        <v>31.8</v>
      </c>
      <c r="S1585" s="38">
        <f t="shared" si="478"/>
        <v>38.795999999999999</v>
      </c>
      <c r="T1585" s="19"/>
      <c r="U1585" s="10" t="s">
        <v>487</v>
      </c>
      <c r="V1585" s="9"/>
      <c r="HV1585" s="12"/>
      <c r="IB1585" s="12"/>
      <c r="IC1585" s="12"/>
      <c r="ID1585" s="12"/>
      <c r="IJ1585" s="12"/>
      <c r="IK1585" s="12"/>
      <c r="IR1585" s="12"/>
      <c r="IS1585" s="12"/>
      <c r="IT1585" s="12"/>
      <c r="IU1585" s="12"/>
      <c r="IV1585" s="12"/>
      <c r="IW1585" s="12"/>
      <c r="IX1585" s="12"/>
      <c r="IY1585" s="12"/>
      <c r="IZ1585" s="12"/>
      <c r="JA1585" s="12"/>
      <c r="JB1585" s="12"/>
      <c r="JC1585" s="12"/>
      <c r="JD1585" s="12"/>
      <c r="JE1585" s="12"/>
      <c r="JK1585" s="12"/>
      <c r="JL1585" s="12"/>
      <c r="JN1585" s="12"/>
      <c r="JP1585" s="12"/>
      <c r="JR1585" s="12"/>
      <c r="JS1585" s="12"/>
      <c r="JT1585" s="12"/>
      <c r="JU1585" s="12"/>
      <c r="JV1585" s="12"/>
      <c r="JW1585" s="12"/>
      <c r="JX1585" s="12"/>
      <c r="JY1585" s="12"/>
      <c r="KZ1585" s="12"/>
      <c r="LA1585" s="12"/>
      <c r="LB1585" s="12"/>
      <c r="LC1585" s="12"/>
      <c r="LN1585" s="12"/>
      <c r="LO1585" s="12"/>
      <c r="LP1585" s="12"/>
      <c r="LQ1585" s="12"/>
      <c r="MG1585" s="12"/>
      <c r="MH1585" s="12"/>
      <c r="MI1585" s="12"/>
      <c r="MJ1585" s="12"/>
      <c r="MK1585" s="12"/>
      <c r="ML1585" s="12"/>
      <c r="MM1585" s="12"/>
      <c r="MN1585" s="12"/>
      <c r="MO1585" s="12"/>
      <c r="MP1585" s="12"/>
      <c r="MU1585" s="12"/>
    </row>
    <row r="1586" spans="1:359" s="8" customFormat="1" ht="22.5" customHeight="1">
      <c r="A1586" s="56"/>
      <c r="B1586" s="55"/>
      <c r="C1586" s="63"/>
      <c r="D1586" s="201"/>
      <c r="E1586" s="225"/>
      <c r="F1586" s="60"/>
      <c r="G1586" s="60"/>
      <c r="H1586" s="26"/>
      <c r="I1586" s="26"/>
      <c r="J1586" s="9"/>
      <c r="K1586" s="26"/>
      <c r="L1586" s="66"/>
      <c r="M1586" s="66"/>
      <c r="N1586" s="17"/>
      <c r="O1586" s="318"/>
      <c r="P1586" s="318"/>
      <c r="Q1586" s="13"/>
      <c r="R1586" s="31"/>
      <c r="S1586" s="31"/>
      <c r="T1586" s="21"/>
      <c r="U1586" s="10"/>
      <c r="V1586" s="9"/>
      <c r="JT1586" s="12"/>
      <c r="JU1586" s="12"/>
      <c r="JV1586" s="12"/>
      <c r="JW1586" s="12"/>
      <c r="JX1586" s="12"/>
      <c r="KG1586" s="12"/>
      <c r="KH1586" s="12"/>
      <c r="KI1586" s="12"/>
      <c r="KJ1586" s="12"/>
      <c r="KK1586" s="12"/>
      <c r="KL1586" s="12"/>
      <c r="MQ1586" s="7"/>
      <c r="MR1586" s="12"/>
      <c r="MS1586" s="7"/>
    </row>
    <row r="1587" spans="1:359" s="8" customFormat="1" ht="22.5" customHeight="1">
      <c r="A1587" s="56"/>
      <c r="B1587" s="55"/>
      <c r="C1587" s="63"/>
      <c r="D1587" s="201"/>
      <c r="E1587" s="226"/>
      <c r="F1587" s="60"/>
      <c r="G1587" s="60"/>
      <c r="H1587" s="26"/>
      <c r="I1587" s="26"/>
      <c r="J1587" s="9"/>
      <c r="K1587" s="26"/>
      <c r="L1587" s="66"/>
      <c r="M1587" s="66"/>
      <c r="N1587" s="17"/>
      <c r="O1587" s="318"/>
      <c r="P1587" s="318"/>
      <c r="Q1587" s="13"/>
      <c r="R1587" s="31"/>
      <c r="S1587" s="31"/>
      <c r="T1587" s="21"/>
      <c r="U1587" s="10"/>
      <c r="V1587" s="9"/>
      <c r="JT1587" s="12"/>
      <c r="JU1587" s="12"/>
      <c r="JV1587" s="12"/>
      <c r="JW1587" s="12"/>
      <c r="JX1587" s="12"/>
      <c r="KG1587" s="12"/>
      <c r="KH1587" s="12"/>
      <c r="KI1587" s="12"/>
      <c r="KJ1587" s="12"/>
      <c r="KK1587" s="12"/>
      <c r="KL1587" s="12"/>
      <c r="KZ1587" s="12"/>
      <c r="LA1587" s="12"/>
      <c r="LB1587" s="12"/>
      <c r="LC1587" s="12"/>
      <c r="LN1587" s="12"/>
      <c r="LO1587" s="12"/>
      <c r="LP1587" s="12"/>
      <c r="LQ1587" s="12"/>
      <c r="MG1587" s="12"/>
      <c r="MH1587" s="12"/>
      <c r="MI1587" s="12"/>
      <c r="MJ1587" s="12"/>
      <c r="MK1587" s="12"/>
      <c r="ML1587" s="12"/>
      <c r="MM1587" s="12"/>
      <c r="MN1587" s="12"/>
      <c r="MO1587" s="12"/>
      <c r="MP1587" s="12"/>
      <c r="MR1587" s="12"/>
      <c r="MU1587" s="12"/>
    </row>
    <row r="1588" spans="1:359" s="8" customFormat="1" ht="22.5" customHeight="1">
      <c r="A1588" s="56"/>
      <c r="B1588" s="55"/>
      <c r="C1588" s="63"/>
      <c r="D1588" s="201"/>
      <c r="E1588" s="226"/>
      <c r="F1588" s="60"/>
      <c r="G1588" s="60"/>
      <c r="H1588" s="26"/>
      <c r="I1588" s="26"/>
      <c r="J1588" s="9"/>
      <c r="K1588" s="26"/>
      <c r="L1588" s="66"/>
      <c r="M1588" s="66"/>
      <c r="N1588" s="17"/>
      <c r="O1588" s="318"/>
      <c r="P1588" s="318"/>
      <c r="Q1588" s="13"/>
      <c r="R1588" s="31"/>
      <c r="S1588" s="31"/>
      <c r="T1588" s="21"/>
      <c r="U1588" s="10"/>
      <c r="V1588" s="9"/>
      <c r="KH1588" s="12"/>
      <c r="KI1588" s="12"/>
      <c r="KJ1588" s="12"/>
      <c r="KK1588" s="12"/>
      <c r="KL1588" s="12"/>
      <c r="KZ1588" s="12"/>
      <c r="LA1588" s="12"/>
      <c r="LB1588" s="12"/>
      <c r="LC1588" s="12"/>
      <c r="LN1588" s="12"/>
      <c r="LO1588" s="12"/>
      <c r="LP1588" s="12"/>
      <c r="LQ1588" s="12"/>
      <c r="MG1588" s="12"/>
      <c r="MH1588" s="12"/>
      <c r="MI1588" s="12"/>
      <c r="MJ1588" s="12"/>
      <c r="MK1588" s="12"/>
      <c r="ML1588" s="12"/>
      <c r="MM1588" s="12"/>
      <c r="MN1588" s="12"/>
      <c r="MO1588" s="12"/>
      <c r="MP1588" s="12"/>
      <c r="MR1588" s="12"/>
    </row>
    <row r="1589" spans="1:359" s="8" customFormat="1" ht="22.5" customHeight="1">
      <c r="A1589" s="56"/>
      <c r="B1589" s="55"/>
      <c r="C1589" s="63"/>
      <c r="D1589" s="201"/>
      <c r="E1589" s="225"/>
      <c r="F1589" s="60"/>
      <c r="G1589" s="60"/>
      <c r="H1589" s="26"/>
      <c r="I1589" s="26"/>
      <c r="J1589" s="9"/>
      <c r="K1589" s="26"/>
      <c r="L1589" s="66"/>
      <c r="M1589" s="66"/>
      <c r="N1589" s="17"/>
      <c r="O1589" s="318"/>
      <c r="P1589" s="318"/>
      <c r="Q1589" s="13"/>
      <c r="R1589" s="31"/>
      <c r="S1589" s="31"/>
      <c r="T1589" s="21"/>
      <c r="U1589" s="10"/>
      <c r="V1589" s="9"/>
      <c r="KG1589" s="12"/>
      <c r="MR1589" s="12"/>
      <c r="MU1589" s="12"/>
    </row>
    <row r="1590" spans="1:359" s="8" customFormat="1" ht="22.5" customHeight="1">
      <c r="A1590" s="57">
        <v>1.9</v>
      </c>
      <c r="B1590" s="58"/>
      <c r="C1590" s="62"/>
      <c r="D1590" s="201">
        <f>SUM((S1590*A1590)+B1590+C1590)</f>
        <v>85.302399999999977</v>
      </c>
      <c r="E1590" s="226"/>
      <c r="F1590" s="59" t="s">
        <v>809</v>
      </c>
      <c r="G1590" s="59"/>
      <c r="H1590" s="26" t="s">
        <v>473</v>
      </c>
      <c r="I1590" s="26" t="s">
        <v>248</v>
      </c>
      <c r="J1590" s="9" t="s">
        <v>971</v>
      </c>
      <c r="K1590" s="26" t="s">
        <v>421</v>
      </c>
      <c r="L1590" s="66">
        <f>SUM(D1590)</f>
        <v>85.302399999999977</v>
      </c>
      <c r="M1590" s="66"/>
      <c r="N1590" s="1" t="s">
        <v>369</v>
      </c>
      <c r="O1590" s="316" t="s">
        <v>369</v>
      </c>
      <c r="P1590" s="317">
        <v>1</v>
      </c>
      <c r="Q1590" s="4" t="s">
        <v>369</v>
      </c>
      <c r="R1590" s="37">
        <v>36.799999999999997</v>
      </c>
      <c r="S1590" s="38">
        <f>SUM(R1590*1.22)</f>
        <v>44.895999999999994</v>
      </c>
      <c r="T1590" s="20"/>
      <c r="U1590" s="10" t="s">
        <v>720</v>
      </c>
      <c r="V1590" s="9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/>
      <c r="AS1590" s="12"/>
      <c r="AT1590" s="12"/>
      <c r="AU1590" s="12"/>
      <c r="AV1590" s="12"/>
      <c r="AW1590" s="12"/>
      <c r="AX1590" s="12"/>
      <c r="AY1590" s="12"/>
      <c r="AZ1590" s="12"/>
      <c r="BA1590" s="12"/>
      <c r="BB1590" s="12"/>
      <c r="BC1590" s="12"/>
      <c r="BD1590" s="12"/>
      <c r="BE1590" s="12"/>
      <c r="BF1590" s="12"/>
      <c r="BG1590" s="12"/>
      <c r="BH1590" s="12"/>
      <c r="BI1590" s="12"/>
      <c r="BJ1590" s="12"/>
      <c r="BK1590" s="12"/>
      <c r="BL1590" s="12"/>
      <c r="BM1590" s="12"/>
      <c r="BN1590" s="12"/>
      <c r="BO1590" s="12"/>
      <c r="BP1590" s="12"/>
      <c r="BQ1590" s="12"/>
      <c r="BR1590" s="12"/>
      <c r="BS1590" s="12"/>
      <c r="BT1590" s="12"/>
      <c r="BU1590" s="12"/>
      <c r="BV1590" s="12"/>
      <c r="BW1590" s="12"/>
      <c r="BX1590" s="12"/>
      <c r="BY1590" s="12"/>
      <c r="BZ1590" s="12"/>
      <c r="CA1590" s="12"/>
      <c r="CB1590" s="12"/>
      <c r="CC1590" s="12"/>
      <c r="CD1590" s="12"/>
      <c r="CE1590" s="12"/>
      <c r="CF1590" s="12"/>
      <c r="CG1590" s="12"/>
      <c r="CH1590" s="12"/>
      <c r="CI1590" s="12"/>
      <c r="CJ1590" s="12"/>
      <c r="CK1590" s="12"/>
      <c r="CL1590" s="12"/>
      <c r="CM1590" s="12"/>
      <c r="CN1590" s="12"/>
      <c r="CO1590" s="12"/>
      <c r="CP1590" s="12"/>
      <c r="CQ1590" s="12"/>
      <c r="CR1590" s="12"/>
      <c r="CS1590" s="12"/>
      <c r="CT1590" s="12"/>
      <c r="CU1590" s="12"/>
      <c r="CV1590" s="12"/>
      <c r="CW1590" s="12"/>
      <c r="CX1590" s="12"/>
      <c r="CY1590" s="12"/>
      <c r="CZ1590" s="12"/>
      <c r="DA1590" s="12"/>
      <c r="DB1590" s="12"/>
      <c r="DC1590" s="12"/>
      <c r="DD1590" s="12"/>
      <c r="DE1590" s="12"/>
      <c r="DF1590" s="12"/>
      <c r="DG1590" s="12"/>
      <c r="DH1590" s="12"/>
      <c r="DI1590" s="12"/>
      <c r="DJ1590" s="12"/>
      <c r="DK1590" s="12"/>
      <c r="DL1590" s="12"/>
      <c r="DM1590" s="12"/>
      <c r="DN1590" s="12"/>
      <c r="DO1590" s="12"/>
      <c r="DP1590" s="12"/>
      <c r="DQ1590" s="12"/>
      <c r="DR1590" s="12"/>
      <c r="DS1590" s="12"/>
      <c r="DT1590" s="12"/>
      <c r="DU1590" s="12"/>
      <c r="DV1590" s="12"/>
      <c r="DW1590" s="12"/>
      <c r="DX1590" s="12"/>
      <c r="DY1590" s="12"/>
      <c r="DZ1590" s="12"/>
      <c r="EA1590" s="12"/>
      <c r="EB1590" s="12"/>
      <c r="EC1590" s="12"/>
      <c r="ED1590" s="12"/>
      <c r="EE1590" s="12"/>
      <c r="EF1590" s="12"/>
      <c r="EG1590" s="12"/>
      <c r="EH1590" s="12"/>
      <c r="EI1590" s="12"/>
      <c r="EJ1590" s="12"/>
      <c r="EK1590" s="12"/>
      <c r="EL1590" s="12"/>
      <c r="EM1590" s="12"/>
      <c r="EN1590" s="12"/>
      <c r="EO1590" s="12"/>
      <c r="EP1590" s="12"/>
      <c r="EQ1590" s="12"/>
      <c r="ER1590" s="12"/>
      <c r="ES1590" s="12"/>
      <c r="ET1590" s="12"/>
      <c r="EU1590" s="12"/>
      <c r="EV1590" s="12"/>
      <c r="EW1590" s="12"/>
      <c r="EX1590" s="12"/>
      <c r="EY1590" s="12"/>
      <c r="EZ1590" s="12"/>
      <c r="FA1590" s="12"/>
      <c r="FB1590" s="12"/>
      <c r="FC1590" s="12"/>
      <c r="FD1590" s="12"/>
      <c r="FE1590" s="12"/>
      <c r="FF1590" s="12"/>
      <c r="FG1590" s="12"/>
      <c r="FH1590" s="12"/>
      <c r="FI1590" s="12"/>
      <c r="FJ1590" s="12"/>
      <c r="FK1590" s="12"/>
      <c r="FL1590" s="12"/>
      <c r="FM1590" s="12"/>
      <c r="FN1590" s="12"/>
      <c r="FO1590" s="12"/>
      <c r="FP1590" s="12"/>
      <c r="FQ1590" s="12"/>
      <c r="FR1590" s="12"/>
      <c r="FS1590" s="12"/>
      <c r="FT1590" s="12"/>
      <c r="FU1590" s="12"/>
      <c r="FV1590" s="12"/>
      <c r="FW1590" s="12"/>
      <c r="FX1590" s="12"/>
      <c r="FY1590" s="12"/>
      <c r="FZ1590" s="12"/>
      <c r="GA1590" s="12"/>
      <c r="GB1590" s="12"/>
      <c r="GC1590" s="12"/>
      <c r="GD1590" s="12"/>
      <c r="GE1590" s="12"/>
      <c r="GF1590" s="12"/>
      <c r="GG1590" s="12"/>
      <c r="GH1590" s="12"/>
      <c r="GI1590" s="12"/>
      <c r="GJ1590" s="12"/>
      <c r="GK1590" s="12"/>
      <c r="GL1590" s="12"/>
      <c r="GM1590" s="12"/>
      <c r="GN1590" s="12"/>
      <c r="GO1590" s="12"/>
      <c r="GP1590" s="12"/>
      <c r="GQ1590" s="12"/>
      <c r="GR1590" s="12"/>
      <c r="GS1590" s="12"/>
      <c r="GT1590" s="12"/>
      <c r="GU1590" s="12"/>
      <c r="GV1590" s="12"/>
      <c r="GW1590" s="12"/>
      <c r="GX1590" s="12"/>
      <c r="GY1590" s="12"/>
      <c r="GZ1590" s="12"/>
      <c r="HA1590" s="12"/>
      <c r="HB1590" s="12"/>
      <c r="HC1590" s="12"/>
      <c r="HD1590" s="12"/>
      <c r="HE1590" s="12"/>
      <c r="HF1590" s="12"/>
      <c r="HG1590" s="12"/>
      <c r="HH1590" s="12"/>
      <c r="HI1590" s="12"/>
      <c r="HJ1590" s="12"/>
      <c r="HK1590" s="12"/>
      <c r="HL1590" s="12"/>
      <c r="HM1590" s="12"/>
      <c r="HN1590" s="12"/>
      <c r="HO1590" s="12"/>
      <c r="HP1590" s="12"/>
      <c r="HQ1590" s="12"/>
      <c r="HR1590" s="12"/>
      <c r="HS1590" s="12"/>
      <c r="HT1590" s="12"/>
      <c r="HU1590" s="12"/>
      <c r="HW1590" s="12"/>
      <c r="HX1590" s="12"/>
      <c r="HY1590" s="12"/>
      <c r="II1590" s="12"/>
      <c r="IR1590" s="12"/>
      <c r="JL1590" s="12"/>
      <c r="JN1590" s="12"/>
      <c r="JT1590" s="12"/>
      <c r="JU1590" s="12"/>
      <c r="JV1590" s="12"/>
      <c r="JW1590" s="12"/>
      <c r="JX1590" s="12"/>
      <c r="KS1590" s="12"/>
      <c r="KT1590" s="12"/>
      <c r="KX1590" s="12"/>
      <c r="KZ1590" s="12"/>
      <c r="LA1590" s="12"/>
      <c r="LB1590" s="12"/>
      <c r="LC1590" s="12"/>
      <c r="LN1590" s="12"/>
      <c r="LO1590" s="12"/>
      <c r="LP1590" s="12"/>
      <c r="LQ1590" s="12"/>
      <c r="MG1590" s="12"/>
      <c r="MH1590" s="12"/>
      <c r="MI1590" s="12"/>
      <c r="MJ1590" s="12"/>
      <c r="MK1590" s="12"/>
      <c r="ML1590" s="12"/>
      <c r="MM1590" s="12"/>
      <c r="MN1590" s="12"/>
      <c r="MO1590" s="12"/>
      <c r="MP1590" s="12"/>
    </row>
    <row r="1591" spans="1:359" s="8" customFormat="1" ht="22.5" customHeight="1">
      <c r="A1591" s="56"/>
      <c r="B1591" s="55"/>
      <c r="C1591" s="63"/>
      <c r="D1591" s="201"/>
      <c r="E1591" s="226"/>
      <c r="F1591" s="60"/>
      <c r="G1591" s="60"/>
      <c r="H1591" s="26"/>
      <c r="I1591" s="26"/>
      <c r="J1591" s="9"/>
      <c r="K1591" s="26"/>
      <c r="L1591" s="66"/>
      <c r="M1591" s="66"/>
      <c r="N1591" s="17"/>
      <c r="O1591" s="318"/>
      <c r="P1591" s="318"/>
      <c r="Q1591" s="13"/>
      <c r="R1591" s="31"/>
      <c r="S1591" s="31"/>
      <c r="T1591" s="21"/>
      <c r="U1591" s="10"/>
      <c r="V1591" s="9"/>
      <c r="JM1591" s="12"/>
      <c r="JN1591" s="12"/>
      <c r="JO1591" s="12"/>
      <c r="KG1591" s="12"/>
      <c r="MR1591" s="12"/>
      <c r="MU1591" s="12"/>
    </row>
    <row r="1592" spans="1:359" s="8" customFormat="1" ht="22.5" customHeight="1">
      <c r="A1592" s="56"/>
      <c r="B1592" s="55"/>
      <c r="C1592" s="63"/>
      <c r="D1592" s="201"/>
      <c r="E1592" s="225"/>
      <c r="F1592" s="60"/>
      <c r="G1592" s="60"/>
      <c r="H1592" s="26"/>
      <c r="I1592" s="26"/>
      <c r="J1592" s="9"/>
      <c r="K1592" s="26"/>
      <c r="L1592" s="66"/>
      <c r="M1592" s="66"/>
      <c r="N1592" s="17"/>
      <c r="O1592" s="318"/>
      <c r="P1592" s="318"/>
      <c r="Q1592" s="13"/>
      <c r="R1592" s="31"/>
      <c r="S1592" s="31"/>
      <c r="T1592" s="21"/>
      <c r="U1592" s="10"/>
      <c r="V1592" s="9"/>
      <c r="JM1592" s="12"/>
      <c r="JN1592" s="12"/>
      <c r="JO1592" s="12"/>
      <c r="KG1592" s="12"/>
      <c r="KH1592" s="12"/>
      <c r="KI1592" s="12"/>
      <c r="KJ1592" s="12"/>
      <c r="KK1592" s="12"/>
      <c r="KL1592" s="12"/>
      <c r="MR1592"/>
      <c r="MU1592" s="12"/>
    </row>
    <row r="1593" spans="1:359" s="8" customFormat="1" ht="22.5" customHeight="1">
      <c r="A1593" s="56"/>
      <c r="B1593" s="55"/>
      <c r="C1593" s="63"/>
      <c r="D1593" s="201"/>
      <c r="E1593" s="226"/>
      <c r="F1593" s="60"/>
      <c r="G1593" s="60"/>
      <c r="H1593" s="26"/>
      <c r="I1593" s="26"/>
      <c r="J1593" s="9"/>
      <c r="K1593" s="26"/>
      <c r="L1593" s="66"/>
      <c r="M1593" s="66"/>
      <c r="N1593" s="17"/>
      <c r="O1593" s="318"/>
      <c r="P1593" s="318"/>
      <c r="Q1593" s="13"/>
      <c r="R1593" s="31"/>
      <c r="S1593" s="31"/>
      <c r="T1593" s="21"/>
      <c r="U1593" s="10"/>
      <c r="V1593" s="9"/>
      <c r="KG1593" s="12"/>
      <c r="KH1593" s="12"/>
      <c r="KI1593" s="12"/>
      <c r="KJ1593" s="12"/>
      <c r="KK1593" s="12"/>
      <c r="KL1593" s="12"/>
      <c r="MU1593" s="12"/>
    </row>
    <row r="1594" spans="1:359" s="7" customFormat="1" ht="22.5" customHeight="1">
      <c r="A1594" s="56"/>
      <c r="B1594" s="55"/>
      <c r="C1594" s="63"/>
      <c r="D1594" s="201"/>
      <c r="E1594" s="225"/>
      <c r="F1594" s="60"/>
      <c r="G1594" s="60"/>
      <c r="H1594" s="26"/>
      <c r="I1594" s="26"/>
      <c r="J1594" s="9"/>
      <c r="K1594" s="26"/>
      <c r="L1594" s="66"/>
      <c r="M1594" s="66"/>
      <c r="N1594" s="322"/>
      <c r="O1594" s="337"/>
      <c r="P1594" s="337"/>
      <c r="Q1594" s="323"/>
      <c r="R1594" s="31"/>
      <c r="S1594" s="31"/>
      <c r="T1594" s="21"/>
      <c r="U1594" s="10"/>
      <c r="V1594" s="9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  <c r="FG1594" s="8"/>
      <c r="FH1594" s="8"/>
      <c r="FI1594" s="8"/>
      <c r="FJ1594" s="8"/>
      <c r="FK1594" s="8"/>
      <c r="FL1594" s="8"/>
      <c r="FM1594" s="8"/>
      <c r="FN1594" s="8"/>
      <c r="FO1594" s="8"/>
      <c r="FP1594" s="8"/>
      <c r="FQ1594" s="8"/>
      <c r="FR1594" s="8"/>
      <c r="FS1594" s="8"/>
      <c r="FT1594" s="8"/>
      <c r="FU1594" s="8"/>
      <c r="FV1594" s="8"/>
      <c r="FW1594" s="8"/>
      <c r="FX1594" s="8"/>
      <c r="FY1594" s="8"/>
      <c r="FZ1594" s="8"/>
      <c r="GA1594" s="8"/>
      <c r="GB1594" s="8"/>
      <c r="GC1594" s="8"/>
      <c r="GD1594" s="8"/>
      <c r="GE1594" s="8"/>
      <c r="GF1594" s="8"/>
      <c r="GG1594" s="8"/>
      <c r="GH1594" s="8"/>
      <c r="GI1594" s="8"/>
      <c r="GJ1594" s="8"/>
      <c r="GK1594" s="8"/>
      <c r="GL1594" s="8"/>
      <c r="GM1594" s="8"/>
      <c r="GN1594" s="8"/>
      <c r="GO1594" s="8"/>
      <c r="GP1594" s="8"/>
      <c r="GQ1594" s="8"/>
      <c r="GR1594" s="8"/>
      <c r="GS1594" s="8"/>
      <c r="GT1594" s="8"/>
      <c r="GU1594" s="8"/>
      <c r="GV1594" s="8"/>
      <c r="GW1594" s="8"/>
      <c r="GX1594" s="8"/>
      <c r="GY1594" s="8"/>
      <c r="GZ1594" s="8"/>
      <c r="HA1594" s="8"/>
      <c r="HB1594" s="8"/>
      <c r="HC1594" s="8"/>
      <c r="HD1594" s="8"/>
      <c r="HE1594" s="8"/>
      <c r="HF1594" s="8"/>
      <c r="HG1594" s="8"/>
      <c r="HH1594" s="8"/>
      <c r="HI1594" s="8"/>
      <c r="HJ1594" s="8"/>
      <c r="HK1594" s="8"/>
      <c r="HL1594" s="8"/>
      <c r="HM1594" s="8"/>
      <c r="HN1594" s="8"/>
      <c r="HO1594" s="8"/>
      <c r="HP1594" s="8"/>
      <c r="HQ1594" s="8"/>
      <c r="HR1594" s="8"/>
      <c r="HS1594" s="8"/>
      <c r="HT1594" s="8"/>
      <c r="HU1594" s="8"/>
      <c r="HV1594" s="8"/>
      <c r="HW1594" s="8"/>
      <c r="HX1594" s="8"/>
      <c r="HY1594" s="8"/>
      <c r="HZ1594" s="8"/>
      <c r="IA1594" s="8"/>
      <c r="IB1594" s="8"/>
      <c r="IC1594" s="8"/>
      <c r="ID1594" s="8"/>
      <c r="IE1594" s="8"/>
      <c r="IF1594" s="8"/>
      <c r="IG1594" s="8"/>
      <c r="IH1594" s="8"/>
      <c r="II1594" s="8"/>
      <c r="IJ1594" s="8"/>
      <c r="IK1594" s="8"/>
      <c r="IL1594" s="8"/>
      <c r="IM1594" s="8"/>
      <c r="IN1594" s="8"/>
      <c r="IO1594" s="8"/>
      <c r="IP1594" s="8"/>
      <c r="IQ1594" s="8"/>
      <c r="IR1594" s="8"/>
      <c r="IS1594" s="8"/>
      <c r="IT1594" s="8"/>
      <c r="IU1594" s="8"/>
      <c r="IV1594" s="8"/>
      <c r="IW1594" s="8"/>
      <c r="IX1594" s="8"/>
      <c r="IY1594" s="8"/>
      <c r="IZ1594" s="8"/>
      <c r="JA1594" s="8"/>
      <c r="JB1594" s="8"/>
      <c r="JC1594" s="8"/>
      <c r="JD1594" s="8"/>
      <c r="JE1594" s="8"/>
      <c r="JF1594" s="8"/>
      <c r="JG1594" s="8"/>
      <c r="JH1594" s="8"/>
      <c r="JI1594" s="8"/>
      <c r="JJ1594" s="8"/>
      <c r="JK1594" s="8"/>
      <c r="JL1594" s="8"/>
      <c r="JM1594" s="8"/>
      <c r="JN1594" s="8"/>
      <c r="JO1594" s="8"/>
      <c r="JP1594" s="8"/>
      <c r="JQ1594" s="8"/>
      <c r="JR1594" s="8"/>
      <c r="JS1594" s="8"/>
      <c r="JT1594" s="8"/>
      <c r="JU1594" s="8"/>
      <c r="JV1594" s="8"/>
      <c r="JW1594" s="8"/>
      <c r="JX1594" s="8"/>
      <c r="JY1594" s="8"/>
      <c r="JZ1594" s="8"/>
      <c r="KA1594" s="8"/>
      <c r="KB1594" s="8"/>
      <c r="KC1594" s="8"/>
      <c r="KD1594" s="8"/>
      <c r="KE1594" s="8"/>
      <c r="KF1594" s="8"/>
      <c r="KG1594" s="12"/>
      <c r="KH1594" s="12"/>
      <c r="KI1594" s="12"/>
      <c r="KJ1594" s="12"/>
      <c r="KK1594" s="12"/>
      <c r="KL1594" s="12"/>
      <c r="KM1594" s="8"/>
      <c r="KN1594" s="8"/>
      <c r="KO1594" s="8"/>
      <c r="KP1594" s="8"/>
      <c r="KQ1594" s="8"/>
      <c r="KR1594" s="8"/>
      <c r="KS1594" s="8"/>
      <c r="KT1594" s="8"/>
      <c r="KU1594" s="8"/>
      <c r="KV1594" s="8"/>
      <c r="KW1594" s="8"/>
      <c r="KX1594" s="8"/>
      <c r="KY1594" s="8"/>
      <c r="KZ1594" s="8"/>
      <c r="LA1594" s="8"/>
      <c r="LB1594" s="8"/>
      <c r="LC1594" s="8"/>
      <c r="LD1594" s="8"/>
      <c r="LE1594" s="8"/>
      <c r="LF1594" s="8"/>
      <c r="LG1594" s="8"/>
      <c r="LH1594" s="8"/>
      <c r="LI1594" s="8"/>
      <c r="LJ1594" s="8"/>
      <c r="LK1594" s="8"/>
      <c r="LL1594" s="8"/>
      <c r="LM1594" s="8"/>
      <c r="LN1594" s="8"/>
      <c r="LO1594" s="8"/>
      <c r="LP1594" s="8"/>
      <c r="LQ1594" s="8"/>
      <c r="LR1594" s="8"/>
      <c r="LS1594" s="8"/>
      <c r="LT1594" s="8"/>
      <c r="LU1594" s="8"/>
      <c r="LV1594" s="8"/>
      <c r="LW1594" s="8"/>
      <c r="LX1594" s="8"/>
      <c r="LY1594" s="8"/>
      <c r="LZ1594" s="8"/>
      <c r="MA1594" s="8"/>
      <c r="MB1594" s="8"/>
      <c r="MC1594" s="8"/>
      <c r="MD1594" s="8"/>
      <c r="ME1594" s="8"/>
      <c r="MF1594" s="8"/>
      <c r="MG1594" s="8"/>
      <c r="MH1594" s="8"/>
      <c r="MI1594" s="8"/>
      <c r="MJ1594" s="8"/>
      <c r="MK1594" s="8"/>
      <c r="ML1594" s="8"/>
      <c r="MM1594" s="8"/>
      <c r="MN1594" s="8"/>
      <c r="MO1594" s="8"/>
      <c r="MP1594" s="8"/>
      <c r="MQ1594" s="8"/>
      <c r="MR1594"/>
      <c r="MS1594" s="8"/>
      <c r="MU1594" s="12"/>
    </row>
    <row r="1595" spans="1:359" s="8" customFormat="1" ht="22.5" customHeight="1">
      <c r="A1595" s="57">
        <v>1</v>
      </c>
      <c r="B1595" s="58">
        <v>25</v>
      </c>
      <c r="C1595" s="62">
        <v>-15</v>
      </c>
      <c r="D1595" s="201">
        <f>SUM((R1595*A1595)+B1595+C1595)+((2020-2007)*3)</f>
        <v>81.789999999999992</v>
      </c>
      <c r="E1595" s="226"/>
      <c r="F1595" s="198" t="s">
        <v>832</v>
      </c>
      <c r="G1595" s="90" t="s">
        <v>1521</v>
      </c>
      <c r="H1595" s="83" t="s">
        <v>474</v>
      </c>
      <c r="I1595" s="83" t="s">
        <v>422</v>
      </c>
      <c r="J1595" s="86" t="s">
        <v>972</v>
      </c>
      <c r="K1595" s="83" t="s">
        <v>423</v>
      </c>
      <c r="L1595" s="66">
        <f>SUM(D1595)</f>
        <v>81.789999999999992</v>
      </c>
      <c r="M1595" s="66"/>
      <c r="N1595" s="1" t="s">
        <v>369</v>
      </c>
      <c r="O1595" s="316" t="s">
        <v>369</v>
      </c>
      <c r="P1595" s="317" t="s">
        <v>369</v>
      </c>
      <c r="Q1595" s="4">
        <v>1</v>
      </c>
      <c r="R1595" s="37">
        <v>32.79</v>
      </c>
      <c r="S1595" s="38">
        <f>SUM(R1595*1.22)</f>
        <v>40.003799999999998</v>
      </c>
      <c r="T1595" s="19"/>
      <c r="U1595" s="10" t="s">
        <v>631</v>
      </c>
      <c r="V1595" s="9"/>
      <c r="HP1595" s="7"/>
      <c r="HQ1595" s="7"/>
      <c r="HZ1595" s="12"/>
      <c r="IA1595" s="12"/>
      <c r="IG1595" s="12"/>
      <c r="IL1595" s="12"/>
      <c r="IM1595" s="12"/>
      <c r="IN1595" s="12"/>
      <c r="IO1595" s="12"/>
      <c r="IP1595" s="12"/>
      <c r="IQ1595" s="12"/>
      <c r="IR1595" s="12"/>
      <c r="IS1595" s="12"/>
      <c r="IT1595" s="12"/>
      <c r="IU1595" s="12"/>
      <c r="IV1595" s="12"/>
      <c r="IW1595" s="12"/>
      <c r="IX1595" s="12"/>
      <c r="IY1595" s="12"/>
      <c r="IZ1595" s="12"/>
      <c r="JA1595" s="12"/>
      <c r="JT1595" s="12"/>
      <c r="JU1595" s="12"/>
      <c r="JV1595" s="12"/>
      <c r="JW1595" s="12"/>
      <c r="JX1595" s="12"/>
      <c r="JZ1595" s="12"/>
      <c r="KA1595" s="12"/>
      <c r="KG1595" s="12"/>
      <c r="KH1595" s="12"/>
      <c r="KI1595" s="12"/>
      <c r="KJ1595" s="12"/>
      <c r="KK1595" s="12"/>
      <c r="KL1595" s="12"/>
      <c r="KS1595" s="12"/>
      <c r="KT1595" s="12"/>
      <c r="KX1595" s="12"/>
    </row>
    <row r="1596" spans="1:359" s="8" customFormat="1" ht="22.5" customHeight="1">
      <c r="A1596" s="57">
        <v>2.2000000000000002</v>
      </c>
      <c r="B1596" s="58"/>
      <c r="C1596" s="62"/>
      <c r="D1596" s="201">
        <f>SUM((S1596*A1596)+B1596+C1596)</f>
        <v>33.550000000000004</v>
      </c>
      <c r="E1596" s="226"/>
      <c r="F1596" s="59" t="s">
        <v>806</v>
      </c>
      <c r="G1596" s="59"/>
      <c r="H1596" s="26" t="s">
        <v>474</v>
      </c>
      <c r="I1596" s="26" t="s">
        <v>1627</v>
      </c>
      <c r="J1596" s="28" t="s">
        <v>907</v>
      </c>
      <c r="K1596" s="26" t="s">
        <v>2731</v>
      </c>
      <c r="L1596" s="66">
        <f>SUM(D1596)</f>
        <v>33.550000000000004</v>
      </c>
      <c r="M1596" s="66"/>
      <c r="N1596" s="1" t="s">
        <v>369</v>
      </c>
      <c r="O1596" s="316" t="s">
        <v>369</v>
      </c>
      <c r="P1596" s="317">
        <v>12</v>
      </c>
      <c r="Q1596" s="4" t="s">
        <v>369</v>
      </c>
      <c r="R1596" s="37">
        <v>12.5</v>
      </c>
      <c r="S1596" s="38">
        <f>SUM(R1596*1.22)</f>
        <v>15.25</v>
      </c>
      <c r="T1596" s="19" t="s">
        <v>1074</v>
      </c>
      <c r="U1596" s="10" t="s">
        <v>1628</v>
      </c>
      <c r="V1596" s="10" t="s">
        <v>1629</v>
      </c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  <c r="AR1596" s="12"/>
      <c r="AS1596" s="12"/>
      <c r="AT1596" s="12"/>
      <c r="AU1596" s="12"/>
      <c r="AV1596" s="12"/>
      <c r="AW1596" s="12"/>
      <c r="AX1596" s="12"/>
      <c r="AY1596" s="12"/>
      <c r="AZ1596" s="12"/>
      <c r="BA1596" s="12"/>
      <c r="BB1596" s="12"/>
      <c r="BC1596" s="12"/>
      <c r="BD1596" s="12"/>
      <c r="BE1596" s="12"/>
      <c r="BF1596" s="12"/>
      <c r="BG1596" s="12"/>
      <c r="BH1596" s="12"/>
      <c r="BI1596" s="12"/>
      <c r="BJ1596" s="12"/>
      <c r="BK1596" s="12"/>
      <c r="BL1596" s="12"/>
      <c r="BM1596" s="12"/>
      <c r="BN1596" s="12"/>
      <c r="BO1596" s="12"/>
      <c r="BP1596" s="12"/>
      <c r="BQ1596" s="12"/>
      <c r="BR1596" s="12"/>
      <c r="BS1596" s="12"/>
      <c r="BT1596" s="12"/>
      <c r="BU1596" s="12"/>
      <c r="BV1596" s="12"/>
      <c r="BW1596" s="12"/>
      <c r="BX1596" s="12"/>
      <c r="BY1596" s="12"/>
      <c r="BZ1596" s="12"/>
      <c r="CA1596" s="12"/>
      <c r="CB1596" s="12"/>
      <c r="CC1596" s="12"/>
      <c r="CD1596" s="12"/>
      <c r="CE1596" s="12"/>
      <c r="CF1596" s="12"/>
      <c r="CG1596" s="12"/>
      <c r="CH1596" s="12"/>
      <c r="CI1596" s="12"/>
      <c r="CJ1596" s="12"/>
      <c r="CK1596" s="12"/>
      <c r="CL1596" s="12"/>
      <c r="CM1596" s="12"/>
      <c r="CN1596" s="12"/>
      <c r="CO1596" s="12"/>
      <c r="CP1596" s="12"/>
      <c r="CQ1596" s="12"/>
      <c r="CR1596" s="12"/>
      <c r="CS1596" s="12"/>
      <c r="CT1596" s="12"/>
      <c r="CU1596" s="12"/>
      <c r="CV1596" s="12"/>
      <c r="CW1596" s="12"/>
      <c r="CX1596" s="12"/>
      <c r="CY1596" s="12"/>
      <c r="CZ1596" s="12"/>
      <c r="DA1596" s="12"/>
      <c r="DB1596" s="12"/>
      <c r="DC1596" s="12"/>
      <c r="DD1596" s="12"/>
      <c r="DE1596" s="12"/>
      <c r="DF1596" s="12"/>
      <c r="DG1596" s="12"/>
      <c r="DH1596" s="12"/>
      <c r="DI1596" s="12"/>
      <c r="DJ1596" s="12"/>
      <c r="DK1596" s="12"/>
      <c r="DL1596" s="12"/>
      <c r="DM1596" s="12"/>
      <c r="DN1596" s="12"/>
      <c r="DO1596" s="12"/>
      <c r="DP1596" s="12"/>
      <c r="DQ1596" s="12"/>
      <c r="DR1596" s="12"/>
      <c r="DS1596" s="12"/>
      <c r="DT1596" s="12"/>
      <c r="DU1596" s="12"/>
      <c r="DV1596" s="12"/>
      <c r="DW1596" s="12"/>
      <c r="DX1596" s="12"/>
      <c r="DY1596" s="12"/>
      <c r="DZ1596" s="12"/>
      <c r="EA1596" s="12"/>
      <c r="EB1596" s="12"/>
      <c r="EC1596" s="12"/>
      <c r="ED1596" s="12"/>
      <c r="EE1596" s="12"/>
      <c r="EF1596" s="12"/>
      <c r="EG1596" s="12"/>
      <c r="EH1596" s="12"/>
      <c r="EI1596" s="12"/>
      <c r="EJ1596" s="12"/>
      <c r="EK1596" s="12"/>
      <c r="EL1596" s="12"/>
      <c r="EM1596" s="12"/>
      <c r="EN1596" s="12"/>
      <c r="EO1596" s="12"/>
      <c r="EP1596" s="12"/>
      <c r="EQ1596" s="12"/>
      <c r="ER1596" s="12"/>
      <c r="ES1596" s="12"/>
      <c r="ET1596" s="12"/>
      <c r="EU1596" s="12"/>
      <c r="EV1596" s="12"/>
      <c r="EW1596" s="12"/>
      <c r="EX1596" s="12"/>
      <c r="EY1596" s="12"/>
      <c r="EZ1596" s="12"/>
      <c r="FA1596" s="12"/>
      <c r="FB1596" s="12"/>
      <c r="FC1596" s="12"/>
      <c r="FD1596" s="12"/>
      <c r="FE1596" s="12"/>
      <c r="FF1596" s="12"/>
      <c r="FG1596" s="12"/>
      <c r="FH1596" s="12"/>
      <c r="FI1596" s="12"/>
      <c r="FJ1596" s="12"/>
      <c r="FK1596" s="12"/>
      <c r="FL1596" s="12"/>
      <c r="FM1596" s="12"/>
      <c r="FN1596" s="12"/>
      <c r="FO1596" s="12"/>
      <c r="FP1596" s="12"/>
      <c r="FQ1596" s="12"/>
      <c r="FR1596" s="12"/>
      <c r="FS1596" s="12"/>
      <c r="FT1596" s="12"/>
      <c r="FU1596" s="12"/>
      <c r="FV1596" s="12"/>
      <c r="FW1596" s="12"/>
      <c r="FX1596" s="12"/>
      <c r="FY1596" s="12"/>
      <c r="FZ1596" s="12"/>
      <c r="GA1596" s="12"/>
      <c r="GB1596" s="12"/>
      <c r="GC1596" s="12"/>
      <c r="GD1596" s="12"/>
      <c r="GE1596" s="12"/>
      <c r="GF1596" s="12"/>
      <c r="GG1596" s="12"/>
      <c r="GH1596" s="12"/>
      <c r="GI1596" s="12"/>
      <c r="GJ1596" s="12"/>
      <c r="GK1596" s="12"/>
      <c r="GL1596" s="12"/>
      <c r="GM1596" s="12"/>
      <c r="GN1596" s="12"/>
      <c r="GO1596" s="12"/>
      <c r="GP1596" s="12"/>
      <c r="GQ1596" s="12"/>
      <c r="GR1596" s="12"/>
      <c r="GS1596" s="12"/>
      <c r="GT1596" s="12"/>
      <c r="GU1596" s="12"/>
      <c r="GV1596" s="12"/>
      <c r="GW1596" s="12"/>
      <c r="GX1596" s="12"/>
      <c r="GY1596" s="12"/>
      <c r="GZ1596" s="12"/>
      <c r="HA1596" s="12"/>
      <c r="HB1596" s="12"/>
      <c r="HC1596" s="12"/>
      <c r="HD1596" s="12"/>
      <c r="HE1596" s="12"/>
      <c r="HF1596" s="12"/>
      <c r="HG1596" s="12"/>
      <c r="HH1596" s="12"/>
      <c r="HI1596" s="12"/>
      <c r="HJ1596" s="12"/>
      <c r="HK1596" s="12"/>
      <c r="HL1596" s="12"/>
      <c r="HM1596" s="12"/>
      <c r="HN1596" s="12"/>
      <c r="HO1596" s="12"/>
      <c r="HT1596" s="12"/>
      <c r="HU1596" s="12"/>
      <c r="HW1596" s="12"/>
      <c r="HX1596" s="12"/>
      <c r="HZ1596" s="12"/>
      <c r="IA1596" s="12"/>
      <c r="IB1596" s="12"/>
      <c r="IC1596" s="12"/>
      <c r="ID1596" s="12"/>
      <c r="IG1596" s="12"/>
      <c r="II1596" s="12"/>
      <c r="IJ1596" s="12"/>
      <c r="IK1596" s="12"/>
      <c r="IO1596" s="12"/>
      <c r="IP1596" s="12"/>
      <c r="IQ1596" s="12"/>
      <c r="IR1596" s="12"/>
      <c r="JN1596" s="7"/>
      <c r="JO1596" s="12"/>
      <c r="JQ1596" s="12"/>
      <c r="JT1596" s="12"/>
      <c r="JU1596" s="12"/>
      <c r="JV1596" s="12"/>
      <c r="JW1596" s="12"/>
      <c r="JX1596" s="12"/>
      <c r="KS1596" s="12"/>
      <c r="KT1596" s="12"/>
      <c r="KX1596" s="12"/>
      <c r="MH1596" s="12"/>
      <c r="MI1596" s="12"/>
      <c r="MJ1596" s="12"/>
      <c r="MK1596" s="12"/>
      <c r="ML1596" s="12"/>
      <c r="MM1596" s="12"/>
      <c r="MN1596" s="12"/>
      <c r="MO1596" s="12"/>
      <c r="MP1596" s="12"/>
    </row>
    <row r="1597" spans="1:359" s="8" customFormat="1" ht="22.5" customHeight="1">
      <c r="A1597" s="57">
        <v>2.2000000000000002</v>
      </c>
      <c r="B1597" s="58"/>
      <c r="C1597" s="62"/>
      <c r="D1597" s="201">
        <f>SUM((S1597*A1597)+B1597+C1597)</f>
        <v>33.550000000000004</v>
      </c>
      <c r="E1597" s="225"/>
      <c r="F1597" s="59" t="s">
        <v>806</v>
      </c>
      <c r="G1597" s="59"/>
      <c r="H1597" s="26" t="s">
        <v>474</v>
      </c>
      <c r="I1597" s="26" t="s">
        <v>1627</v>
      </c>
      <c r="J1597" s="28" t="s">
        <v>907</v>
      </c>
      <c r="K1597" s="26" t="s">
        <v>1656</v>
      </c>
      <c r="L1597" s="66">
        <f>SUM(D1597)</f>
        <v>33.550000000000004</v>
      </c>
      <c r="M1597" s="66"/>
      <c r="N1597" s="1" t="s">
        <v>369</v>
      </c>
      <c r="O1597" s="316" t="s">
        <v>369</v>
      </c>
      <c r="P1597" s="317">
        <v>1</v>
      </c>
      <c r="Q1597" s="4" t="s">
        <v>369</v>
      </c>
      <c r="R1597" s="37">
        <v>12.5</v>
      </c>
      <c r="S1597" s="38">
        <f>SUM(R1597*1.22)</f>
        <v>15.25</v>
      </c>
      <c r="T1597" s="19" t="s">
        <v>1074</v>
      </c>
      <c r="U1597" s="10" t="s">
        <v>1628</v>
      </c>
      <c r="V1597" s="10" t="s">
        <v>1629</v>
      </c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  <c r="AR1597" s="12"/>
      <c r="AS1597" s="12"/>
      <c r="AT1597" s="12"/>
      <c r="AU1597" s="12"/>
      <c r="AV1597" s="12"/>
      <c r="AW1597" s="12"/>
      <c r="AX1597" s="12"/>
      <c r="AY1597" s="12"/>
      <c r="AZ1597" s="12"/>
      <c r="BA1597" s="12"/>
      <c r="BB1597" s="12"/>
      <c r="BC1597" s="12"/>
      <c r="BD1597" s="12"/>
      <c r="BE1597" s="12"/>
      <c r="BF1597" s="12"/>
      <c r="BG1597" s="12"/>
      <c r="BH1597" s="12"/>
      <c r="BI1597" s="12"/>
      <c r="BJ1597" s="12"/>
      <c r="BK1597" s="12"/>
      <c r="BL1597" s="12"/>
      <c r="BM1597" s="12"/>
      <c r="BN1597" s="12"/>
      <c r="BO1597" s="12"/>
      <c r="BP1597" s="12"/>
      <c r="BQ1597" s="12"/>
      <c r="BR1597" s="12"/>
      <c r="BS1597" s="12"/>
      <c r="BT1597" s="12"/>
      <c r="BU1597" s="12"/>
      <c r="BV1597" s="12"/>
      <c r="BW1597" s="12"/>
      <c r="BX1597" s="12"/>
      <c r="BY1597" s="12"/>
      <c r="BZ1597" s="12"/>
      <c r="CA1597" s="12"/>
      <c r="CB1597" s="12"/>
      <c r="CC1597" s="12"/>
      <c r="CD1597" s="12"/>
      <c r="CE1597" s="12"/>
      <c r="CF1597" s="12"/>
      <c r="CG1597" s="12"/>
      <c r="CH1597" s="12"/>
      <c r="CI1597" s="12"/>
      <c r="CJ1597" s="12"/>
      <c r="CK1597" s="12"/>
      <c r="CL1597" s="12"/>
      <c r="CM1597" s="12"/>
      <c r="CN1597" s="12"/>
      <c r="CO1597" s="12"/>
      <c r="CP1597" s="12"/>
      <c r="CQ1597" s="12"/>
      <c r="CR1597" s="12"/>
      <c r="CS1597" s="12"/>
      <c r="CT1597" s="12"/>
      <c r="CU1597" s="12"/>
      <c r="CV1597" s="12"/>
      <c r="CW1597" s="12"/>
      <c r="CX1597" s="12"/>
      <c r="CY1597" s="12"/>
      <c r="CZ1597" s="12"/>
      <c r="DA1597" s="12"/>
      <c r="DB1597" s="12"/>
      <c r="DC1597" s="12"/>
      <c r="DD1597" s="12"/>
      <c r="DE1597" s="12"/>
      <c r="DF1597" s="12"/>
      <c r="DG1597" s="12"/>
      <c r="DH1597" s="12"/>
      <c r="DI1597" s="12"/>
      <c r="DJ1597" s="12"/>
      <c r="DK1597" s="12"/>
      <c r="DL1597" s="12"/>
      <c r="DM1597" s="12"/>
      <c r="DN1597" s="12"/>
      <c r="DO1597" s="12"/>
      <c r="DP1597" s="12"/>
      <c r="DQ1597" s="12"/>
      <c r="DR1597" s="12"/>
      <c r="DS1597" s="12"/>
      <c r="DT1597" s="12"/>
      <c r="DU1597" s="12"/>
      <c r="DV1597" s="12"/>
      <c r="DW1597" s="12"/>
      <c r="DX1597" s="12"/>
      <c r="DY1597" s="12"/>
      <c r="DZ1597" s="12"/>
      <c r="EA1597" s="12"/>
      <c r="EB1597" s="12"/>
      <c r="EC1597" s="12"/>
      <c r="ED1597" s="12"/>
      <c r="EE1597" s="12"/>
      <c r="EF1597" s="12"/>
      <c r="EG1597" s="12"/>
      <c r="EH1597" s="12"/>
      <c r="EI1597" s="12"/>
      <c r="EJ1597" s="12"/>
      <c r="EK1597" s="12"/>
      <c r="EL1597" s="12"/>
      <c r="EM1597" s="12"/>
      <c r="EN1597" s="12"/>
      <c r="EO1597" s="12"/>
      <c r="EP1597" s="12"/>
      <c r="EQ1597" s="12"/>
      <c r="ER1597" s="12"/>
      <c r="ES1597" s="12"/>
      <c r="ET1597" s="12"/>
      <c r="EU1597" s="12"/>
      <c r="EV1597" s="12"/>
      <c r="EW1597" s="12"/>
      <c r="EX1597" s="12"/>
      <c r="EY1597" s="12"/>
      <c r="EZ1597" s="12"/>
      <c r="FA1597" s="12"/>
      <c r="FB1597" s="12"/>
      <c r="FC1597" s="12"/>
      <c r="FD1597" s="12"/>
      <c r="FE1597" s="12"/>
      <c r="FF1597" s="12"/>
      <c r="FG1597" s="12"/>
      <c r="FH1597" s="12"/>
      <c r="FI1597" s="12"/>
      <c r="FJ1597" s="12"/>
      <c r="FK1597" s="12"/>
      <c r="FL1597" s="12"/>
      <c r="FM1597" s="12"/>
      <c r="FN1597" s="12"/>
      <c r="FO1597" s="12"/>
      <c r="FP1597" s="12"/>
      <c r="FQ1597" s="12"/>
      <c r="FR1597" s="12"/>
      <c r="FS1597" s="12"/>
      <c r="FT1597" s="12"/>
      <c r="FU1597" s="12"/>
      <c r="FV1597" s="12"/>
      <c r="FW1597" s="12"/>
      <c r="FX1597" s="12"/>
      <c r="FY1597" s="12"/>
      <c r="FZ1597" s="12"/>
      <c r="GA1597" s="12"/>
      <c r="GB1597" s="12"/>
      <c r="GC1597" s="12"/>
      <c r="GD1597" s="12"/>
      <c r="GE1597" s="12"/>
      <c r="GF1597" s="12"/>
      <c r="GG1597" s="12"/>
      <c r="GH1597" s="12"/>
      <c r="GI1597" s="12"/>
      <c r="GJ1597" s="12"/>
      <c r="GK1597" s="12"/>
      <c r="GL1597" s="12"/>
      <c r="GM1597" s="12"/>
      <c r="GN1597" s="12"/>
      <c r="GO1597" s="12"/>
      <c r="GP1597" s="12"/>
      <c r="GQ1597" s="12"/>
      <c r="GR1597" s="12"/>
      <c r="GS1597" s="12"/>
      <c r="GT1597" s="12"/>
      <c r="GU1597" s="12"/>
      <c r="GV1597" s="12"/>
      <c r="GW1597" s="12"/>
      <c r="GX1597" s="12"/>
      <c r="GY1597" s="12"/>
      <c r="GZ1597" s="12"/>
      <c r="HA1597" s="12"/>
      <c r="HB1597" s="12"/>
      <c r="HC1597" s="12"/>
      <c r="HD1597" s="12"/>
      <c r="HE1597" s="12"/>
      <c r="HF1597" s="12"/>
      <c r="HG1597" s="12"/>
      <c r="HH1597" s="12"/>
      <c r="HI1597" s="12"/>
      <c r="HJ1597" s="12"/>
      <c r="HK1597" s="12"/>
      <c r="HL1597" s="12"/>
      <c r="HM1597" s="12"/>
      <c r="HN1597" s="12"/>
      <c r="HO1597" s="12"/>
      <c r="HT1597" s="12"/>
      <c r="HU1597" s="12"/>
      <c r="HW1597" s="12"/>
      <c r="HX1597" s="12"/>
      <c r="HZ1597" s="12"/>
      <c r="IA1597" s="12"/>
      <c r="IB1597" s="12"/>
      <c r="IC1597" s="12"/>
      <c r="ID1597" s="12"/>
      <c r="IG1597" s="12"/>
      <c r="II1597" s="12"/>
      <c r="IJ1597" s="12"/>
      <c r="IK1597" s="12"/>
      <c r="IO1597" s="12"/>
      <c r="IP1597" s="12"/>
      <c r="IQ1597" s="12"/>
      <c r="IR1597" s="12"/>
      <c r="JN1597" s="7"/>
      <c r="JO1597" s="12"/>
      <c r="JQ1597" s="12"/>
      <c r="JT1597" s="12"/>
      <c r="JU1597" s="12"/>
      <c r="JV1597" s="12"/>
      <c r="JW1597" s="12"/>
      <c r="JX1597" s="12"/>
      <c r="KS1597" s="12"/>
      <c r="KT1597" s="12"/>
      <c r="KX1597" s="12"/>
      <c r="MH1597" s="12"/>
      <c r="MI1597" s="12"/>
      <c r="MJ1597" s="12"/>
      <c r="MK1597" s="12"/>
      <c r="ML1597" s="12"/>
      <c r="MM1597" s="12"/>
      <c r="MN1597" s="12"/>
      <c r="MO1597" s="12"/>
      <c r="MP1597" s="12"/>
    </row>
    <row r="1598" spans="1:359" s="8" customFormat="1" ht="22.5" customHeight="1">
      <c r="A1598" s="56"/>
      <c r="B1598" s="55"/>
      <c r="C1598" s="63"/>
      <c r="D1598" s="201"/>
      <c r="E1598" s="226"/>
      <c r="F1598" s="60"/>
      <c r="G1598" s="60"/>
      <c r="H1598" s="26"/>
      <c r="I1598" s="26"/>
      <c r="J1598" s="9"/>
      <c r="K1598" s="26"/>
      <c r="L1598" s="66"/>
      <c r="M1598" s="66"/>
      <c r="N1598" s="17"/>
      <c r="O1598" s="318"/>
      <c r="P1598" s="318"/>
      <c r="Q1598" s="13"/>
      <c r="R1598" s="31"/>
      <c r="S1598" s="31"/>
      <c r="T1598" s="21"/>
      <c r="U1598" s="10"/>
      <c r="V1598" s="9"/>
      <c r="KH1598" s="12"/>
      <c r="KI1598" s="12"/>
      <c r="KJ1598" s="12"/>
      <c r="KK1598" s="12"/>
      <c r="KL1598" s="12"/>
      <c r="MR1598"/>
    </row>
    <row r="1599" spans="1:359" s="8" customFormat="1" ht="22.5" customHeight="1">
      <c r="A1599" s="56"/>
      <c r="B1599" s="55"/>
      <c r="C1599" s="63"/>
      <c r="D1599" s="201"/>
      <c r="E1599" s="226"/>
      <c r="F1599" s="60"/>
      <c r="G1599" s="60"/>
      <c r="H1599" s="26"/>
      <c r="I1599" s="26"/>
      <c r="J1599" s="9"/>
      <c r="K1599" s="26"/>
      <c r="L1599" s="66"/>
      <c r="M1599" s="66"/>
      <c r="N1599" s="17"/>
      <c r="O1599" s="318"/>
      <c r="P1599" s="318"/>
      <c r="Q1599" s="13"/>
      <c r="R1599" s="31"/>
      <c r="S1599" s="31"/>
      <c r="T1599" s="21"/>
      <c r="U1599" s="10"/>
      <c r="V1599" s="9"/>
      <c r="KH1599" s="12"/>
      <c r="KI1599" s="12"/>
      <c r="KJ1599" s="12"/>
      <c r="KK1599" s="12"/>
      <c r="KL1599" s="12"/>
      <c r="MU1599" s="12"/>
    </row>
    <row r="1600" spans="1:359" s="8" customFormat="1" ht="22.5" customHeight="1">
      <c r="A1600" s="56"/>
      <c r="B1600" s="55"/>
      <c r="C1600" s="63"/>
      <c r="D1600" s="201"/>
      <c r="E1600" s="225"/>
      <c r="F1600" s="60"/>
      <c r="G1600" s="60"/>
      <c r="H1600" s="26"/>
      <c r="I1600" s="26"/>
      <c r="J1600" s="9"/>
      <c r="K1600" s="26"/>
      <c r="L1600" s="66"/>
      <c r="M1600" s="66"/>
      <c r="N1600" s="17"/>
      <c r="O1600" s="318"/>
      <c r="P1600" s="318"/>
      <c r="Q1600" s="13"/>
      <c r="R1600" s="31"/>
      <c r="S1600" s="31"/>
      <c r="T1600" s="21"/>
      <c r="U1600" s="10"/>
      <c r="V1600" s="9"/>
      <c r="KG1600" s="12"/>
      <c r="KH1600" s="12"/>
      <c r="KI1600" s="12"/>
      <c r="KJ1600" s="12"/>
      <c r="KK1600" s="12"/>
      <c r="KL1600" s="12"/>
      <c r="MR1600" s="12"/>
    </row>
    <row r="1601" spans="1:359" s="8" customFormat="1" ht="22.5" customHeight="1">
      <c r="A1601" s="56"/>
      <c r="B1601" s="55"/>
      <c r="C1601" s="63"/>
      <c r="D1601" s="201"/>
      <c r="E1601" s="226"/>
      <c r="F1601" s="60"/>
      <c r="G1601" s="60"/>
      <c r="H1601" s="26"/>
      <c r="I1601" s="26"/>
      <c r="J1601" s="9"/>
      <c r="K1601" s="26"/>
      <c r="L1601" s="66"/>
      <c r="M1601" s="66"/>
      <c r="N1601" s="17"/>
      <c r="O1601" s="318"/>
      <c r="P1601" s="318"/>
      <c r="Q1601" s="13"/>
      <c r="R1601" s="31"/>
      <c r="S1601" s="31"/>
      <c r="T1601" s="21"/>
      <c r="U1601" s="10"/>
      <c r="V1601" s="9"/>
      <c r="KG1601" s="12"/>
      <c r="KH1601" s="12"/>
      <c r="KI1601" s="12"/>
      <c r="KJ1601" s="12"/>
      <c r="KK1601" s="12"/>
      <c r="KL1601" s="12"/>
      <c r="MR1601" s="12"/>
      <c r="MU1601" s="12"/>
    </row>
    <row r="1602" spans="1:359" s="8" customFormat="1" ht="22.5" customHeight="1">
      <c r="A1602" s="57">
        <v>2.2000000000000002</v>
      </c>
      <c r="B1602" s="58"/>
      <c r="C1602" s="62"/>
      <c r="D1602" s="201">
        <f>SUM((R1602*A1602)+B1602+C1602)+((2020-2004)*3)</f>
        <v>79.460000000000008</v>
      </c>
      <c r="E1602" s="226"/>
      <c r="F1602" s="198" t="s">
        <v>806</v>
      </c>
      <c r="G1602" s="90" t="s">
        <v>1522</v>
      </c>
      <c r="H1602" s="83" t="s">
        <v>475</v>
      </c>
      <c r="I1602" s="83" t="s">
        <v>424</v>
      </c>
      <c r="J1602" s="86" t="s">
        <v>950</v>
      </c>
      <c r="K1602" s="83" t="s">
        <v>425</v>
      </c>
      <c r="L1602" s="66">
        <f t="shared" ref="L1602:L1608" si="479">SUM(D1602)</f>
        <v>79.460000000000008</v>
      </c>
      <c r="M1602" s="66"/>
      <c r="N1602" s="1" t="s">
        <v>369</v>
      </c>
      <c r="O1602" s="316" t="s">
        <v>369</v>
      </c>
      <c r="P1602" s="317">
        <v>1</v>
      </c>
      <c r="Q1602" s="4" t="s">
        <v>369</v>
      </c>
      <c r="R1602" s="37">
        <v>14.3</v>
      </c>
      <c r="S1602" s="38">
        <f t="shared" ref="S1602:S1608" si="480">SUM(R1602*1.22)</f>
        <v>17.446000000000002</v>
      </c>
      <c r="T1602" s="20"/>
      <c r="U1602" s="10" t="s">
        <v>487</v>
      </c>
      <c r="V1602" s="9"/>
      <c r="HR1602" s="12"/>
      <c r="HS1602" s="12"/>
      <c r="HV1602" s="12"/>
      <c r="HY1602" s="12"/>
      <c r="HZ1602" s="12"/>
      <c r="IA1602" s="12"/>
      <c r="IE1602" s="12"/>
      <c r="IF1602" s="12"/>
      <c r="IG1602" s="12"/>
      <c r="IH1602" s="12"/>
      <c r="II1602" s="12"/>
      <c r="IJ1602" s="12"/>
      <c r="IK1602" s="12"/>
      <c r="IO1602" s="12"/>
      <c r="IP1602" s="12"/>
      <c r="IQ1602" s="12"/>
      <c r="JB1602" s="12"/>
      <c r="JC1602" s="12"/>
      <c r="JD1602" s="12"/>
      <c r="JE1602" s="12"/>
      <c r="JK1602" s="12"/>
      <c r="JM1602" s="12"/>
      <c r="JN1602" s="12"/>
      <c r="JO1602" s="12"/>
      <c r="JP1602" s="12"/>
      <c r="JR1602" s="12"/>
      <c r="JS1602" s="12"/>
      <c r="JT1602" s="12"/>
      <c r="JU1602" s="12"/>
      <c r="JV1602" s="12"/>
      <c r="JW1602" s="12"/>
      <c r="JX1602" s="12"/>
      <c r="JY1602" s="12"/>
      <c r="KS1602" s="12"/>
      <c r="KT1602" s="12"/>
      <c r="KX1602" s="12"/>
      <c r="KY1602" s="12"/>
      <c r="LN1602" s="12"/>
      <c r="LO1602" s="12"/>
      <c r="LP1602" s="12"/>
      <c r="LQ1602" s="12"/>
      <c r="MG1602" s="12"/>
      <c r="MH1602" s="12"/>
      <c r="MI1602" s="12"/>
      <c r="MJ1602" s="12"/>
      <c r="MK1602" s="12"/>
      <c r="ML1602" s="12"/>
      <c r="MM1602" s="12"/>
      <c r="MN1602" s="12"/>
      <c r="MO1602" s="12"/>
      <c r="MP1602" s="12"/>
      <c r="MQ1602" s="12"/>
      <c r="MS1602" s="12"/>
    </row>
    <row r="1603" spans="1:359" s="8" customFormat="1" ht="22.5" customHeight="1">
      <c r="A1603" s="57">
        <v>1</v>
      </c>
      <c r="B1603" s="58">
        <v>25</v>
      </c>
      <c r="C1603" s="62"/>
      <c r="D1603" s="201">
        <f>SUM((S1603*A1603)+B1603+C1603)</f>
        <v>53.999399999999994</v>
      </c>
      <c r="E1603" s="225"/>
      <c r="F1603" s="59" t="s">
        <v>832</v>
      </c>
      <c r="G1603" s="59"/>
      <c r="H1603" s="26" t="s">
        <v>475</v>
      </c>
      <c r="I1603" s="26" t="s">
        <v>2239</v>
      </c>
      <c r="J1603" s="28" t="s">
        <v>950</v>
      </c>
      <c r="K1603" s="26" t="s">
        <v>2240</v>
      </c>
      <c r="L1603" s="66">
        <f t="shared" si="479"/>
        <v>53.999399999999994</v>
      </c>
      <c r="M1603" s="66"/>
      <c r="N1603" s="1" t="s">
        <v>369</v>
      </c>
      <c r="O1603" s="316" t="s">
        <v>369</v>
      </c>
      <c r="P1603" s="317" t="s">
        <v>369</v>
      </c>
      <c r="Q1603" s="4">
        <v>1</v>
      </c>
      <c r="R1603" s="37">
        <v>23.77</v>
      </c>
      <c r="S1603" s="38">
        <f t="shared" si="480"/>
        <v>28.999399999999998</v>
      </c>
      <c r="T1603" s="20"/>
      <c r="U1603" s="10" t="s">
        <v>484</v>
      </c>
      <c r="V1603" s="9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  <c r="AR1603" s="12"/>
      <c r="AS1603" s="12"/>
      <c r="AT1603" s="12"/>
      <c r="AU1603" s="12"/>
      <c r="AV1603" s="12"/>
      <c r="AW1603" s="12"/>
      <c r="AX1603" s="12"/>
      <c r="AY1603" s="12"/>
      <c r="AZ1603" s="12"/>
      <c r="BA1603" s="12"/>
      <c r="BB1603" s="12"/>
      <c r="BC1603" s="12"/>
      <c r="BD1603" s="12"/>
      <c r="BE1603" s="12"/>
      <c r="BF1603" s="12"/>
      <c r="BG1603" s="12"/>
      <c r="BH1603" s="12"/>
      <c r="BI1603" s="12"/>
      <c r="BJ1603" s="12"/>
      <c r="BK1603" s="12"/>
      <c r="BL1603" s="12"/>
      <c r="BM1603" s="12"/>
      <c r="BN1603" s="12"/>
      <c r="BO1603" s="12"/>
      <c r="BP1603" s="12"/>
      <c r="BQ1603" s="12"/>
      <c r="BR1603" s="12"/>
      <c r="BS1603" s="12"/>
      <c r="BT1603" s="12"/>
      <c r="BU1603" s="12"/>
      <c r="BV1603" s="12"/>
      <c r="BW1603" s="12"/>
      <c r="BX1603" s="12"/>
      <c r="BY1603" s="12"/>
      <c r="BZ1603" s="12"/>
      <c r="CA1603" s="12"/>
      <c r="CB1603" s="12"/>
      <c r="CC1603" s="12"/>
      <c r="CD1603" s="12"/>
      <c r="CE1603" s="12"/>
      <c r="CF1603" s="12"/>
      <c r="CG1603" s="12"/>
      <c r="CH1603" s="12"/>
      <c r="CI1603" s="12"/>
      <c r="CJ1603" s="12"/>
      <c r="CK1603" s="12"/>
      <c r="CL1603" s="12"/>
      <c r="CM1603" s="12"/>
      <c r="CN1603" s="12"/>
      <c r="CO1603" s="12"/>
      <c r="CP1603" s="12"/>
      <c r="CQ1603" s="12"/>
      <c r="CR1603" s="12"/>
      <c r="CS1603" s="12"/>
      <c r="CT1603" s="12"/>
      <c r="CU1603" s="12"/>
      <c r="CV1603" s="12"/>
      <c r="CW1603" s="12"/>
      <c r="CX1603" s="12"/>
      <c r="CY1603" s="12"/>
      <c r="CZ1603" s="12"/>
      <c r="DA1603" s="12"/>
      <c r="DB1603" s="12"/>
      <c r="DC1603" s="12"/>
      <c r="DD1603" s="12"/>
      <c r="DE1603" s="12"/>
      <c r="DF1603" s="12"/>
      <c r="DG1603" s="12"/>
      <c r="DH1603" s="12"/>
      <c r="DI1603" s="12"/>
      <c r="DJ1603" s="12"/>
      <c r="DK1603" s="12"/>
      <c r="DL1603" s="12"/>
      <c r="DM1603" s="12"/>
      <c r="DN1603" s="12"/>
      <c r="DO1603" s="12"/>
      <c r="DP1603" s="12"/>
      <c r="DQ1603" s="12"/>
      <c r="DR1603" s="12"/>
      <c r="DS1603" s="12"/>
      <c r="DT1603" s="12"/>
      <c r="DU1603" s="12"/>
      <c r="DV1603" s="12"/>
      <c r="DW1603" s="12"/>
      <c r="DX1603" s="12"/>
      <c r="DY1603" s="12"/>
      <c r="DZ1603" s="12"/>
      <c r="EA1603" s="12"/>
      <c r="EB1603" s="12"/>
      <c r="EC1603" s="12"/>
      <c r="ED1603" s="12"/>
      <c r="EE1603" s="12"/>
      <c r="EF1603" s="12"/>
      <c r="EG1603" s="12"/>
      <c r="EH1603" s="12"/>
      <c r="EI1603" s="12"/>
      <c r="EJ1603" s="12"/>
      <c r="EK1603" s="12"/>
      <c r="EL1603" s="12"/>
      <c r="EM1603" s="12"/>
      <c r="EN1603" s="12"/>
      <c r="EO1603" s="12"/>
      <c r="EP1603" s="12"/>
      <c r="EQ1603" s="12"/>
      <c r="ER1603" s="12"/>
      <c r="ES1603" s="12"/>
      <c r="ET1603" s="12"/>
      <c r="EU1603" s="12"/>
      <c r="EV1603" s="12"/>
      <c r="EW1603" s="12"/>
      <c r="EX1603" s="12"/>
      <c r="EY1603" s="12"/>
      <c r="EZ1603" s="12"/>
      <c r="FA1603" s="12"/>
      <c r="FB1603" s="12"/>
      <c r="FC1603" s="12"/>
      <c r="FD1603" s="12"/>
      <c r="FE1603" s="12"/>
      <c r="FF1603" s="12"/>
      <c r="FG1603" s="12"/>
      <c r="FH1603" s="12"/>
      <c r="FI1603" s="12"/>
      <c r="FJ1603" s="12"/>
      <c r="FK1603" s="12"/>
      <c r="FL1603" s="12"/>
      <c r="FM1603" s="12"/>
      <c r="FN1603" s="12"/>
      <c r="FO1603" s="12"/>
      <c r="FP1603" s="12"/>
      <c r="FQ1603" s="12"/>
      <c r="FR1603" s="12"/>
      <c r="FS1603" s="12"/>
      <c r="FT1603" s="12"/>
      <c r="FU1603" s="12"/>
      <c r="FV1603" s="12"/>
      <c r="FW1603" s="12"/>
      <c r="FX1603" s="12"/>
      <c r="FY1603" s="12"/>
      <c r="FZ1603" s="12"/>
      <c r="GA1603" s="12"/>
      <c r="GB1603" s="12"/>
      <c r="GC1603" s="12"/>
      <c r="GD1603" s="12"/>
      <c r="GE1603" s="12"/>
      <c r="GF1603" s="12"/>
      <c r="GG1603" s="12"/>
      <c r="GH1603" s="12"/>
      <c r="GI1603" s="12"/>
      <c r="GJ1603" s="12"/>
      <c r="GK1603" s="12"/>
      <c r="GL1603" s="12"/>
      <c r="GM1603" s="12"/>
      <c r="GN1603" s="12"/>
      <c r="GO1603" s="12"/>
      <c r="GP1603" s="12"/>
      <c r="GQ1603" s="12"/>
      <c r="GR1603" s="12"/>
      <c r="GS1603" s="12"/>
      <c r="GT1603" s="12"/>
      <c r="GU1603" s="12"/>
      <c r="GV1603" s="12"/>
      <c r="GW1603" s="12"/>
      <c r="GX1603" s="12"/>
      <c r="GY1603" s="12"/>
      <c r="GZ1603" s="12"/>
      <c r="HA1603" s="12"/>
      <c r="HB1603" s="12"/>
      <c r="HC1603" s="12"/>
      <c r="HD1603" s="12"/>
      <c r="HE1603" s="12"/>
      <c r="HF1603" s="12"/>
      <c r="HG1603" s="12"/>
      <c r="HH1603" s="12"/>
      <c r="HI1603" s="12"/>
      <c r="HJ1603" s="12"/>
      <c r="HK1603" s="12"/>
      <c r="HL1603" s="12"/>
      <c r="HM1603" s="12"/>
      <c r="HN1603" s="12"/>
      <c r="HO1603" s="12"/>
      <c r="HT1603" s="12"/>
      <c r="HU1603" s="12"/>
      <c r="HW1603" s="12"/>
      <c r="HX1603" s="12"/>
      <c r="HY1603" s="12"/>
      <c r="II1603" s="12"/>
      <c r="IJ1603" s="12"/>
      <c r="IK1603" s="12"/>
      <c r="IL1603" s="12"/>
      <c r="IM1603" s="12"/>
      <c r="IN1603" s="12"/>
      <c r="IR1603" s="12"/>
      <c r="KB1603" s="12"/>
      <c r="KC1603" s="12"/>
      <c r="KD1603" s="12"/>
      <c r="KS1603" s="12"/>
      <c r="KT1603" s="12"/>
      <c r="KU1603" s="12"/>
      <c r="KV1603" s="12"/>
      <c r="KW1603" s="12"/>
      <c r="KY1603" s="12"/>
      <c r="LD1603" s="7"/>
      <c r="LE1603" s="7"/>
      <c r="LF1603" s="7"/>
      <c r="LG1603" s="7"/>
      <c r="LH1603" s="7"/>
      <c r="LI1603" s="7"/>
      <c r="LJ1603" s="7"/>
      <c r="LK1603" s="7"/>
      <c r="LL1603" s="7"/>
      <c r="LM1603" s="7"/>
      <c r="LN1603" s="12"/>
      <c r="LO1603" s="12"/>
      <c r="LP1603" s="12"/>
      <c r="LQ1603" s="12"/>
      <c r="LR1603" s="7"/>
      <c r="LS1603" s="7"/>
      <c r="LT1603" s="7"/>
      <c r="LU1603" s="7"/>
      <c r="LV1603" s="7"/>
      <c r="LW1603" s="7"/>
      <c r="LX1603" s="7"/>
      <c r="LY1603" s="7"/>
      <c r="LZ1603" s="7"/>
      <c r="MA1603" s="7"/>
      <c r="MB1603" s="7"/>
      <c r="MC1603" s="7"/>
      <c r="MD1603" s="7"/>
      <c r="ME1603" s="7"/>
      <c r="MF1603" s="7"/>
      <c r="MG1603" s="12"/>
    </row>
    <row r="1604" spans="1:359" s="8" customFormat="1" ht="22.5" customHeight="1">
      <c r="A1604" s="57">
        <v>1</v>
      </c>
      <c r="B1604" s="58">
        <v>10</v>
      </c>
      <c r="C1604" s="62">
        <v>-10</v>
      </c>
      <c r="D1604" s="201">
        <f>SUM((R1604*A1604)+B1604+C1604)+((2020-2007)*3)</f>
        <v>47.61</v>
      </c>
      <c r="E1604" s="226"/>
      <c r="F1604" s="198" t="s">
        <v>818</v>
      </c>
      <c r="G1604" s="90" t="s">
        <v>1523</v>
      </c>
      <c r="H1604" s="83" t="s">
        <v>475</v>
      </c>
      <c r="I1604" s="83" t="s">
        <v>426</v>
      </c>
      <c r="J1604" s="84" t="s">
        <v>514</v>
      </c>
      <c r="K1604" s="83" t="s">
        <v>427</v>
      </c>
      <c r="L1604" s="66">
        <f t="shared" si="479"/>
        <v>47.61</v>
      </c>
      <c r="M1604" s="66"/>
      <c r="N1604" s="1" t="s">
        <v>369</v>
      </c>
      <c r="O1604" s="316" t="s">
        <v>369</v>
      </c>
      <c r="P1604" s="317" t="s">
        <v>369</v>
      </c>
      <c r="Q1604" s="4">
        <v>1</v>
      </c>
      <c r="R1604" s="37">
        <v>8.61</v>
      </c>
      <c r="S1604" s="38">
        <f t="shared" si="480"/>
        <v>10.504199999999999</v>
      </c>
      <c r="T1604" s="20"/>
      <c r="U1604" s="10" t="s">
        <v>486</v>
      </c>
      <c r="V1604" s="9"/>
      <c r="W1604" s="12"/>
      <c r="HT1604" s="12"/>
      <c r="HU1604" s="12"/>
      <c r="HV1604" s="12"/>
      <c r="HW1604" s="12"/>
      <c r="HX1604" s="12"/>
      <c r="HZ1604" s="12"/>
      <c r="IA1604" s="12"/>
      <c r="IG1604" s="12"/>
      <c r="IJ1604" s="12"/>
      <c r="IK1604" s="12"/>
      <c r="IL1604" s="12"/>
      <c r="IM1604" s="12"/>
      <c r="IN1604" s="12"/>
      <c r="IO1604" s="12"/>
      <c r="IP1604" s="12"/>
      <c r="IQ1604" s="12"/>
      <c r="IR1604" s="12"/>
      <c r="IS1604" s="12"/>
      <c r="IT1604" s="12"/>
      <c r="IU1604" s="12"/>
      <c r="IV1604" s="12"/>
      <c r="IW1604" s="12"/>
      <c r="IX1604" s="12"/>
      <c r="IY1604" s="12"/>
      <c r="IZ1604" s="12"/>
      <c r="JA1604" s="12"/>
      <c r="JL1604" s="12"/>
      <c r="JT1604" s="12"/>
      <c r="JU1604" s="12"/>
      <c r="JV1604" s="12"/>
      <c r="JW1604" s="12"/>
      <c r="JX1604" s="12"/>
      <c r="KG1604" s="12"/>
      <c r="KH1604" s="12"/>
      <c r="KI1604" s="12"/>
      <c r="KJ1604" s="12"/>
      <c r="KK1604" s="12"/>
      <c r="KL1604" s="12"/>
      <c r="KS1604" s="12"/>
      <c r="KT1604" s="12"/>
      <c r="KX1604" s="12"/>
      <c r="KY1604" s="12"/>
    </row>
    <row r="1605" spans="1:359" s="8" customFormat="1" ht="22.5" customHeight="1">
      <c r="A1605" s="57">
        <v>2.2000000000000002</v>
      </c>
      <c r="B1605" s="58"/>
      <c r="C1605" s="62"/>
      <c r="D1605" s="201">
        <f>SUM((S1605*A1605)+B1605+C1605)</f>
        <v>34.892000000000003</v>
      </c>
      <c r="E1605" s="226"/>
      <c r="F1605" s="59" t="s">
        <v>806</v>
      </c>
      <c r="G1605" s="59"/>
      <c r="H1605" s="26" t="s">
        <v>475</v>
      </c>
      <c r="I1605" s="26" t="s">
        <v>285</v>
      </c>
      <c r="J1605" s="9"/>
      <c r="K1605" s="26" t="s">
        <v>428</v>
      </c>
      <c r="L1605" s="66">
        <f t="shared" si="479"/>
        <v>34.892000000000003</v>
      </c>
      <c r="M1605" s="66"/>
      <c r="N1605" s="1" t="s">
        <v>369</v>
      </c>
      <c r="O1605" s="316" t="s">
        <v>369</v>
      </c>
      <c r="P1605" s="317">
        <v>2</v>
      </c>
      <c r="Q1605" s="4" t="s">
        <v>369</v>
      </c>
      <c r="R1605" s="37">
        <v>13</v>
      </c>
      <c r="S1605" s="38">
        <f t="shared" si="480"/>
        <v>15.86</v>
      </c>
      <c r="T1605" s="20"/>
      <c r="U1605" s="10" t="s">
        <v>630</v>
      </c>
      <c r="V1605" s="9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  <c r="AR1605" s="12"/>
      <c r="AS1605" s="12"/>
      <c r="AT1605" s="12"/>
      <c r="AU1605" s="12"/>
      <c r="AV1605" s="12"/>
      <c r="AW1605" s="12"/>
      <c r="AX1605" s="12"/>
      <c r="AY1605" s="12"/>
      <c r="AZ1605" s="12"/>
      <c r="BA1605" s="12"/>
      <c r="BB1605" s="12"/>
      <c r="BC1605" s="12"/>
      <c r="BD1605" s="12"/>
      <c r="BE1605" s="12"/>
      <c r="BF1605" s="12"/>
      <c r="BG1605" s="12"/>
      <c r="BH1605" s="12"/>
      <c r="BI1605" s="12"/>
      <c r="BJ1605" s="12"/>
      <c r="BK1605" s="12"/>
      <c r="BL1605" s="12"/>
      <c r="BM1605" s="12"/>
      <c r="BN1605" s="12"/>
      <c r="BO1605" s="12"/>
      <c r="BP1605" s="12"/>
      <c r="BQ1605" s="12"/>
      <c r="BR1605" s="12"/>
      <c r="BS1605" s="12"/>
      <c r="BT1605" s="12"/>
      <c r="BU1605" s="12"/>
      <c r="BV1605" s="12"/>
      <c r="BW1605" s="12"/>
      <c r="BX1605" s="12"/>
      <c r="BY1605" s="12"/>
      <c r="BZ1605" s="12"/>
      <c r="CA1605" s="12"/>
      <c r="CB1605" s="12"/>
      <c r="CC1605" s="12"/>
      <c r="CD1605" s="12"/>
      <c r="CE1605" s="12"/>
      <c r="CF1605" s="12"/>
      <c r="CG1605" s="12"/>
      <c r="CH1605" s="12"/>
      <c r="CI1605" s="12"/>
      <c r="CJ1605" s="12"/>
      <c r="CK1605" s="12"/>
      <c r="CL1605" s="12"/>
      <c r="CM1605" s="12"/>
      <c r="CN1605" s="12"/>
      <c r="CO1605" s="12"/>
      <c r="CP1605" s="12"/>
      <c r="CQ1605" s="12"/>
      <c r="CR1605" s="12"/>
      <c r="CS1605" s="12"/>
      <c r="CT1605" s="12"/>
      <c r="CU1605" s="12"/>
      <c r="CV1605" s="12"/>
      <c r="CW1605" s="12"/>
      <c r="CX1605" s="12"/>
      <c r="CY1605" s="12"/>
      <c r="CZ1605" s="12"/>
      <c r="DA1605" s="12"/>
      <c r="DB1605" s="12"/>
      <c r="DC1605" s="12"/>
      <c r="DD1605" s="12"/>
      <c r="DE1605" s="12"/>
      <c r="DF1605" s="12"/>
      <c r="DG1605" s="12"/>
      <c r="DH1605" s="12"/>
      <c r="DI1605" s="12"/>
      <c r="DJ1605" s="12"/>
      <c r="DK1605" s="12"/>
      <c r="DL1605" s="12"/>
      <c r="DM1605" s="12"/>
      <c r="DN1605" s="12"/>
      <c r="DO1605" s="12"/>
      <c r="DP1605" s="12"/>
      <c r="DQ1605" s="12"/>
      <c r="DR1605" s="12"/>
      <c r="DS1605" s="12"/>
      <c r="DT1605" s="12"/>
      <c r="DU1605" s="12"/>
      <c r="DV1605" s="12"/>
      <c r="DW1605" s="12"/>
      <c r="DX1605" s="12"/>
      <c r="DY1605" s="12"/>
      <c r="DZ1605" s="12"/>
      <c r="EA1605" s="12"/>
      <c r="EB1605" s="12"/>
      <c r="EC1605" s="12"/>
      <c r="ED1605" s="12"/>
      <c r="EE1605" s="12"/>
      <c r="EF1605" s="12"/>
      <c r="EG1605" s="12"/>
      <c r="EH1605" s="12"/>
      <c r="EI1605" s="12"/>
      <c r="EJ1605" s="12"/>
      <c r="EK1605" s="12"/>
      <c r="EL1605" s="12"/>
      <c r="EM1605" s="12"/>
      <c r="EN1605" s="12"/>
      <c r="EO1605" s="12"/>
      <c r="EP1605" s="12"/>
      <c r="EQ1605" s="12"/>
      <c r="ER1605" s="12"/>
      <c r="ES1605" s="12"/>
      <c r="ET1605" s="12"/>
      <c r="EU1605" s="12"/>
      <c r="EV1605" s="12"/>
      <c r="EW1605" s="12"/>
      <c r="EX1605" s="12"/>
      <c r="EY1605" s="12"/>
      <c r="EZ1605" s="12"/>
      <c r="FA1605" s="12"/>
      <c r="FB1605" s="12"/>
      <c r="FC1605" s="12"/>
      <c r="FD1605" s="12"/>
      <c r="FE1605" s="12"/>
      <c r="FF1605" s="12"/>
      <c r="FG1605" s="12"/>
      <c r="FH1605" s="12"/>
      <c r="FI1605" s="12"/>
      <c r="FJ1605" s="12"/>
      <c r="FK1605" s="12"/>
      <c r="FL1605" s="12"/>
      <c r="FM1605" s="12"/>
      <c r="FN1605" s="12"/>
      <c r="FO1605" s="12"/>
      <c r="FP1605" s="12"/>
      <c r="FQ1605" s="12"/>
      <c r="FR1605" s="12"/>
      <c r="FS1605" s="12"/>
      <c r="FT1605" s="12"/>
      <c r="FU1605" s="12"/>
      <c r="FV1605" s="12"/>
      <c r="FW1605" s="12"/>
      <c r="FX1605" s="12"/>
      <c r="FY1605" s="12"/>
      <c r="FZ1605" s="12"/>
      <c r="GA1605" s="12"/>
      <c r="GB1605" s="12"/>
      <c r="GC1605" s="12"/>
      <c r="GD1605" s="12"/>
      <c r="GE1605" s="12"/>
      <c r="GF1605" s="12"/>
      <c r="GG1605" s="12"/>
      <c r="GH1605" s="12"/>
      <c r="GI1605" s="12"/>
      <c r="GJ1605" s="12"/>
      <c r="GK1605" s="12"/>
      <c r="GL1605" s="12"/>
      <c r="GM1605" s="12"/>
      <c r="GN1605" s="12"/>
      <c r="GO1605" s="12"/>
      <c r="GP1605" s="12"/>
      <c r="GQ1605" s="12"/>
      <c r="GR1605" s="12"/>
      <c r="GS1605" s="12"/>
      <c r="GT1605" s="12"/>
      <c r="GU1605" s="12"/>
      <c r="GV1605" s="12"/>
      <c r="GW1605" s="12"/>
      <c r="GX1605" s="12"/>
      <c r="GY1605" s="12"/>
      <c r="GZ1605" s="12"/>
      <c r="HA1605" s="12"/>
      <c r="HB1605" s="12"/>
      <c r="HC1605" s="12"/>
      <c r="HD1605" s="12"/>
      <c r="HE1605" s="12"/>
      <c r="HF1605" s="12"/>
      <c r="HG1605" s="12"/>
      <c r="HH1605" s="12"/>
      <c r="HI1605" s="12"/>
      <c r="HJ1605" s="12"/>
      <c r="HK1605" s="12"/>
      <c r="HL1605" s="12"/>
      <c r="HM1605" s="12"/>
      <c r="HN1605" s="12"/>
      <c r="HO1605" s="12"/>
      <c r="HR1605" s="12"/>
      <c r="HS1605" s="12"/>
      <c r="HV1605" s="12"/>
      <c r="HY1605" s="12"/>
      <c r="HZ1605" s="12"/>
      <c r="IA1605" s="12"/>
      <c r="IB1605" s="12"/>
      <c r="IC1605" s="12"/>
      <c r="ID1605" s="12"/>
      <c r="II1605" s="12"/>
      <c r="IJ1605" s="7"/>
      <c r="IK1605" s="7"/>
      <c r="IR1605" s="12"/>
      <c r="JM1605" s="12"/>
      <c r="JQ1605" s="12"/>
      <c r="KS1605" s="12"/>
      <c r="KT1605" s="12"/>
      <c r="LN1605" s="12"/>
      <c r="LO1605" s="12"/>
      <c r="LP1605" s="12"/>
      <c r="LQ1605" s="12"/>
      <c r="MG1605" s="12"/>
      <c r="MR1605" s="12"/>
      <c r="MU1605" s="12"/>
    </row>
    <row r="1606" spans="1:359" s="8" customFormat="1" ht="22.5" customHeight="1">
      <c r="A1606" s="57">
        <v>1</v>
      </c>
      <c r="B1606" s="58">
        <v>10</v>
      </c>
      <c r="C1606" s="62"/>
      <c r="D1606" s="201">
        <f>SUM((S1606*A1606)+B1606+C1606)</f>
        <v>24.8962</v>
      </c>
      <c r="E1606" s="225"/>
      <c r="F1606" s="59" t="s">
        <v>818</v>
      </c>
      <c r="G1606" s="59"/>
      <c r="H1606" s="26" t="s">
        <v>475</v>
      </c>
      <c r="I1606" s="26" t="s">
        <v>285</v>
      </c>
      <c r="J1606" s="9" t="s">
        <v>553</v>
      </c>
      <c r="K1606" s="26" t="s">
        <v>552</v>
      </c>
      <c r="L1606" s="66">
        <f t="shared" si="479"/>
        <v>24.8962</v>
      </c>
      <c r="M1606" s="66"/>
      <c r="N1606" s="1" t="s">
        <v>369</v>
      </c>
      <c r="O1606" s="316" t="s">
        <v>369</v>
      </c>
      <c r="P1606" s="317">
        <v>2</v>
      </c>
      <c r="Q1606" s="4" t="s">
        <v>369</v>
      </c>
      <c r="R1606" s="37">
        <v>12.21</v>
      </c>
      <c r="S1606" s="38">
        <f t="shared" si="480"/>
        <v>14.8962</v>
      </c>
      <c r="T1606" s="20"/>
      <c r="U1606" s="10" t="s">
        <v>630</v>
      </c>
      <c r="V1606" s="9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  <c r="AR1606" s="12"/>
      <c r="AS1606" s="12"/>
      <c r="AT1606" s="12"/>
      <c r="AU1606" s="12"/>
      <c r="AV1606" s="12"/>
      <c r="AW1606" s="12"/>
      <c r="AX1606" s="12"/>
      <c r="AY1606" s="12"/>
      <c r="AZ1606" s="12"/>
      <c r="BA1606" s="12"/>
      <c r="BB1606" s="12"/>
      <c r="BC1606" s="12"/>
      <c r="BD1606" s="12"/>
      <c r="BE1606" s="12"/>
      <c r="BF1606" s="12"/>
      <c r="BG1606" s="12"/>
      <c r="BH1606" s="12"/>
      <c r="BI1606" s="12"/>
      <c r="BJ1606" s="12"/>
      <c r="BK1606" s="12"/>
      <c r="BL1606" s="12"/>
      <c r="BM1606" s="12"/>
      <c r="BN1606" s="12"/>
      <c r="BO1606" s="12"/>
      <c r="BP1606" s="12"/>
      <c r="BQ1606" s="12"/>
      <c r="BR1606" s="12"/>
      <c r="BS1606" s="12"/>
      <c r="BT1606" s="12"/>
      <c r="BU1606" s="12"/>
      <c r="BV1606" s="12"/>
      <c r="BW1606" s="12"/>
      <c r="BX1606" s="12"/>
      <c r="BY1606" s="12"/>
      <c r="BZ1606" s="12"/>
      <c r="CA1606" s="12"/>
      <c r="CB1606" s="12"/>
      <c r="CC1606" s="12"/>
      <c r="CD1606" s="12"/>
      <c r="CE1606" s="12"/>
      <c r="CF1606" s="12"/>
      <c r="CG1606" s="12"/>
      <c r="CH1606" s="12"/>
      <c r="CI1606" s="12"/>
      <c r="CJ1606" s="12"/>
      <c r="CK1606" s="12"/>
      <c r="CL1606" s="12"/>
      <c r="CM1606" s="12"/>
      <c r="CN1606" s="12"/>
      <c r="CO1606" s="12"/>
      <c r="CP1606" s="12"/>
      <c r="CQ1606" s="12"/>
      <c r="CR1606" s="12"/>
      <c r="CS1606" s="12"/>
      <c r="CT1606" s="12"/>
      <c r="CU1606" s="12"/>
      <c r="CV1606" s="12"/>
      <c r="CW1606" s="12"/>
      <c r="CX1606" s="12"/>
      <c r="CY1606" s="12"/>
      <c r="CZ1606" s="12"/>
      <c r="DA1606" s="12"/>
      <c r="DB1606" s="12"/>
      <c r="DC1606" s="12"/>
      <c r="DD1606" s="12"/>
      <c r="DE1606" s="12"/>
      <c r="DF1606" s="12"/>
      <c r="DG1606" s="12"/>
      <c r="DH1606" s="12"/>
      <c r="DI1606" s="12"/>
      <c r="DJ1606" s="12"/>
      <c r="DK1606" s="12"/>
      <c r="DL1606" s="12"/>
      <c r="DM1606" s="12"/>
      <c r="DN1606" s="12"/>
      <c r="DO1606" s="12"/>
      <c r="DP1606" s="12"/>
      <c r="DQ1606" s="12"/>
      <c r="DR1606" s="12"/>
      <c r="DS1606" s="12"/>
      <c r="DT1606" s="12"/>
      <c r="DU1606" s="12"/>
      <c r="DV1606" s="12"/>
      <c r="DW1606" s="12"/>
      <c r="DX1606" s="12"/>
      <c r="DY1606" s="12"/>
      <c r="DZ1606" s="12"/>
      <c r="EA1606" s="12"/>
      <c r="EB1606" s="12"/>
      <c r="EC1606" s="12"/>
      <c r="ED1606" s="12"/>
      <c r="EE1606" s="12"/>
      <c r="EF1606" s="12"/>
      <c r="EG1606" s="12"/>
      <c r="EH1606" s="12"/>
      <c r="EI1606" s="12"/>
      <c r="EJ1606" s="12"/>
      <c r="EK1606" s="12"/>
      <c r="EL1606" s="12"/>
      <c r="EM1606" s="12"/>
      <c r="EN1606" s="12"/>
      <c r="EO1606" s="12"/>
      <c r="EP1606" s="12"/>
      <c r="EQ1606" s="12"/>
      <c r="ER1606" s="12"/>
      <c r="ES1606" s="12"/>
      <c r="ET1606" s="12"/>
      <c r="EU1606" s="12"/>
      <c r="EV1606" s="12"/>
      <c r="EW1606" s="12"/>
      <c r="EX1606" s="12"/>
      <c r="EY1606" s="12"/>
      <c r="EZ1606" s="12"/>
      <c r="FA1606" s="12"/>
      <c r="FB1606" s="12"/>
      <c r="FC1606" s="12"/>
      <c r="FD1606" s="12"/>
      <c r="FE1606" s="12"/>
      <c r="FF1606" s="12"/>
      <c r="FG1606" s="12"/>
      <c r="FH1606" s="12"/>
      <c r="FI1606" s="12"/>
      <c r="FJ1606" s="12"/>
      <c r="FK1606" s="12"/>
      <c r="FL1606" s="12"/>
      <c r="FM1606" s="12"/>
      <c r="FN1606" s="12"/>
      <c r="FO1606" s="12"/>
      <c r="FP1606" s="12"/>
      <c r="FQ1606" s="12"/>
      <c r="FR1606" s="12"/>
      <c r="FS1606" s="12"/>
      <c r="FT1606" s="12"/>
      <c r="FU1606" s="12"/>
      <c r="FV1606" s="12"/>
      <c r="FW1606" s="12"/>
      <c r="FX1606" s="12"/>
      <c r="FY1606" s="12"/>
      <c r="FZ1606" s="12"/>
      <c r="GA1606" s="12"/>
      <c r="GB1606" s="12"/>
      <c r="GC1606" s="12"/>
      <c r="GD1606" s="12"/>
      <c r="GE1606" s="12"/>
      <c r="GF1606" s="12"/>
      <c r="GG1606" s="12"/>
      <c r="GH1606" s="12"/>
      <c r="GI1606" s="12"/>
      <c r="GJ1606" s="12"/>
      <c r="GK1606" s="12"/>
      <c r="GL1606" s="12"/>
      <c r="GM1606" s="12"/>
      <c r="GN1606" s="12"/>
      <c r="GO1606" s="12"/>
      <c r="GP1606" s="12"/>
      <c r="GQ1606" s="12"/>
      <c r="GR1606" s="12"/>
      <c r="GS1606" s="12"/>
      <c r="GT1606" s="12"/>
      <c r="GU1606" s="12"/>
      <c r="GV1606" s="12"/>
      <c r="GW1606" s="12"/>
      <c r="GX1606" s="12"/>
      <c r="GY1606" s="12"/>
      <c r="GZ1606" s="12"/>
      <c r="HA1606" s="12"/>
      <c r="HB1606" s="12"/>
      <c r="HC1606" s="12"/>
      <c r="HD1606" s="12"/>
      <c r="HE1606" s="12"/>
      <c r="HF1606" s="12"/>
      <c r="HG1606" s="12"/>
      <c r="HH1606" s="12"/>
      <c r="HI1606" s="12"/>
      <c r="HJ1606" s="12"/>
      <c r="HK1606" s="12"/>
      <c r="HL1606" s="12"/>
      <c r="HM1606" s="12"/>
      <c r="HN1606" s="12"/>
      <c r="HO1606" s="12"/>
      <c r="HT1606" s="12"/>
      <c r="HU1606" s="12"/>
      <c r="HW1606" s="12"/>
      <c r="HX1606" s="12"/>
      <c r="IB1606" s="12"/>
      <c r="IC1606" s="12"/>
      <c r="ID1606" s="12"/>
      <c r="IG1606" s="12"/>
      <c r="II1606" s="7"/>
      <c r="IL1606" s="12"/>
      <c r="IM1606" s="12"/>
      <c r="IN1606" s="12"/>
      <c r="IS1606" s="7"/>
      <c r="IT1606" s="7"/>
      <c r="IU1606" s="7"/>
      <c r="IV1606" s="7"/>
      <c r="IW1606" s="7"/>
      <c r="IX1606" s="7"/>
      <c r="IY1606" s="7"/>
      <c r="IZ1606" s="7"/>
      <c r="JA1606" s="7"/>
      <c r="JT1606" s="12"/>
      <c r="JU1606" s="12"/>
      <c r="JV1606" s="12"/>
      <c r="JW1606" s="12"/>
      <c r="JX1606" s="12"/>
      <c r="KX1606" s="12"/>
      <c r="KZ1606" s="12"/>
      <c r="LA1606" s="12"/>
      <c r="LB1606" s="12"/>
      <c r="LC1606" s="12"/>
      <c r="MK1606" s="12"/>
      <c r="ML1606" s="12"/>
      <c r="MM1606" s="12"/>
      <c r="MN1606" s="12"/>
      <c r="MO1606" s="12"/>
      <c r="MP1606" s="12"/>
      <c r="MR1606" s="12"/>
    </row>
    <row r="1607" spans="1:359" s="8" customFormat="1" ht="22.5" customHeight="1">
      <c r="A1607" s="57">
        <v>2.2000000000000002</v>
      </c>
      <c r="B1607" s="58"/>
      <c r="C1607" s="62"/>
      <c r="D1607" s="201">
        <f>SUM((S1607*A1607)+B1607+C1607)</f>
        <v>32.208000000000006</v>
      </c>
      <c r="E1607" s="226"/>
      <c r="F1607" s="59" t="s">
        <v>806</v>
      </c>
      <c r="G1607" s="59"/>
      <c r="H1607" s="26" t="s">
        <v>475</v>
      </c>
      <c r="I1607" s="26" t="s">
        <v>285</v>
      </c>
      <c r="J1607" s="11" t="s">
        <v>500</v>
      </c>
      <c r="K1607" s="26" t="s">
        <v>554</v>
      </c>
      <c r="L1607" s="66">
        <f t="shared" si="479"/>
        <v>32.208000000000006</v>
      </c>
      <c r="M1607" s="66"/>
      <c r="N1607" s="1" t="s">
        <v>369</v>
      </c>
      <c r="O1607" s="316" t="s">
        <v>369</v>
      </c>
      <c r="P1607" s="317">
        <v>2</v>
      </c>
      <c r="Q1607" s="4" t="s">
        <v>369</v>
      </c>
      <c r="R1607" s="37">
        <v>12</v>
      </c>
      <c r="S1607" s="38">
        <f t="shared" si="480"/>
        <v>14.64</v>
      </c>
      <c r="T1607" s="20"/>
      <c r="U1607" s="10" t="s">
        <v>630</v>
      </c>
      <c r="V1607" s="9"/>
      <c r="HR1607" s="12"/>
      <c r="HS1607" s="12"/>
      <c r="HV1607" s="12"/>
      <c r="IE1607" s="12"/>
      <c r="IF1607" s="12"/>
      <c r="IH1607" s="12"/>
      <c r="II1607" s="12"/>
      <c r="IR1607" s="7"/>
      <c r="IS1607" s="12"/>
      <c r="IT1607" s="12"/>
      <c r="IU1607" s="12"/>
      <c r="IV1607" s="12"/>
      <c r="IW1607" s="12"/>
      <c r="IX1607" s="12"/>
      <c r="IY1607" s="12"/>
      <c r="IZ1607" s="12"/>
      <c r="JA1607" s="12"/>
      <c r="JL1607" s="12"/>
      <c r="JM1607" s="12"/>
      <c r="JQ1607" s="12"/>
      <c r="KS1607" s="12"/>
      <c r="KT1607" s="12"/>
      <c r="KX1607" s="12"/>
      <c r="KZ1607" s="12"/>
      <c r="LA1607" s="12"/>
      <c r="LB1607" s="12"/>
      <c r="LC1607" s="12"/>
      <c r="MH1607" s="12"/>
      <c r="MI1607" s="12"/>
      <c r="MJ1607" s="12"/>
      <c r="MK1607" s="12"/>
      <c r="ML1607" s="12"/>
      <c r="MM1607" s="12"/>
      <c r="MN1607" s="12"/>
      <c r="MO1607" s="12"/>
      <c r="MP1607" s="12"/>
      <c r="MQ1607" s="12"/>
      <c r="MR1607" s="12"/>
      <c r="MS1607" s="12"/>
    </row>
    <row r="1608" spans="1:359" s="8" customFormat="1" ht="22.5" customHeight="1">
      <c r="A1608" s="57">
        <v>1</v>
      </c>
      <c r="B1608" s="58">
        <v>18</v>
      </c>
      <c r="C1608" s="62"/>
      <c r="D1608" s="201">
        <f>SUM((R1608*A1608)+B1608+C1608)+((2020-2011)*3)</f>
        <v>72.87</v>
      </c>
      <c r="E1608" s="226"/>
      <c r="F1608" s="198" t="s">
        <v>821</v>
      </c>
      <c r="G1608" s="90" t="s">
        <v>1524</v>
      </c>
      <c r="H1608" s="83" t="s">
        <v>475</v>
      </c>
      <c r="I1608" s="83" t="s">
        <v>67</v>
      </c>
      <c r="J1608" s="86" t="s">
        <v>973</v>
      </c>
      <c r="K1608" s="83" t="s">
        <v>551</v>
      </c>
      <c r="L1608" s="66">
        <f t="shared" si="479"/>
        <v>72.87</v>
      </c>
      <c r="M1608" s="66"/>
      <c r="N1608" s="1" t="s">
        <v>369</v>
      </c>
      <c r="O1608" s="316" t="s">
        <v>369</v>
      </c>
      <c r="P1608" s="317" t="s">
        <v>369</v>
      </c>
      <c r="Q1608" s="4">
        <v>1</v>
      </c>
      <c r="R1608" s="37">
        <v>27.87</v>
      </c>
      <c r="S1608" s="38">
        <f t="shared" si="480"/>
        <v>34.001400000000004</v>
      </c>
      <c r="T1608" s="20"/>
      <c r="U1608" s="10" t="s">
        <v>486</v>
      </c>
      <c r="V1608" s="9"/>
      <c r="HY1608" s="12"/>
      <c r="HZ1608" s="12"/>
      <c r="IA1608" s="12"/>
      <c r="II1608" s="12"/>
      <c r="IJ1608" s="12"/>
      <c r="IK1608" s="12"/>
      <c r="IS1608" s="12"/>
      <c r="IT1608" s="12"/>
      <c r="IU1608" s="12"/>
      <c r="IV1608" s="12"/>
      <c r="IW1608" s="12"/>
      <c r="IX1608" s="12"/>
      <c r="IY1608" s="12"/>
      <c r="IZ1608" s="12"/>
      <c r="JA1608" s="12"/>
      <c r="JN1608" s="12"/>
      <c r="JT1608" s="12"/>
      <c r="JU1608" s="12"/>
      <c r="JV1608" s="12"/>
      <c r="JW1608" s="12"/>
      <c r="JX1608" s="12"/>
      <c r="KH1608" s="12"/>
      <c r="KI1608" s="12"/>
      <c r="KJ1608" s="12"/>
      <c r="KK1608" s="12"/>
      <c r="KL1608" s="12"/>
      <c r="KS1608" s="12"/>
      <c r="KT1608" s="12"/>
      <c r="KX1608" s="12"/>
      <c r="KY1608" s="12"/>
      <c r="LN1608" s="12"/>
      <c r="LO1608" s="12"/>
      <c r="LP1608" s="12"/>
      <c r="LQ1608" s="12"/>
      <c r="MG1608" s="12"/>
      <c r="MQ1608" s="12"/>
      <c r="MS1608" s="12"/>
    </row>
    <row r="1609" spans="1:359" s="8" customFormat="1" ht="22.5" customHeight="1">
      <c r="A1609" s="56"/>
      <c r="B1609" s="55"/>
      <c r="C1609" s="63"/>
      <c r="D1609" s="201"/>
      <c r="E1609" s="225"/>
      <c r="F1609" s="60"/>
      <c r="G1609" s="60"/>
      <c r="H1609" s="26"/>
      <c r="I1609" s="26"/>
      <c r="J1609" s="9"/>
      <c r="K1609" s="26"/>
      <c r="L1609" s="66"/>
      <c r="M1609" s="66"/>
      <c r="N1609" s="17"/>
      <c r="O1609" s="318"/>
      <c r="P1609" s="318"/>
      <c r="Q1609" s="13"/>
      <c r="R1609" s="31"/>
      <c r="S1609" s="31"/>
      <c r="T1609" s="21"/>
      <c r="U1609" s="10"/>
      <c r="V1609" s="9"/>
      <c r="KG1609" s="12"/>
      <c r="MR1609" s="12"/>
      <c r="MU1609" s="12"/>
    </row>
    <row r="1610" spans="1:359" s="8" customFormat="1" ht="22.5" customHeight="1">
      <c r="A1610" s="56"/>
      <c r="B1610" s="55"/>
      <c r="C1610" s="63"/>
      <c r="D1610" s="201"/>
      <c r="E1610" s="226"/>
      <c r="F1610" s="60"/>
      <c r="G1610" s="60"/>
      <c r="H1610" s="26"/>
      <c r="I1610" s="26"/>
      <c r="J1610" s="9"/>
      <c r="K1610" s="26"/>
      <c r="L1610" s="66"/>
      <c r="M1610" s="66"/>
      <c r="N1610" s="17"/>
      <c r="O1610" s="318"/>
      <c r="P1610" s="318"/>
      <c r="Q1610" s="13"/>
      <c r="R1610" s="31"/>
      <c r="S1610" s="31"/>
      <c r="T1610" s="21"/>
      <c r="U1610" s="10"/>
      <c r="V1610" s="9"/>
      <c r="KG1610" s="12"/>
      <c r="MU1610" s="12"/>
    </row>
    <row r="1611" spans="1:359" s="8" customFormat="1" ht="22.5" customHeight="1">
      <c r="A1611" s="56"/>
      <c r="B1611" s="55"/>
      <c r="C1611" s="63"/>
      <c r="D1611" s="201"/>
      <c r="E1611" s="226"/>
      <c r="F1611" s="60"/>
      <c r="G1611" s="60"/>
      <c r="H1611" s="26"/>
      <c r="I1611" s="26"/>
      <c r="J1611" s="9"/>
      <c r="K1611" s="26"/>
      <c r="L1611" s="66"/>
      <c r="M1611" s="66"/>
      <c r="N1611" s="17"/>
      <c r="O1611" s="318"/>
      <c r="P1611" s="318"/>
      <c r="Q1611" s="13"/>
      <c r="R1611" s="31"/>
      <c r="S1611" s="31"/>
      <c r="T1611" s="21"/>
      <c r="U1611" s="10"/>
      <c r="V1611" s="9"/>
      <c r="KG1611" s="12"/>
      <c r="MR1611" s="12"/>
      <c r="MU1611" s="12"/>
    </row>
    <row r="1612" spans="1:359" ht="22.5" customHeight="1">
      <c r="A1612" s="56"/>
      <c r="B1612" s="55"/>
      <c r="C1612" s="63"/>
      <c r="D1612" s="201"/>
      <c r="F1612" s="60"/>
      <c r="G1612" s="60"/>
      <c r="H1612" s="26"/>
      <c r="I1612" s="26"/>
      <c r="J1612" s="9"/>
      <c r="K1612" s="26"/>
      <c r="L1612" s="66"/>
      <c r="M1612" s="66"/>
      <c r="N1612" s="17"/>
      <c r="O1612" s="318"/>
      <c r="P1612" s="318"/>
      <c r="Q1612" s="13"/>
      <c r="R1612" s="31"/>
      <c r="S1612" s="31"/>
      <c r="T1612" s="21"/>
      <c r="U1612" s="10"/>
      <c r="V1612" s="9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8"/>
      <c r="FV1612" s="8"/>
      <c r="FW1612" s="8"/>
      <c r="FX1612" s="8"/>
      <c r="FY1612" s="8"/>
      <c r="FZ1612" s="8"/>
      <c r="GA1612" s="8"/>
      <c r="GB1612" s="8"/>
      <c r="GC1612" s="8"/>
      <c r="GD1612" s="8"/>
      <c r="GE1612" s="8"/>
      <c r="GF1612" s="8"/>
      <c r="GG1612" s="8"/>
      <c r="GH1612" s="8"/>
      <c r="GI1612" s="8"/>
      <c r="GJ1612" s="8"/>
      <c r="GK1612" s="8"/>
      <c r="GL1612" s="8"/>
      <c r="GM1612" s="8"/>
      <c r="GN1612" s="8"/>
      <c r="GO1612" s="8"/>
      <c r="GP1612" s="8"/>
      <c r="GQ1612" s="8"/>
      <c r="GR1612" s="8"/>
      <c r="GS1612" s="8"/>
      <c r="GT1612" s="8"/>
      <c r="GU1612" s="8"/>
      <c r="GV1612" s="8"/>
      <c r="GW1612" s="8"/>
      <c r="GX1612" s="8"/>
      <c r="GY1612" s="8"/>
      <c r="GZ1612" s="8"/>
      <c r="HA1612" s="8"/>
      <c r="HB1612" s="8"/>
      <c r="HC1612" s="8"/>
      <c r="HD1612" s="8"/>
      <c r="HE1612" s="8"/>
      <c r="HF1612" s="8"/>
      <c r="HG1612" s="8"/>
      <c r="HH1612" s="8"/>
      <c r="HI1612" s="8"/>
      <c r="HJ1612" s="8"/>
      <c r="HK1612" s="8"/>
      <c r="HL1612" s="8"/>
      <c r="HM1612" s="8"/>
      <c r="HN1612" s="8"/>
      <c r="HO1612" s="8"/>
      <c r="HP1612" s="8"/>
      <c r="HQ1612" s="8"/>
      <c r="HR1612" s="8"/>
      <c r="HS1612" s="8"/>
      <c r="HT1612" s="8"/>
      <c r="HU1612" s="8"/>
      <c r="HV1612" s="8"/>
      <c r="HW1612" s="8"/>
      <c r="HX1612" s="8"/>
      <c r="HY1612" s="8"/>
      <c r="HZ1612" s="8"/>
      <c r="IA1612" s="8"/>
      <c r="IB1612" s="8"/>
      <c r="IC1612" s="8"/>
      <c r="ID1612" s="8"/>
      <c r="IE1612" s="8"/>
      <c r="IF1612" s="8"/>
      <c r="IG1612" s="8"/>
      <c r="IH1612" s="8"/>
      <c r="II1612" s="8"/>
      <c r="IJ1612" s="8"/>
      <c r="IK1612" s="8"/>
      <c r="IL1612" s="8"/>
      <c r="IM1612" s="8"/>
      <c r="IN1612" s="8"/>
      <c r="IO1612" s="8"/>
      <c r="IP1612" s="8"/>
      <c r="IQ1612" s="8"/>
      <c r="IR1612" s="8"/>
      <c r="IS1612" s="8"/>
      <c r="IT1612" s="8"/>
      <c r="IU1612" s="8"/>
      <c r="IV1612" s="8"/>
      <c r="IW1612" s="8"/>
      <c r="IX1612" s="8"/>
      <c r="IY1612" s="8"/>
      <c r="IZ1612" s="8"/>
      <c r="JA1612" s="8"/>
      <c r="JB1612" s="8"/>
      <c r="JC1612" s="8"/>
      <c r="JD1612" s="8"/>
      <c r="JE1612" s="8"/>
      <c r="JF1612" s="8"/>
      <c r="JG1612" s="8"/>
      <c r="JH1612" s="8"/>
      <c r="JI1612" s="8"/>
      <c r="JJ1612" s="8"/>
      <c r="JK1612" s="8"/>
      <c r="JL1612" s="8"/>
      <c r="JM1612" s="8"/>
      <c r="JN1612" s="8"/>
      <c r="JO1612" s="8"/>
      <c r="JP1612" s="8"/>
      <c r="JQ1612" s="8"/>
      <c r="JR1612" s="8"/>
      <c r="JS1612" s="8"/>
      <c r="JT1612" s="8"/>
      <c r="JU1612" s="8"/>
      <c r="JV1612" s="8"/>
      <c r="JW1612" s="8"/>
      <c r="JX1612" s="8"/>
      <c r="JY1612" s="8"/>
      <c r="JZ1612" s="8"/>
      <c r="KA1612" s="8"/>
      <c r="KB1612" s="8"/>
      <c r="KC1612" s="8"/>
      <c r="KD1612" s="8"/>
      <c r="KE1612" s="8"/>
      <c r="KF1612" s="8"/>
      <c r="KH1612" s="8"/>
      <c r="KI1612" s="8"/>
      <c r="KJ1612" s="8"/>
      <c r="KK1612" s="8"/>
      <c r="KL1612" s="8"/>
      <c r="KM1612" s="8"/>
      <c r="KN1612" s="8"/>
      <c r="KO1612" s="8"/>
      <c r="KP1612" s="8"/>
      <c r="KQ1612" s="8"/>
      <c r="KR1612" s="8"/>
      <c r="KS1612" s="8"/>
      <c r="KT1612" s="8"/>
      <c r="KU1612" s="8"/>
      <c r="KV1612" s="8"/>
      <c r="KW1612" s="8"/>
      <c r="KX1612" s="8"/>
      <c r="KY1612" s="8"/>
      <c r="KZ1612" s="8"/>
      <c r="LA1612" s="8"/>
      <c r="LB1612" s="8"/>
      <c r="LC1612" s="8"/>
      <c r="LD1612" s="8"/>
      <c r="LE1612" s="8"/>
      <c r="LF1612" s="8"/>
      <c r="LG1612" s="8"/>
      <c r="LH1612" s="8"/>
      <c r="LI1612" s="8"/>
      <c r="LJ1612" s="8"/>
      <c r="LK1612" s="8"/>
      <c r="LL1612" s="8"/>
      <c r="LM1612" s="8"/>
      <c r="LN1612" s="8"/>
      <c r="LO1612" s="8"/>
      <c r="LP1612" s="8"/>
      <c r="LQ1612" s="8"/>
      <c r="LR1612" s="8"/>
      <c r="LS1612" s="8"/>
      <c r="LT1612" s="8"/>
      <c r="LU1612" s="8"/>
      <c r="LV1612" s="8"/>
      <c r="LW1612" s="8"/>
      <c r="LX1612" s="8"/>
      <c r="LY1612" s="8"/>
      <c r="LZ1612" s="8"/>
      <c r="MA1612" s="8"/>
      <c r="MB1612" s="8"/>
      <c r="MC1612" s="8"/>
      <c r="MD1612" s="8"/>
      <c r="ME1612" s="8"/>
      <c r="MF1612" s="8"/>
      <c r="MG1612" s="8"/>
      <c r="MH1612" s="8"/>
      <c r="MI1612" s="8"/>
      <c r="MJ1612" s="8"/>
      <c r="MK1612" s="8"/>
      <c r="ML1612" s="8"/>
      <c r="MM1612" s="8"/>
      <c r="MN1612" s="8"/>
      <c r="MO1612" s="8"/>
      <c r="MP1612" s="8"/>
      <c r="MQ1612" s="8"/>
      <c r="MS1612" s="8"/>
    </row>
    <row r="1613" spans="1:359" s="8" customFormat="1" ht="22.5" customHeight="1">
      <c r="A1613" s="57">
        <v>1</v>
      </c>
      <c r="B1613" s="58">
        <v>15</v>
      </c>
      <c r="C1613" s="62"/>
      <c r="D1613" s="201">
        <f>SUM((S1613*A1613)+B1613+C1613)</f>
        <v>25.858000000000001</v>
      </c>
      <c r="E1613" s="225"/>
      <c r="F1613" s="59" t="s">
        <v>805</v>
      </c>
      <c r="G1613" s="59"/>
      <c r="H1613" s="43" t="s">
        <v>1266</v>
      </c>
      <c r="I1613" s="43" t="s">
        <v>1267</v>
      </c>
      <c r="J1613" s="43" t="s">
        <v>1268</v>
      </c>
      <c r="K1613" s="43" t="s">
        <v>1369</v>
      </c>
      <c r="L1613" s="66">
        <f>SUM(D1613)</f>
        <v>25.858000000000001</v>
      </c>
      <c r="M1613" s="66"/>
      <c r="N1613" s="1" t="s">
        <v>369</v>
      </c>
      <c r="O1613" s="316" t="s">
        <v>369</v>
      </c>
      <c r="P1613" s="317">
        <v>1</v>
      </c>
      <c r="Q1613" s="4" t="s">
        <v>369</v>
      </c>
      <c r="R1613" s="37">
        <v>8.9</v>
      </c>
      <c r="S1613" s="38">
        <f>SUM(R1613*1.22)</f>
        <v>10.858000000000001</v>
      </c>
      <c r="T1613" s="20"/>
      <c r="U1613" s="10" t="s">
        <v>721</v>
      </c>
      <c r="V1613" s="10" t="s">
        <v>522</v>
      </c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  <c r="AR1613" s="12"/>
      <c r="AS1613" s="12"/>
      <c r="AT1613" s="12"/>
      <c r="AU1613" s="12"/>
      <c r="AV1613" s="12"/>
      <c r="AW1613" s="12"/>
      <c r="AX1613" s="12"/>
      <c r="AY1613" s="12"/>
      <c r="AZ1613" s="12"/>
      <c r="BA1613" s="12"/>
      <c r="BB1613" s="12"/>
      <c r="BC1613" s="12"/>
      <c r="BD1613" s="12"/>
      <c r="BE1613" s="12"/>
      <c r="BF1613" s="12"/>
      <c r="BG1613" s="12"/>
      <c r="BH1613" s="12"/>
      <c r="BI1613" s="12"/>
      <c r="BJ1613" s="12"/>
      <c r="BK1613" s="12"/>
      <c r="BL1613" s="12"/>
      <c r="BM1613" s="12"/>
      <c r="BN1613" s="12"/>
      <c r="BO1613" s="12"/>
      <c r="BP1613" s="12"/>
      <c r="BQ1613" s="12"/>
      <c r="BR1613" s="12"/>
      <c r="BS1613" s="12"/>
      <c r="BT1613" s="12"/>
      <c r="BU1613" s="12"/>
      <c r="BV1613" s="12"/>
      <c r="BW1613" s="12"/>
      <c r="BX1613" s="12"/>
      <c r="BY1613" s="12"/>
      <c r="BZ1613" s="12"/>
      <c r="CA1613" s="12"/>
      <c r="CB1613" s="12"/>
      <c r="CC1613" s="12"/>
      <c r="CD1613" s="12"/>
      <c r="CE1613" s="12"/>
      <c r="CF1613" s="12"/>
      <c r="CG1613" s="12"/>
      <c r="CH1613" s="12"/>
      <c r="CI1613" s="12"/>
      <c r="CJ1613" s="12"/>
      <c r="CK1613" s="12"/>
      <c r="CL1613" s="12"/>
      <c r="CM1613" s="12"/>
      <c r="CN1613" s="12"/>
      <c r="CO1613" s="12"/>
      <c r="CP1613" s="12"/>
      <c r="CQ1613" s="12"/>
      <c r="CR1613" s="12"/>
      <c r="CS1613" s="12"/>
      <c r="CT1613" s="12"/>
      <c r="CU1613" s="12"/>
      <c r="CV1613" s="12"/>
      <c r="CW1613" s="12"/>
      <c r="CX1613" s="12"/>
      <c r="CY1613" s="12"/>
      <c r="CZ1613" s="12"/>
      <c r="DA1613" s="12"/>
      <c r="DB1613" s="12"/>
      <c r="DC1613" s="12"/>
      <c r="DD1613" s="12"/>
      <c r="DE1613" s="12"/>
      <c r="DF1613" s="12"/>
      <c r="DG1613" s="12"/>
      <c r="DH1613" s="12"/>
      <c r="DI1613" s="12"/>
      <c r="DJ1613" s="12"/>
      <c r="DK1613" s="12"/>
      <c r="DL1613" s="12"/>
      <c r="DM1613" s="12"/>
      <c r="DN1613" s="12"/>
      <c r="DO1613" s="12"/>
      <c r="DP1613" s="12"/>
      <c r="DQ1613" s="12"/>
      <c r="DR1613" s="12"/>
      <c r="DS1613" s="12"/>
      <c r="DT1613" s="12"/>
      <c r="DU1613" s="12"/>
      <c r="DV1613" s="12"/>
      <c r="DW1613" s="12"/>
      <c r="DX1613" s="12"/>
      <c r="DY1613" s="12"/>
      <c r="DZ1613" s="12"/>
      <c r="EA1613" s="12"/>
      <c r="EB1613" s="12"/>
      <c r="EC1613" s="12"/>
      <c r="ED1613" s="12"/>
      <c r="EE1613" s="12"/>
      <c r="EF1613" s="12"/>
      <c r="EG1613" s="12"/>
      <c r="EH1613" s="12"/>
      <c r="EI1613" s="12"/>
      <c r="EJ1613" s="12"/>
      <c r="EK1613" s="12"/>
      <c r="EL1613" s="12"/>
      <c r="EM1613" s="12"/>
      <c r="EN1613" s="12"/>
      <c r="EO1613" s="12"/>
      <c r="EP1613" s="12"/>
      <c r="EQ1613" s="12"/>
      <c r="ER1613" s="12"/>
      <c r="ES1613" s="12"/>
      <c r="ET1613" s="12"/>
      <c r="EU1613" s="12"/>
      <c r="EV1613" s="12"/>
      <c r="EW1613" s="12"/>
      <c r="EX1613" s="12"/>
      <c r="EY1613" s="12"/>
      <c r="EZ1613" s="12"/>
      <c r="FA1613" s="12"/>
      <c r="FB1613" s="12"/>
      <c r="FC1613" s="12"/>
      <c r="FD1613" s="12"/>
      <c r="FE1613" s="12"/>
      <c r="FF1613" s="12"/>
      <c r="FG1613" s="12"/>
      <c r="FH1613" s="12"/>
      <c r="FI1613" s="12"/>
      <c r="FJ1613" s="12"/>
      <c r="FK1613" s="12"/>
      <c r="FL1613" s="12"/>
      <c r="FM1613" s="12"/>
      <c r="FN1613" s="12"/>
      <c r="FO1613" s="12"/>
      <c r="FP1613" s="12"/>
      <c r="FQ1613" s="12"/>
      <c r="FR1613" s="12"/>
      <c r="FS1613" s="12"/>
      <c r="FT1613" s="12"/>
      <c r="FU1613" s="12"/>
      <c r="FV1613" s="12"/>
      <c r="FW1613" s="12"/>
      <c r="FX1613" s="12"/>
      <c r="FY1613" s="12"/>
      <c r="FZ1613" s="12"/>
      <c r="GA1613" s="12"/>
      <c r="GB1613" s="12"/>
      <c r="GC1613" s="12"/>
      <c r="GD1613" s="12"/>
      <c r="GE1613" s="12"/>
      <c r="GF1613" s="12"/>
      <c r="GG1613" s="12"/>
      <c r="GH1613" s="12"/>
      <c r="GI1613" s="12"/>
      <c r="GJ1613" s="12"/>
      <c r="GK1613" s="12"/>
      <c r="GL1613" s="12"/>
      <c r="GM1613" s="12"/>
      <c r="GN1613" s="12"/>
      <c r="GO1613" s="12"/>
      <c r="GP1613" s="12"/>
      <c r="GQ1613" s="12"/>
      <c r="GR1613" s="12"/>
      <c r="GS1613" s="12"/>
      <c r="GT1613" s="12"/>
      <c r="GU1613" s="12"/>
      <c r="GV1613" s="12"/>
      <c r="GW1613" s="12"/>
      <c r="GX1613" s="12"/>
      <c r="GY1613" s="12"/>
      <c r="GZ1613" s="12"/>
      <c r="HA1613" s="12"/>
      <c r="HB1613" s="12"/>
      <c r="HC1613" s="12"/>
      <c r="HD1613" s="12"/>
      <c r="HE1613" s="12"/>
      <c r="HF1613" s="12"/>
      <c r="HG1613" s="12"/>
      <c r="HH1613" s="12"/>
      <c r="HI1613" s="12"/>
      <c r="HJ1613" s="12"/>
      <c r="HK1613" s="12"/>
      <c r="HL1613" s="12"/>
      <c r="HM1613" s="12"/>
      <c r="HN1613" s="12"/>
      <c r="HO1613" s="12"/>
      <c r="HR1613" s="12"/>
      <c r="HS1613" s="12"/>
      <c r="HV1613" s="12"/>
      <c r="HY1613" s="12"/>
      <c r="II1613" s="12"/>
      <c r="IJ1613" s="7"/>
      <c r="IK1613" s="7"/>
      <c r="IS1613" s="12"/>
      <c r="IT1613" s="12"/>
      <c r="IU1613" s="12"/>
      <c r="IV1613" s="12"/>
      <c r="IW1613" s="12"/>
      <c r="IX1613" s="12"/>
      <c r="IY1613" s="12"/>
      <c r="IZ1613" s="12"/>
      <c r="JA1613" s="12"/>
      <c r="KX1613" s="12"/>
      <c r="LN1613" s="12"/>
      <c r="LO1613" s="12"/>
      <c r="LP1613" s="12"/>
      <c r="LQ1613" s="12"/>
      <c r="MG1613" s="12"/>
      <c r="MH1613" s="12"/>
      <c r="MI1613" s="12"/>
      <c r="MJ1613" s="12"/>
      <c r="MK1613" s="12"/>
      <c r="ML1613" s="12"/>
      <c r="MM1613" s="12"/>
      <c r="MN1613" s="12"/>
      <c r="MO1613" s="12"/>
      <c r="MP1613" s="12"/>
    </row>
    <row r="1614" spans="1:359" s="8" customFormat="1" ht="22.5" customHeight="1">
      <c r="A1614" s="57">
        <v>1</v>
      </c>
      <c r="B1614" s="58">
        <v>15</v>
      </c>
      <c r="C1614" s="62"/>
      <c r="D1614" s="201">
        <f>SUM((S1614*A1614)+B1614+C1614)</f>
        <v>25.858000000000001</v>
      </c>
      <c r="E1614" s="225"/>
      <c r="F1614" s="59" t="s">
        <v>805</v>
      </c>
      <c r="G1614" s="59"/>
      <c r="H1614" s="26" t="s">
        <v>1266</v>
      </c>
      <c r="I1614" s="26" t="s">
        <v>1267</v>
      </c>
      <c r="J1614" s="26" t="s">
        <v>2416</v>
      </c>
      <c r="K1614" s="26" t="s">
        <v>2417</v>
      </c>
      <c r="L1614" s="66">
        <f t="shared" ref="L1614" si="481">SUM(D1614)</f>
        <v>25.858000000000001</v>
      </c>
      <c r="M1614" s="66"/>
      <c r="N1614" s="1" t="s">
        <v>369</v>
      </c>
      <c r="O1614" s="316" t="s">
        <v>369</v>
      </c>
      <c r="P1614" s="317">
        <v>6</v>
      </c>
      <c r="Q1614" s="4" t="s">
        <v>369</v>
      </c>
      <c r="R1614" s="92">
        <v>8.9</v>
      </c>
      <c r="S1614" s="38">
        <f t="shared" ref="S1614" si="482">SUM(R1614*1.22)</f>
        <v>10.858000000000001</v>
      </c>
      <c r="T1614" s="20"/>
      <c r="U1614" s="10" t="s">
        <v>721</v>
      </c>
      <c r="V1614" s="10" t="s">
        <v>522</v>
      </c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GO1614"/>
      <c r="GP1614"/>
      <c r="GQ1614"/>
      <c r="GR1614"/>
      <c r="GS1614"/>
      <c r="GT1614"/>
      <c r="GU1614"/>
      <c r="GV1614"/>
      <c r="GW1614"/>
      <c r="GX1614"/>
      <c r="GY1614"/>
      <c r="GZ1614"/>
      <c r="HA1614"/>
      <c r="HB1614"/>
      <c r="HC1614"/>
      <c r="HD1614"/>
      <c r="HE1614"/>
      <c r="HF1614"/>
      <c r="HG1614"/>
      <c r="HH1614"/>
      <c r="HI1614"/>
      <c r="HJ1614"/>
      <c r="HK1614"/>
      <c r="HL1614"/>
      <c r="HM1614"/>
      <c r="HN1614"/>
      <c r="HO1614"/>
      <c r="HP1614"/>
      <c r="HQ1614"/>
      <c r="HR1614"/>
      <c r="HS1614"/>
      <c r="HT1614"/>
      <c r="HU1614"/>
      <c r="HV1614"/>
      <c r="HW1614"/>
      <c r="HX1614"/>
      <c r="HY1614"/>
      <c r="HZ1614"/>
      <c r="IA1614"/>
      <c r="IB1614"/>
      <c r="IC1614"/>
      <c r="ID1614"/>
      <c r="IE1614"/>
      <c r="IF1614"/>
      <c r="IG1614"/>
      <c r="IH1614"/>
      <c r="II1614"/>
      <c r="IJ1614"/>
      <c r="IK1614"/>
      <c r="IL1614"/>
      <c r="IM1614"/>
      <c r="IN1614"/>
      <c r="IO1614"/>
      <c r="IP1614"/>
      <c r="IQ1614"/>
      <c r="IR1614"/>
      <c r="IS1614"/>
      <c r="IT1614"/>
      <c r="IU1614"/>
      <c r="IV1614"/>
      <c r="IW1614"/>
      <c r="IX1614"/>
      <c r="IY1614"/>
      <c r="IZ1614"/>
      <c r="JA1614"/>
      <c r="JB1614"/>
      <c r="JC1614"/>
      <c r="JD1614"/>
      <c r="JE1614"/>
      <c r="JF1614"/>
      <c r="JG1614"/>
      <c r="JH1614"/>
      <c r="JI1614"/>
      <c r="JJ1614"/>
      <c r="JK1614"/>
      <c r="JL1614"/>
      <c r="JM1614"/>
      <c r="JN1614"/>
      <c r="JO1614"/>
      <c r="JP1614"/>
      <c r="JQ1614"/>
      <c r="JR1614"/>
      <c r="JS1614"/>
      <c r="JT1614"/>
      <c r="JU1614"/>
      <c r="JV1614"/>
      <c r="JW1614"/>
      <c r="JX1614"/>
      <c r="JY1614"/>
      <c r="JZ1614"/>
      <c r="KA1614"/>
      <c r="KB1614"/>
      <c r="KC1614"/>
      <c r="KD1614"/>
      <c r="KE1614"/>
      <c r="KF1614"/>
      <c r="KM1614"/>
      <c r="KN1614"/>
      <c r="KO1614"/>
      <c r="KP1614"/>
      <c r="KQ1614"/>
      <c r="KR1614"/>
      <c r="KS1614" s="12"/>
      <c r="KT1614" s="12"/>
      <c r="KZ1614" s="12"/>
      <c r="LA1614" s="12"/>
      <c r="LB1614" s="12"/>
      <c r="LC1614" s="12"/>
      <c r="MH1614" s="12"/>
      <c r="MI1614" s="12"/>
      <c r="MJ1614" s="12"/>
      <c r="MK1614" s="12"/>
      <c r="ML1614" s="12"/>
      <c r="MM1614" s="12"/>
      <c r="MN1614" s="12"/>
      <c r="MO1614" s="12"/>
      <c r="MP1614" s="12"/>
      <c r="MQ1614" s="12"/>
      <c r="MS1614" s="12"/>
    </row>
    <row r="1615" spans="1:359" s="8" customFormat="1" ht="22.5" customHeight="1">
      <c r="A1615" s="56"/>
      <c r="B1615" s="55"/>
      <c r="C1615" s="63"/>
      <c r="D1615" s="201"/>
      <c r="E1615" s="226"/>
      <c r="F1615" s="60"/>
      <c r="G1615" s="60"/>
      <c r="H1615" s="26"/>
      <c r="I1615" s="26"/>
      <c r="J1615" s="9"/>
      <c r="K1615" s="26"/>
      <c r="L1615" s="66"/>
      <c r="M1615" s="66"/>
      <c r="N1615" s="17"/>
      <c r="O1615" s="318"/>
      <c r="P1615" s="318"/>
      <c r="Q1615" s="13"/>
      <c r="R1615" s="31"/>
      <c r="S1615" s="31"/>
      <c r="T1615" s="21"/>
      <c r="U1615" s="10"/>
      <c r="V1615" s="9"/>
      <c r="KG1615" s="12"/>
      <c r="MR1615" s="12"/>
      <c r="MU1615" s="12"/>
    </row>
    <row r="1616" spans="1:359" s="8" customFormat="1" ht="22.5" customHeight="1">
      <c r="A1616" s="56"/>
      <c r="B1616" s="55"/>
      <c r="C1616" s="63"/>
      <c r="D1616" s="201"/>
      <c r="E1616" s="226"/>
      <c r="F1616" s="60"/>
      <c r="G1616" s="60"/>
      <c r="H1616" s="26"/>
      <c r="I1616" s="26"/>
      <c r="J1616" s="9"/>
      <c r="K1616" s="26"/>
      <c r="L1616" s="66"/>
      <c r="M1616" s="66"/>
      <c r="N1616" s="17"/>
      <c r="O1616" s="318"/>
      <c r="P1616" s="318"/>
      <c r="Q1616" s="13"/>
      <c r="R1616" s="31"/>
      <c r="S1616" s="31"/>
      <c r="T1616" s="21"/>
      <c r="U1616" s="10"/>
      <c r="V1616" s="9"/>
      <c r="KG1616" s="12"/>
      <c r="MR1616" s="12"/>
      <c r="MU1616" s="12"/>
    </row>
    <row r="1617" spans="1:359" s="8" customFormat="1" ht="22.5" customHeight="1">
      <c r="A1617" s="56"/>
      <c r="B1617" s="55"/>
      <c r="C1617" s="63"/>
      <c r="D1617" s="201"/>
      <c r="E1617" s="225"/>
      <c r="F1617" s="60"/>
      <c r="G1617" s="60"/>
      <c r="H1617" s="26"/>
      <c r="I1617" s="26"/>
      <c r="J1617" s="9"/>
      <c r="K1617" s="26"/>
      <c r="L1617" s="66"/>
      <c r="M1617" s="66"/>
      <c r="N1617" s="17"/>
      <c r="O1617" s="318"/>
      <c r="P1617" s="318"/>
      <c r="Q1617" s="13"/>
      <c r="R1617" s="31"/>
      <c r="S1617" s="31"/>
      <c r="T1617" s="21"/>
      <c r="U1617" s="10"/>
      <c r="V1617" s="9"/>
      <c r="KG1617" s="12"/>
      <c r="MR1617" s="12"/>
      <c r="MU1617" s="12"/>
    </row>
    <row r="1618" spans="1:359" s="8" customFormat="1" ht="22.5" customHeight="1">
      <c r="A1618" s="56"/>
      <c r="B1618" s="55"/>
      <c r="C1618" s="63"/>
      <c r="D1618" s="201"/>
      <c r="E1618" s="226"/>
      <c r="F1618" s="60"/>
      <c r="G1618" s="60"/>
      <c r="H1618" s="26"/>
      <c r="I1618" s="26"/>
      <c r="J1618" s="9"/>
      <c r="K1618" s="26"/>
      <c r="L1618" s="66"/>
      <c r="M1618" s="66"/>
      <c r="N1618" s="17"/>
      <c r="O1618" s="318"/>
      <c r="P1618" s="318"/>
      <c r="Q1618" s="13"/>
      <c r="R1618" s="31"/>
      <c r="S1618" s="31"/>
      <c r="T1618" s="21"/>
      <c r="U1618" s="10"/>
      <c r="V1618" s="9"/>
      <c r="KG1618" s="12"/>
      <c r="MU1618" s="12"/>
    </row>
    <row r="1619" spans="1:359" s="8" customFormat="1" ht="22.5" customHeight="1">
      <c r="A1619" s="57">
        <v>1</v>
      </c>
      <c r="B1619" s="58">
        <v>15</v>
      </c>
      <c r="C1619" s="62"/>
      <c r="D1619" s="201">
        <f>SUM((S1619*A1619)+B1619+C1619)</f>
        <v>25.98</v>
      </c>
      <c r="E1619" s="226"/>
      <c r="F1619" s="59" t="s">
        <v>805</v>
      </c>
      <c r="G1619" s="59"/>
      <c r="H1619" s="26" t="s">
        <v>476</v>
      </c>
      <c r="I1619" s="26" t="s">
        <v>76</v>
      </c>
      <c r="J1619" s="9" t="s">
        <v>499</v>
      </c>
      <c r="K1619" s="26" t="s">
        <v>429</v>
      </c>
      <c r="L1619" s="66">
        <f>SUM(D1619)</f>
        <v>25.98</v>
      </c>
      <c r="M1619" s="66"/>
      <c r="N1619" s="1" t="s">
        <v>369</v>
      </c>
      <c r="O1619" s="316" t="s">
        <v>369</v>
      </c>
      <c r="P1619" s="317">
        <v>4</v>
      </c>
      <c r="Q1619" s="4" t="s">
        <v>369</v>
      </c>
      <c r="R1619" s="37">
        <v>9</v>
      </c>
      <c r="S1619" s="38">
        <f>SUM(R1619*1.22)</f>
        <v>10.98</v>
      </c>
      <c r="T1619" s="20"/>
      <c r="U1619" s="10" t="s">
        <v>630</v>
      </c>
      <c r="V1619" s="9"/>
      <c r="HY1619" s="12"/>
      <c r="HZ1619" s="7"/>
      <c r="IA1619" s="7"/>
      <c r="IG1619" s="12"/>
      <c r="II1619" s="12"/>
      <c r="IJ1619" s="12"/>
      <c r="IK1619" s="12"/>
      <c r="IL1619" s="12"/>
      <c r="IM1619" s="12"/>
      <c r="IN1619" s="12"/>
      <c r="IS1619" s="7"/>
      <c r="IT1619" s="7"/>
      <c r="IU1619" s="7"/>
      <c r="IV1619" s="7"/>
      <c r="IW1619" s="7"/>
      <c r="IX1619" s="7"/>
      <c r="IY1619" s="7"/>
      <c r="IZ1619" s="7"/>
      <c r="JA1619" s="7"/>
      <c r="JT1619" s="12"/>
      <c r="JU1619" s="12"/>
      <c r="JV1619" s="12"/>
      <c r="JW1619" s="12"/>
      <c r="JX1619" s="12"/>
      <c r="KS1619" s="12"/>
      <c r="KT1619" s="12"/>
      <c r="KX1619" s="12"/>
      <c r="KZ1619" s="12"/>
      <c r="LA1619" s="12"/>
      <c r="LB1619" s="12"/>
      <c r="LC1619" s="12"/>
      <c r="LN1619" s="12"/>
      <c r="LO1619" s="12"/>
      <c r="LP1619" s="12"/>
      <c r="LQ1619" s="12"/>
      <c r="MG1619" s="12"/>
      <c r="MK1619" s="7"/>
      <c r="ML1619" s="7"/>
      <c r="MM1619" s="7"/>
      <c r="MN1619" s="7"/>
      <c r="MO1619" s="7"/>
      <c r="MP1619" s="7"/>
    </row>
    <row r="1620" spans="1:359" s="8" customFormat="1" ht="22.5" customHeight="1">
      <c r="A1620" s="56"/>
      <c r="B1620" s="55"/>
      <c r="C1620" s="63"/>
      <c r="D1620" s="201"/>
      <c r="E1620" s="226"/>
      <c r="F1620" s="60"/>
      <c r="G1620" s="60"/>
      <c r="H1620" s="26"/>
      <c r="I1620" s="26"/>
      <c r="J1620" s="26"/>
      <c r="K1620" s="26"/>
      <c r="L1620" s="66"/>
      <c r="M1620" s="66"/>
      <c r="N1620" s="17"/>
      <c r="O1620" s="318"/>
      <c r="P1620" s="318"/>
      <c r="Q1620" s="13"/>
      <c r="R1620" s="31"/>
      <c r="S1620" s="31"/>
      <c r="T1620" s="21"/>
      <c r="U1620" s="10"/>
      <c r="V1620" s="9"/>
      <c r="KG1620" s="12"/>
      <c r="MU1620" s="12"/>
    </row>
    <row r="1621" spans="1:359" s="8" customFormat="1" ht="22.5" customHeight="1">
      <c r="A1621" s="56"/>
      <c r="B1621" s="55"/>
      <c r="C1621" s="63"/>
      <c r="D1621" s="201"/>
      <c r="E1621" s="226"/>
      <c r="F1621" s="60"/>
      <c r="G1621" s="60"/>
      <c r="H1621" s="26"/>
      <c r="I1621" s="26"/>
      <c r="J1621" s="9"/>
      <c r="K1621" s="26"/>
      <c r="L1621" s="66"/>
      <c r="M1621" s="66"/>
      <c r="N1621" s="17"/>
      <c r="O1621" s="318"/>
      <c r="P1621" s="318"/>
      <c r="Q1621" s="13"/>
      <c r="R1621" s="31"/>
      <c r="S1621" s="31"/>
      <c r="T1621" s="21"/>
      <c r="U1621" s="10"/>
      <c r="V1621" s="9"/>
      <c r="KG1621" s="12"/>
      <c r="MQ1621" s="12"/>
      <c r="MR1621" s="12"/>
      <c r="MS1621" s="12"/>
      <c r="MU1621" s="12"/>
    </row>
    <row r="1622" spans="1:359" s="8" customFormat="1" ht="22.5" customHeight="1">
      <c r="A1622" s="56"/>
      <c r="B1622" s="55"/>
      <c r="C1622" s="63"/>
      <c r="D1622" s="201"/>
      <c r="E1622" s="226"/>
      <c r="F1622" s="60"/>
      <c r="G1622" s="60"/>
      <c r="H1622" s="26"/>
      <c r="I1622" s="26"/>
      <c r="J1622" s="9"/>
      <c r="K1622" s="26"/>
      <c r="L1622" s="66"/>
      <c r="M1622" s="66"/>
      <c r="N1622" s="17"/>
      <c r="O1622" s="318"/>
      <c r="P1622" s="318"/>
      <c r="Q1622" s="13"/>
      <c r="R1622" s="31"/>
      <c r="S1622" s="31"/>
      <c r="T1622" s="21"/>
      <c r="U1622" s="10"/>
      <c r="V1622" s="9"/>
      <c r="KG1622" s="12"/>
      <c r="MQ1622" s="12"/>
      <c r="MR1622" s="12"/>
      <c r="MS1622" s="12"/>
      <c r="MU1622" s="12"/>
    </row>
    <row r="1623" spans="1:359" s="8" customFormat="1" ht="22.5" customHeight="1">
      <c r="A1623" s="56"/>
      <c r="B1623" s="55"/>
      <c r="C1623" s="63"/>
      <c r="D1623" s="201"/>
      <c r="E1623" s="225"/>
      <c r="F1623" s="60"/>
      <c r="G1623" s="60"/>
      <c r="H1623" s="26"/>
      <c r="I1623" s="26"/>
      <c r="J1623" s="9"/>
      <c r="K1623" s="26"/>
      <c r="L1623" s="66"/>
      <c r="M1623" s="66"/>
      <c r="N1623" s="17"/>
      <c r="O1623" s="318"/>
      <c r="P1623" s="318"/>
      <c r="Q1623" s="13"/>
      <c r="R1623" s="31"/>
      <c r="S1623" s="31"/>
      <c r="T1623" s="21"/>
      <c r="U1623" s="10"/>
      <c r="V1623" s="9"/>
      <c r="KG1623" s="12"/>
      <c r="MR1623" s="12"/>
      <c r="MU1623" s="12"/>
    </row>
    <row r="1624" spans="1:359" s="8" customFormat="1" ht="22.5" customHeight="1">
      <c r="A1624" s="57">
        <v>1</v>
      </c>
      <c r="B1624" s="58">
        <v>12</v>
      </c>
      <c r="C1624" s="62"/>
      <c r="D1624" s="201">
        <f>SUM((S1624*A1624)+B1624+C1624)</f>
        <v>26.017800000000001</v>
      </c>
      <c r="E1624" s="226"/>
      <c r="F1624" s="59" t="s">
        <v>819</v>
      </c>
      <c r="G1624" s="59"/>
      <c r="H1624" s="26" t="s">
        <v>670</v>
      </c>
      <c r="I1624" s="26" t="s">
        <v>73</v>
      </c>
      <c r="J1624" s="9" t="s">
        <v>514</v>
      </c>
      <c r="K1624" s="26" t="s">
        <v>671</v>
      </c>
      <c r="L1624" s="66">
        <f>SUM(D1624)</f>
        <v>26.017800000000001</v>
      </c>
      <c r="M1624" s="66"/>
      <c r="N1624" s="1" t="s">
        <v>369</v>
      </c>
      <c r="O1624" s="316" t="s">
        <v>369</v>
      </c>
      <c r="P1624" s="317">
        <v>1</v>
      </c>
      <c r="Q1624" s="4" t="s">
        <v>369</v>
      </c>
      <c r="R1624" s="37">
        <v>11.49</v>
      </c>
      <c r="S1624" s="38">
        <f>SUM(R1624*1.22)</f>
        <v>14.017799999999999</v>
      </c>
      <c r="T1624" s="20"/>
      <c r="U1624" s="10" t="s">
        <v>485</v>
      </c>
      <c r="V1624" s="9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  <c r="AR1624" s="12"/>
      <c r="AS1624" s="12"/>
      <c r="AT1624" s="12"/>
      <c r="AU1624" s="12"/>
      <c r="AV1624" s="12"/>
      <c r="AW1624" s="12"/>
      <c r="AX1624" s="12"/>
      <c r="AY1624" s="12"/>
      <c r="AZ1624" s="12"/>
      <c r="BA1624" s="12"/>
      <c r="BB1624" s="12"/>
      <c r="BC1624" s="12"/>
      <c r="BD1624" s="12"/>
      <c r="BE1624" s="12"/>
      <c r="BF1624" s="12"/>
      <c r="BG1624" s="12"/>
      <c r="BH1624" s="12"/>
      <c r="BI1624" s="12"/>
      <c r="BJ1624" s="12"/>
      <c r="BK1624" s="12"/>
      <c r="BL1624" s="12"/>
      <c r="BM1624" s="12"/>
      <c r="BN1624" s="12"/>
      <c r="BO1624" s="12"/>
      <c r="BP1624" s="12"/>
      <c r="BQ1624" s="12"/>
      <c r="BR1624" s="12"/>
      <c r="BS1624" s="12"/>
      <c r="BT1624" s="12"/>
      <c r="BU1624" s="12"/>
      <c r="BV1624" s="12"/>
      <c r="BW1624" s="12"/>
      <c r="BX1624" s="12"/>
      <c r="BY1624" s="12"/>
      <c r="BZ1624" s="12"/>
      <c r="CA1624" s="12"/>
      <c r="CB1624" s="12"/>
      <c r="CC1624" s="12"/>
      <c r="CD1624" s="12"/>
      <c r="CE1624" s="12"/>
      <c r="CF1624" s="12"/>
      <c r="CG1624" s="12"/>
      <c r="CH1624" s="12"/>
      <c r="CI1624" s="12"/>
      <c r="CJ1624" s="12"/>
      <c r="CK1624" s="12"/>
      <c r="CL1624" s="12"/>
      <c r="CM1624" s="12"/>
      <c r="CN1624" s="12"/>
      <c r="CO1624" s="12"/>
      <c r="CP1624" s="12"/>
      <c r="CQ1624" s="12"/>
      <c r="CR1624" s="12"/>
      <c r="CS1624" s="12"/>
      <c r="CT1624" s="12"/>
      <c r="CU1624" s="12"/>
      <c r="CV1624" s="12"/>
      <c r="CW1624" s="12"/>
      <c r="CX1624" s="12"/>
      <c r="CY1624" s="12"/>
      <c r="CZ1624" s="12"/>
      <c r="DA1624" s="12"/>
      <c r="DB1624" s="12"/>
      <c r="DC1624" s="12"/>
      <c r="DD1624" s="12"/>
      <c r="DE1624" s="12"/>
      <c r="DF1624" s="12"/>
      <c r="DG1624" s="12"/>
      <c r="DH1624" s="12"/>
      <c r="DI1624" s="12"/>
      <c r="DJ1624" s="12"/>
      <c r="DK1624" s="12"/>
      <c r="DL1624" s="12"/>
      <c r="DM1624" s="12"/>
      <c r="DN1624" s="12"/>
      <c r="DO1624" s="12"/>
      <c r="DP1624" s="12"/>
      <c r="DQ1624" s="12"/>
      <c r="DR1624" s="12"/>
      <c r="DS1624" s="12"/>
      <c r="DT1624" s="12"/>
      <c r="DU1624" s="12"/>
      <c r="DV1624" s="12"/>
      <c r="DW1624" s="12"/>
      <c r="DX1624" s="12"/>
      <c r="DY1624" s="12"/>
      <c r="DZ1624" s="12"/>
      <c r="EA1624" s="12"/>
      <c r="EB1624" s="12"/>
      <c r="EC1624" s="12"/>
      <c r="ED1624" s="12"/>
      <c r="EE1624" s="12"/>
      <c r="EF1624" s="12"/>
      <c r="EG1624" s="12"/>
      <c r="EH1624" s="12"/>
      <c r="EI1624" s="12"/>
      <c r="EJ1624" s="12"/>
      <c r="EK1624" s="12"/>
      <c r="EL1624" s="12"/>
      <c r="EM1624" s="12"/>
      <c r="EN1624" s="12"/>
      <c r="EO1624" s="12"/>
      <c r="EP1624" s="12"/>
      <c r="EQ1624" s="12"/>
      <c r="ER1624" s="12"/>
      <c r="ES1624" s="12"/>
      <c r="ET1624" s="12"/>
      <c r="EU1624" s="12"/>
      <c r="EV1624" s="12"/>
      <c r="EW1624" s="12"/>
      <c r="EX1624" s="12"/>
      <c r="EY1624" s="12"/>
      <c r="EZ1624" s="12"/>
      <c r="FA1624" s="12"/>
      <c r="FB1624" s="12"/>
      <c r="FC1624" s="12"/>
      <c r="FD1624" s="12"/>
      <c r="FE1624" s="12"/>
      <c r="FF1624" s="12"/>
      <c r="FG1624" s="12"/>
      <c r="FH1624" s="12"/>
      <c r="FI1624" s="12"/>
      <c r="FJ1624" s="12"/>
      <c r="FK1624" s="12"/>
      <c r="FL1624" s="12"/>
      <c r="FM1624" s="12"/>
      <c r="FN1624" s="12"/>
      <c r="FO1624" s="12"/>
      <c r="FP1624" s="12"/>
      <c r="FQ1624" s="12"/>
      <c r="FR1624" s="12"/>
      <c r="FS1624" s="12"/>
      <c r="FT1624" s="12"/>
      <c r="FU1624" s="12"/>
      <c r="FV1624" s="12"/>
      <c r="FW1624" s="12"/>
      <c r="FX1624" s="12"/>
      <c r="FY1624" s="12"/>
      <c r="FZ1624" s="12"/>
      <c r="GA1624" s="12"/>
      <c r="GB1624" s="12"/>
      <c r="GC1624" s="12"/>
      <c r="GD1624" s="12"/>
      <c r="GE1624" s="12"/>
      <c r="GF1624" s="12"/>
      <c r="GG1624" s="12"/>
      <c r="GH1624" s="12"/>
      <c r="GI1624" s="12"/>
      <c r="GJ1624" s="12"/>
      <c r="GK1624" s="12"/>
      <c r="GL1624" s="12"/>
      <c r="GM1624" s="12"/>
      <c r="GN1624" s="12"/>
      <c r="GO1624" s="12"/>
      <c r="GP1624" s="12"/>
      <c r="GQ1624" s="12"/>
      <c r="GR1624" s="12"/>
      <c r="GS1624" s="12"/>
      <c r="GT1624" s="12"/>
      <c r="GU1624" s="12"/>
      <c r="GV1624" s="12"/>
      <c r="GW1624" s="12"/>
      <c r="GX1624" s="12"/>
      <c r="GY1624" s="12"/>
      <c r="GZ1624" s="12"/>
      <c r="HA1624" s="12"/>
      <c r="HB1624" s="12"/>
      <c r="HC1624" s="12"/>
      <c r="HD1624" s="12"/>
      <c r="HE1624" s="12"/>
      <c r="HF1624" s="12"/>
      <c r="HG1624" s="12"/>
      <c r="HH1624" s="12"/>
      <c r="HI1624" s="12"/>
      <c r="HJ1624" s="12"/>
      <c r="HK1624" s="12"/>
      <c r="HL1624" s="12"/>
      <c r="HM1624" s="12"/>
      <c r="HN1624" s="12"/>
      <c r="HO1624" s="12"/>
      <c r="HT1624" s="12"/>
      <c r="HU1624" s="12"/>
      <c r="HW1624" s="12"/>
      <c r="HX1624" s="12"/>
      <c r="HY1624" s="12"/>
      <c r="II1624" s="12"/>
      <c r="IS1624" s="12"/>
      <c r="IT1624" s="12"/>
      <c r="IU1624" s="12"/>
      <c r="IV1624" s="12"/>
      <c r="IW1624" s="12"/>
      <c r="IX1624" s="12"/>
      <c r="IY1624" s="12"/>
      <c r="IZ1624" s="12"/>
      <c r="JA1624" s="12"/>
      <c r="JM1624" s="12"/>
      <c r="JO1624" s="12"/>
      <c r="JT1624" s="12"/>
      <c r="JU1624" s="12"/>
      <c r="JV1624" s="12"/>
      <c r="JW1624" s="12"/>
      <c r="JX1624" s="12"/>
      <c r="KS1624" s="12"/>
      <c r="KT1624" s="12"/>
      <c r="KX1624" s="12"/>
      <c r="KZ1624" s="12"/>
      <c r="LA1624" s="12"/>
      <c r="LB1624" s="12"/>
      <c r="LC1624" s="12"/>
      <c r="LN1624" s="12"/>
      <c r="LO1624" s="12"/>
      <c r="LP1624" s="12"/>
      <c r="LQ1624" s="12"/>
      <c r="MG1624" s="12"/>
      <c r="MK1624" s="12"/>
      <c r="ML1624" s="12"/>
      <c r="MM1624" s="12"/>
      <c r="MN1624" s="12"/>
      <c r="MO1624" s="12"/>
      <c r="MP1624" s="12"/>
    </row>
    <row r="1625" spans="1:359" ht="22.5" customHeight="1">
      <c r="A1625" s="56"/>
      <c r="B1625" s="55"/>
      <c r="C1625" s="63"/>
      <c r="D1625" s="201"/>
      <c r="E1625" s="226"/>
      <c r="F1625" s="60"/>
      <c r="G1625" s="60"/>
      <c r="H1625" s="26"/>
      <c r="I1625" s="26"/>
      <c r="J1625" s="9"/>
      <c r="K1625" s="26"/>
      <c r="L1625" s="66"/>
      <c r="M1625" s="66"/>
      <c r="N1625" s="322"/>
      <c r="O1625" s="337"/>
      <c r="P1625" s="337"/>
      <c r="Q1625" s="323"/>
      <c r="R1625" s="31"/>
      <c r="S1625" s="31"/>
      <c r="T1625" s="21"/>
      <c r="U1625" s="10"/>
      <c r="V1625" s="9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  <c r="FG1625" s="8"/>
      <c r="FH1625" s="8"/>
      <c r="FI1625" s="8"/>
      <c r="FJ1625" s="8"/>
      <c r="FK1625" s="8"/>
      <c r="FL1625" s="8"/>
      <c r="FM1625" s="8"/>
      <c r="FN1625" s="8"/>
      <c r="FO1625" s="8"/>
      <c r="FP1625" s="8"/>
      <c r="FQ1625" s="8"/>
      <c r="FR1625" s="8"/>
      <c r="FS1625" s="8"/>
      <c r="FT1625" s="8"/>
      <c r="FU1625" s="8"/>
      <c r="FV1625" s="8"/>
      <c r="FW1625" s="8"/>
      <c r="FX1625" s="8"/>
      <c r="FY1625" s="8"/>
      <c r="FZ1625" s="8"/>
      <c r="GA1625" s="8"/>
      <c r="GB1625" s="8"/>
      <c r="GC1625" s="8"/>
      <c r="GD1625" s="8"/>
      <c r="GE1625" s="8"/>
      <c r="GF1625" s="8"/>
      <c r="GG1625" s="8"/>
      <c r="GH1625" s="8"/>
      <c r="GI1625" s="8"/>
      <c r="GJ1625" s="8"/>
      <c r="GK1625" s="8"/>
      <c r="GL1625" s="8"/>
      <c r="GM1625" s="8"/>
      <c r="GN1625" s="8"/>
      <c r="GO1625" s="8"/>
      <c r="GP1625" s="8"/>
      <c r="GQ1625" s="8"/>
      <c r="GR1625" s="8"/>
      <c r="GS1625" s="8"/>
      <c r="GT1625" s="8"/>
      <c r="GU1625" s="8"/>
      <c r="GV1625" s="8"/>
      <c r="GW1625" s="8"/>
      <c r="GX1625" s="8"/>
      <c r="GY1625" s="8"/>
      <c r="GZ1625" s="8"/>
      <c r="HA1625" s="8"/>
      <c r="HB1625" s="8"/>
      <c r="HC1625" s="8"/>
      <c r="HD1625" s="8"/>
      <c r="HE1625" s="8"/>
      <c r="HF1625" s="8"/>
      <c r="HG1625" s="8"/>
      <c r="HH1625" s="8"/>
      <c r="HI1625" s="8"/>
      <c r="HJ1625" s="8"/>
      <c r="HK1625" s="8"/>
      <c r="HL1625" s="8"/>
      <c r="HM1625" s="8"/>
      <c r="HN1625" s="8"/>
      <c r="HO1625" s="8"/>
      <c r="HP1625" s="8"/>
      <c r="HQ1625" s="8"/>
      <c r="HR1625" s="8"/>
      <c r="HS1625" s="8"/>
      <c r="HT1625" s="8"/>
      <c r="HU1625" s="8"/>
      <c r="HV1625" s="8"/>
      <c r="HW1625" s="8"/>
      <c r="HX1625" s="8"/>
      <c r="HY1625" s="8"/>
      <c r="HZ1625" s="8"/>
      <c r="IA1625" s="8"/>
      <c r="IB1625" s="8"/>
      <c r="IC1625" s="8"/>
      <c r="ID1625" s="8"/>
      <c r="IE1625" s="8"/>
      <c r="IF1625" s="8"/>
      <c r="IG1625" s="8"/>
      <c r="IH1625" s="8"/>
      <c r="II1625" s="8"/>
      <c r="IJ1625" s="8"/>
      <c r="IK1625" s="8"/>
      <c r="IL1625" s="8"/>
      <c r="IM1625" s="8"/>
      <c r="IN1625" s="8"/>
      <c r="IO1625" s="8"/>
      <c r="IP1625" s="8"/>
      <c r="IQ1625" s="8"/>
      <c r="IR1625" s="8"/>
      <c r="IS1625" s="8"/>
      <c r="IT1625" s="8"/>
      <c r="IU1625" s="8"/>
      <c r="IV1625" s="8"/>
      <c r="IW1625" s="8"/>
      <c r="IX1625" s="8"/>
      <c r="IY1625" s="8"/>
      <c r="IZ1625" s="8"/>
      <c r="JA1625" s="8"/>
      <c r="JB1625" s="8"/>
      <c r="JC1625" s="8"/>
      <c r="JD1625" s="8"/>
      <c r="JE1625" s="8"/>
      <c r="JF1625" s="8"/>
      <c r="JG1625" s="8"/>
      <c r="JH1625" s="8"/>
      <c r="JI1625" s="8"/>
      <c r="JJ1625" s="8"/>
      <c r="JK1625" s="8"/>
      <c r="JL1625" s="8"/>
      <c r="JM1625" s="8"/>
      <c r="JN1625" s="8"/>
      <c r="JO1625" s="8"/>
      <c r="JP1625" s="8"/>
      <c r="JQ1625" s="8"/>
      <c r="JR1625" s="8"/>
      <c r="JS1625" s="8"/>
      <c r="JT1625" s="8"/>
      <c r="JU1625" s="8"/>
      <c r="JV1625" s="8"/>
      <c r="JW1625" s="8"/>
      <c r="JX1625" s="8"/>
      <c r="JY1625" s="8"/>
      <c r="JZ1625" s="8"/>
      <c r="KA1625" s="8"/>
      <c r="KB1625" s="8"/>
      <c r="KC1625" s="8"/>
      <c r="KD1625" s="8"/>
      <c r="KE1625" s="8"/>
      <c r="KF1625" s="8"/>
      <c r="KM1625" s="8"/>
      <c r="KN1625" s="8"/>
      <c r="KO1625" s="8"/>
      <c r="KP1625" s="8"/>
      <c r="KQ1625" s="8"/>
      <c r="KR1625" s="8"/>
      <c r="KS1625" s="8"/>
      <c r="KT1625" s="8"/>
      <c r="KU1625" s="8"/>
      <c r="KV1625" s="8"/>
      <c r="KW1625" s="8"/>
      <c r="KX1625" s="8"/>
      <c r="KY1625" s="8"/>
      <c r="KZ1625" s="8"/>
      <c r="LA1625" s="8"/>
      <c r="LB1625" s="8"/>
      <c r="LC1625" s="8"/>
      <c r="LD1625" s="8"/>
      <c r="LE1625" s="8"/>
      <c r="LF1625" s="8"/>
      <c r="LG1625" s="8"/>
      <c r="LH1625" s="8"/>
      <c r="LI1625" s="8"/>
      <c r="LJ1625" s="8"/>
      <c r="LK1625" s="8"/>
      <c r="LL1625" s="8"/>
      <c r="LM1625" s="8"/>
      <c r="LN1625" s="8"/>
      <c r="LO1625" s="8"/>
      <c r="LP1625" s="8"/>
      <c r="LQ1625" s="8"/>
      <c r="LR1625" s="8"/>
      <c r="LS1625" s="8"/>
      <c r="LT1625" s="8"/>
      <c r="LU1625" s="8"/>
      <c r="LV1625" s="8"/>
      <c r="LW1625" s="8"/>
      <c r="LX1625" s="8"/>
      <c r="LY1625" s="8"/>
      <c r="LZ1625" s="8"/>
      <c r="MA1625" s="8"/>
      <c r="MB1625" s="8"/>
      <c r="MC1625" s="8"/>
      <c r="MD1625" s="8"/>
      <c r="ME1625" s="8"/>
      <c r="MF1625" s="8"/>
      <c r="MG1625" s="8"/>
      <c r="MH1625" s="8"/>
      <c r="MI1625" s="8"/>
      <c r="MJ1625" s="8"/>
      <c r="MK1625" s="8"/>
      <c r="ML1625" s="8"/>
      <c r="MM1625" s="8"/>
      <c r="MN1625" s="8"/>
      <c r="MO1625" s="8"/>
      <c r="MP1625" s="8"/>
      <c r="MQ1625" s="8"/>
      <c r="MS1625" s="8"/>
      <c r="MU1625"/>
    </row>
    <row r="1626" spans="1:359" ht="22.5" customHeight="1">
      <c r="A1626" s="56"/>
      <c r="B1626" s="55"/>
      <c r="C1626" s="63"/>
      <c r="D1626" s="201"/>
      <c r="F1626" s="60"/>
      <c r="G1626" s="60"/>
      <c r="H1626" s="26"/>
      <c r="I1626" s="26"/>
      <c r="J1626" s="9"/>
      <c r="K1626" s="26"/>
      <c r="L1626" s="66"/>
      <c r="M1626" s="66"/>
      <c r="N1626" s="322"/>
      <c r="O1626" s="337"/>
      <c r="P1626" s="337"/>
      <c r="Q1626" s="323"/>
      <c r="R1626" s="31"/>
      <c r="S1626" s="31"/>
      <c r="T1626" s="21"/>
      <c r="U1626" s="10"/>
      <c r="V1626" s="9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  <c r="FG1626" s="8"/>
      <c r="FH1626" s="8"/>
      <c r="FI1626" s="8"/>
      <c r="FJ1626" s="8"/>
      <c r="FK1626" s="8"/>
      <c r="FL1626" s="8"/>
      <c r="FM1626" s="8"/>
      <c r="FN1626" s="8"/>
      <c r="FO1626" s="8"/>
      <c r="FP1626" s="8"/>
      <c r="FQ1626" s="8"/>
      <c r="FR1626" s="8"/>
      <c r="FS1626" s="8"/>
      <c r="FT1626" s="8"/>
      <c r="FU1626" s="8"/>
      <c r="FV1626" s="8"/>
      <c r="FW1626" s="8"/>
      <c r="FX1626" s="8"/>
      <c r="FY1626" s="8"/>
      <c r="FZ1626" s="8"/>
      <c r="GA1626" s="8"/>
      <c r="GB1626" s="8"/>
      <c r="GC1626" s="8"/>
      <c r="GD1626" s="8"/>
      <c r="GE1626" s="8"/>
      <c r="GF1626" s="8"/>
      <c r="GG1626" s="8"/>
      <c r="GH1626" s="8"/>
      <c r="GI1626" s="8"/>
      <c r="GJ1626" s="8"/>
      <c r="GK1626" s="8"/>
      <c r="GL1626" s="8"/>
      <c r="GM1626" s="8"/>
      <c r="GN1626" s="8"/>
      <c r="GO1626" s="8"/>
      <c r="GP1626" s="8"/>
      <c r="GQ1626" s="8"/>
      <c r="GR1626" s="8"/>
      <c r="GS1626" s="8"/>
      <c r="GT1626" s="8"/>
      <c r="GU1626" s="8"/>
      <c r="GV1626" s="8"/>
      <c r="GW1626" s="8"/>
      <c r="GX1626" s="8"/>
      <c r="GY1626" s="8"/>
      <c r="GZ1626" s="8"/>
      <c r="HA1626" s="8"/>
      <c r="HB1626" s="8"/>
      <c r="HC1626" s="8"/>
      <c r="HD1626" s="8"/>
      <c r="HE1626" s="8"/>
      <c r="HF1626" s="8"/>
      <c r="HG1626" s="8"/>
      <c r="HH1626" s="8"/>
      <c r="HI1626" s="8"/>
      <c r="HJ1626" s="8"/>
      <c r="HK1626" s="8"/>
      <c r="HL1626" s="8"/>
      <c r="HM1626" s="8"/>
      <c r="HN1626" s="8"/>
      <c r="HO1626" s="8"/>
      <c r="HP1626" s="8"/>
      <c r="HQ1626" s="8"/>
      <c r="HR1626" s="8"/>
      <c r="HS1626" s="8"/>
      <c r="HT1626" s="8"/>
      <c r="HU1626" s="8"/>
      <c r="HV1626" s="8"/>
      <c r="HW1626" s="8"/>
      <c r="HX1626" s="8"/>
      <c r="HY1626" s="8"/>
      <c r="HZ1626" s="8"/>
      <c r="IA1626" s="8"/>
      <c r="IB1626" s="8"/>
      <c r="IC1626" s="8"/>
      <c r="ID1626" s="8"/>
      <c r="IE1626" s="8"/>
      <c r="IF1626" s="8"/>
      <c r="IG1626" s="8"/>
      <c r="IH1626" s="8"/>
      <c r="II1626" s="8"/>
      <c r="IJ1626" s="8"/>
      <c r="IK1626" s="8"/>
      <c r="IL1626" s="8"/>
      <c r="IM1626" s="8"/>
      <c r="IN1626" s="8"/>
      <c r="IO1626" s="8"/>
      <c r="IP1626" s="8"/>
      <c r="IQ1626" s="8"/>
      <c r="IR1626" s="8"/>
      <c r="IS1626" s="8"/>
      <c r="IT1626" s="8"/>
      <c r="IU1626" s="8"/>
      <c r="IV1626" s="8"/>
      <c r="IW1626" s="8"/>
      <c r="IX1626" s="8"/>
      <c r="IY1626" s="8"/>
      <c r="IZ1626" s="8"/>
      <c r="JA1626" s="8"/>
      <c r="JB1626" s="8"/>
      <c r="JC1626" s="8"/>
      <c r="JD1626" s="8"/>
      <c r="JE1626" s="8"/>
      <c r="JF1626" s="8"/>
      <c r="JG1626" s="8"/>
      <c r="JH1626" s="8"/>
      <c r="JI1626" s="8"/>
      <c r="JJ1626" s="8"/>
      <c r="JK1626" s="8"/>
      <c r="JL1626" s="8"/>
      <c r="JM1626" s="8"/>
      <c r="JN1626" s="8"/>
      <c r="JO1626" s="8"/>
      <c r="JP1626" s="8"/>
      <c r="JQ1626" s="8"/>
      <c r="JR1626" s="8"/>
      <c r="JS1626" s="8"/>
      <c r="JT1626" s="8"/>
      <c r="JU1626" s="8"/>
      <c r="JV1626" s="8"/>
      <c r="JW1626" s="8"/>
      <c r="JX1626" s="8"/>
      <c r="JY1626" s="8"/>
      <c r="JZ1626" s="8"/>
      <c r="KA1626" s="8"/>
      <c r="KB1626" s="8"/>
      <c r="KC1626" s="8"/>
      <c r="KD1626" s="8"/>
      <c r="KE1626" s="8"/>
      <c r="KF1626" s="8"/>
      <c r="KM1626" s="8"/>
      <c r="KN1626" s="8"/>
      <c r="KO1626" s="8"/>
      <c r="KP1626" s="8"/>
      <c r="KQ1626" s="8"/>
      <c r="KR1626" s="8"/>
      <c r="KS1626" s="8"/>
      <c r="KT1626" s="8"/>
      <c r="KU1626" s="8"/>
      <c r="KV1626" s="8"/>
      <c r="KW1626" s="8"/>
      <c r="KX1626" s="8"/>
      <c r="KY1626" s="8"/>
      <c r="KZ1626" s="8"/>
      <c r="LA1626" s="8"/>
      <c r="LB1626" s="8"/>
      <c r="LC1626" s="8"/>
      <c r="LD1626" s="8"/>
      <c r="LE1626" s="8"/>
      <c r="LF1626" s="8"/>
      <c r="LG1626" s="8"/>
      <c r="LH1626" s="8"/>
      <c r="LI1626" s="8"/>
      <c r="LJ1626" s="8"/>
      <c r="LK1626" s="8"/>
      <c r="LL1626" s="8"/>
      <c r="LM1626" s="8"/>
      <c r="LN1626" s="8"/>
      <c r="LO1626" s="8"/>
      <c r="LP1626" s="8"/>
      <c r="LQ1626" s="8"/>
      <c r="LR1626" s="8"/>
      <c r="LS1626" s="8"/>
      <c r="LT1626" s="8"/>
      <c r="LU1626" s="8"/>
      <c r="LV1626" s="8"/>
      <c r="LW1626" s="8"/>
      <c r="LX1626" s="8"/>
      <c r="LY1626" s="8"/>
      <c r="LZ1626" s="8"/>
      <c r="MA1626" s="8"/>
      <c r="MB1626" s="8"/>
      <c r="MC1626" s="8"/>
      <c r="MD1626" s="8"/>
      <c r="ME1626" s="8"/>
      <c r="MF1626" s="8"/>
      <c r="MG1626" s="8"/>
      <c r="MH1626" s="8"/>
      <c r="MI1626" s="8"/>
      <c r="MJ1626" s="8"/>
      <c r="MK1626" s="8"/>
      <c r="ML1626" s="8"/>
      <c r="MM1626" s="8"/>
      <c r="MN1626" s="8"/>
      <c r="MO1626" s="8"/>
      <c r="MP1626" s="8"/>
      <c r="MQ1626" s="8"/>
      <c r="MS1626" s="8"/>
      <c r="MU1626" s="8"/>
    </row>
    <row r="1627" spans="1:359" s="8" customFormat="1" ht="22.5" customHeight="1">
      <c r="A1627" s="56"/>
      <c r="B1627" s="55"/>
      <c r="C1627" s="63"/>
      <c r="D1627" s="201"/>
      <c r="E1627" s="226"/>
      <c r="F1627" s="60"/>
      <c r="G1627" s="60"/>
      <c r="H1627" s="26"/>
      <c r="I1627" s="26"/>
      <c r="J1627" s="9"/>
      <c r="K1627" s="26"/>
      <c r="L1627" s="66"/>
      <c r="M1627" s="66"/>
      <c r="N1627" s="322"/>
      <c r="O1627" s="337"/>
      <c r="P1627" s="337"/>
      <c r="Q1627" s="323"/>
      <c r="R1627" s="31"/>
      <c r="S1627" s="31"/>
      <c r="T1627" s="21"/>
      <c r="U1627" s="10"/>
      <c r="V1627" s="9"/>
      <c r="KG1627" s="12"/>
      <c r="KH1627" s="12"/>
      <c r="KI1627" s="12"/>
      <c r="KJ1627" s="12"/>
      <c r="KK1627" s="12"/>
      <c r="KL1627" s="12"/>
      <c r="KY1627" s="12"/>
      <c r="MR1627" s="12"/>
      <c r="MU1627"/>
    </row>
    <row r="1628" spans="1:359" s="8" customFormat="1" ht="22.5" customHeight="1">
      <c r="A1628" s="56"/>
      <c r="B1628" s="55"/>
      <c r="C1628" s="63"/>
      <c r="D1628" s="201"/>
      <c r="E1628" s="226"/>
      <c r="F1628" s="60"/>
      <c r="G1628" s="60"/>
      <c r="H1628" s="26"/>
      <c r="I1628" s="26"/>
      <c r="J1628" s="9"/>
      <c r="K1628" s="26"/>
      <c r="L1628" s="66"/>
      <c r="M1628" s="66"/>
      <c r="N1628" s="322"/>
      <c r="O1628" s="337"/>
      <c r="P1628" s="337"/>
      <c r="Q1628" s="323"/>
      <c r="R1628" s="31"/>
      <c r="S1628" s="31"/>
      <c r="T1628" s="21"/>
      <c r="U1628" s="10"/>
      <c r="V1628" s="9"/>
      <c r="KG1628" s="12"/>
      <c r="KH1628" s="12"/>
      <c r="KI1628" s="12"/>
      <c r="KJ1628" s="12"/>
      <c r="KK1628" s="12"/>
      <c r="KL1628" s="12"/>
      <c r="KY1628" s="12"/>
      <c r="MR1628" s="12"/>
      <c r="MU1628"/>
    </row>
    <row r="1629" spans="1:359" s="8" customFormat="1" ht="22.5" customHeight="1">
      <c r="A1629" s="57">
        <v>2.1</v>
      </c>
      <c r="B1629" s="58"/>
      <c r="C1629" s="62">
        <v>-10</v>
      </c>
      <c r="D1629" s="201">
        <f>SUM((R1629*A1629)+B1629+C1629)+((2020-2004)*3)</f>
        <v>70.759999999999991</v>
      </c>
      <c r="E1629" s="225"/>
      <c r="F1629" s="198" t="s">
        <v>807</v>
      </c>
      <c r="G1629" s="90" t="s">
        <v>1525</v>
      </c>
      <c r="H1629" s="83" t="s">
        <v>477</v>
      </c>
      <c r="I1629" s="83" t="s">
        <v>430</v>
      </c>
      <c r="J1629" s="86" t="s">
        <v>541</v>
      </c>
      <c r="K1629" s="83" t="s">
        <v>431</v>
      </c>
      <c r="L1629" s="66">
        <f>SUM(D1629)</f>
        <v>70.759999999999991</v>
      </c>
      <c r="M1629" s="66"/>
      <c r="N1629" s="1" t="s">
        <v>369</v>
      </c>
      <c r="O1629" s="316" t="s">
        <v>369</v>
      </c>
      <c r="P1629" s="317">
        <v>1</v>
      </c>
      <c r="Q1629" s="4" t="s">
        <v>369</v>
      </c>
      <c r="R1629" s="37">
        <v>15.6</v>
      </c>
      <c r="S1629" s="38">
        <f>SUM(R1629*1.22)</f>
        <v>19.032</v>
      </c>
      <c r="T1629" s="19"/>
      <c r="U1629" s="10" t="s">
        <v>487</v>
      </c>
      <c r="V1629" s="9"/>
      <c r="II1629" s="7"/>
      <c r="IJ1629" s="12"/>
      <c r="IK1629" s="12"/>
      <c r="IR1629" s="12"/>
      <c r="IS1629" s="12"/>
      <c r="IT1629" s="12"/>
      <c r="IU1629" s="12"/>
      <c r="IV1629" s="12"/>
      <c r="IW1629" s="12"/>
      <c r="IX1629" s="12"/>
      <c r="IY1629" s="12"/>
      <c r="IZ1629" s="12"/>
      <c r="JA1629" s="12"/>
      <c r="JB1629" s="12"/>
      <c r="JC1629" s="12"/>
      <c r="JD1629" s="12"/>
      <c r="JE1629" s="12"/>
      <c r="JK1629" s="12"/>
      <c r="JL1629" s="12"/>
      <c r="JN1629" s="12"/>
      <c r="JP1629" s="12"/>
      <c r="JR1629" s="12"/>
      <c r="JS1629" s="12"/>
      <c r="JT1629" s="12"/>
      <c r="JU1629" s="12"/>
      <c r="JV1629" s="12"/>
      <c r="JW1629" s="12"/>
      <c r="JX1629" s="12"/>
      <c r="JY1629" s="12"/>
      <c r="KS1629" s="12"/>
      <c r="KT1629" s="12"/>
      <c r="KX1629" s="12"/>
      <c r="KY1629" s="12"/>
      <c r="KZ1629" s="12"/>
      <c r="LA1629" s="12"/>
      <c r="LB1629" s="12"/>
      <c r="LC1629" s="12"/>
      <c r="LN1629" s="12"/>
      <c r="LO1629" s="12"/>
      <c r="LP1629" s="12"/>
      <c r="LQ1629" s="12"/>
      <c r="MG1629" s="12"/>
      <c r="MH1629" s="12"/>
      <c r="MI1629" s="12"/>
      <c r="MJ1629" s="12"/>
      <c r="MK1629" s="12"/>
      <c r="ML1629" s="12"/>
      <c r="MM1629" s="12"/>
      <c r="MN1629" s="12"/>
      <c r="MO1629" s="12"/>
      <c r="MP1629" s="12"/>
    </row>
    <row r="1630" spans="1:359" s="8" customFormat="1" ht="22.5" customHeight="1">
      <c r="A1630" s="57">
        <v>1</v>
      </c>
      <c r="B1630" s="58">
        <v>14</v>
      </c>
      <c r="C1630" s="62"/>
      <c r="D1630" s="201">
        <f>SUM((S1630*A1630)+B1630+C1630)</f>
        <v>33.763999999999996</v>
      </c>
      <c r="E1630" s="226"/>
      <c r="F1630" s="59" t="s">
        <v>820</v>
      </c>
      <c r="G1630" s="59"/>
      <c r="H1630" s="26" t="s">
        <v>477</v>
      </c>
      <c r="I1630" s="26" t="s">
        <v>75</v>
      </c>
      <c r="J1630" s="9" t="s">
        <v>540</v>
      </c>
      <c r="K1630" s="26" t="s">
        <v>432</v>
      </c>
      <c r="L1630" s="66">
        <f>SUM(D1630)</f>
        <v>33.763999999999996</v>
      </c>
      <c r="M1630" s="66"/>
      <c r="N1630" s="1" t="s">
        <v>369</v>
      </c>
      <c r="O1630" s="316" t="s">
        <v>369</v>
      </c>
      <c r="P1630" s="317">
        <v>1</v>
      </c>
      <c r="Q1630" s="4" t="s">
        <v>369</v>
      </c>
      <c r="R1630" s="37">
        <v>16.2</v>
      </c>
      <c r="S1630" s="38">
        <f>SUM(R1630*1.22)</f>
        <v>19.763999999999999</v>
      </c>
      <c r="T1630" s="20"/>
      <c r="U1630" s="10" t="s">
        <v>485</v>
      </c>
      <c r="V1630" s="9"/>
      <c r="IB1630" s="12"/>
      <c r="IC1630" s="12"/>
      <c r="ID1630" s="12"/>
      <c r="II1630" s="12"/>
      <c r="IJ1630" s="12"/>
      <c r="IK1630" s="12"/>
      <c r="IS1630" s="12"/>
      <c r="IT1630" s="12"/>
      <c r="IU1630" s="12"/>
      <c r="IV1630" s="12"/>
      <c r="IW1630" s="12"/>
      <c r="IX1630" s="12"/>
      <c r="IY1630" s="12"/>
      <c r="IZ1630" s="12"/>
      <c r="JA1630" s="12"/>
      <c r="JL1630" s="12"/>
      <c r="JM1630" s="12"/>
      <c r="JO1630" s="12"/>
      <c r="JT1630" s="12"/>
      <c r="JU1630" s="12"/>
      <c r="JV1630" s="12"/>
      <c r="JW1630" s="12"/>
      <c r="JX1630" s="12"/>
      <c r="KS1630" s="12"/>
      <c r="KT1630" s="12"/>
      <c r="KX1630" s="12"/>
      <c r="KZ1630" s="12"/>
      <c r="LA1630" s="12"/>
      <c r="LB1630" s="12"/>
      <c r="LC1630" s="12"/>
      <c r="LN1630" s="12"/>
      <c r="LO1630" s="12"/>
      <c r="LP1630" s="12"/>
      <c r="LQ1630" s="12"/>
      <c r="MG1630" s="12"/>
      <c r="MH1630" s="12"/>
      <c r="MI1630" s="12"/>
      <c r="MJ1630" s="12"/>
      <c r="MK1630" s="12"/>
      <c r="ML1630" s="12"/>
      <c r="MM1630" s="12"/>
      <c r="MN1630" s="12"/>
      <c r="MO1630" s="12"/>
      <c r="MP1630" s="12"/>
    </row>
    <row r="1631" spans="1:359" s="8" customFormat="1" ht="22.5" customHeight="1">
      <c r="A1631" s="57">
        <v>1.9</v>
      </c>
      <c r="B1631" s="58"/>
      <c r="C1631" s="62">
        <v>-6</v>
      </c>
      <c r="D1631" s="201">
        <f>SUM((R1631*A1631)+B1631+C1631)+((2020-2003)*3)</f>
        <v>111.11999999999999</v>
      </c>
      <c r="E1631" s="226"/>
      <c r="F1631" s="198" t="s">
        <v>809</v>
      </c>
      <c r="G1631" s="90" t="s">
        <v>1526</v>
      </c>
      <c r="H1631" s="83" t="s">
        <v>477</v>
      </c>
      <c r="I1631" s="83" t="s">
        <v>433</v>
      </c>
      <c r="J1631" s="86" t="s">
        <v>974</v>
      </c>
      <c r="K1631" s="83" t="s">
        <v>434</v>
      </c>
      <c r="L1631" s="66">
        <f>SUM(D1631)</f>
        <v>111.11999999999999</v>
      </c>
      <c r="M1631" s="66"/>
      <c r="N1631" s="1" t="s">
        <v>369</v>
      </c>
      <c r="O1631" s="316" t="s">
        <v>369</v>
      </c>
      <c r="P1631" s="317">
        <v>1</v>
      </c>
      <c r="Q1631" s="4" t="s">
        <v>369</v>
      </c>
      <c r="R1631" s="37">
        <v>34.799999999999997</v>
      </c>
      <c r="S1631" s="38">
        <f>SUM(R1631*1.22)</f>
        <v>42.455999999999996</v>
      </c>
      <c r="T1631" s="19"/>
      <c r="U1631" s="10" t="s">
        <v>487</v>
      </c>
      <c r="V1631" s="9"/>
      <c r="HP1631" s="12"/>
      <c r="HQ1631" s="12"/>
      <c r="HR1631" s="12"/>
      <c r="HS1631" s="12"/>
      <c r="HT1631" s="7"/>
      <c r="HU1631" s="7"/>
      <c r="HV1631" s="12"/>
      <c r="HW1631" s="7"/>
      <c r="HX1631" s="7"/>
      <c r="HY1631" s="12"/>
      <c r="HZ1631" s="12"/>
      <c r="IA1631" s="12"/>
      <c r="IG1631" s="12"/>
      <c r="IJ1631" s="12"/>
      <c r="IK1631" s="12"/>
      <c r="IO1631" s="12"/>
      <c r="IP1631" s="12"/>
      <c r="IQ1631" s="12"/>
      <c r="IR1631" s="12"/>
      <c r="JB1631" s="12"/>
      <c r="JC1631" s="12"/>
      <c r="JD1631" s="12"/>
      <c r="JE1631" s="12"/>
      <c r="JF1631" s="12"/>
      <c r="JG1631" s="12"/>
      <c r="JH1631" s="12"/>
      <c r="JI1631" s="12"/>
      <c r="JJ1631" s="12"/>
      <c r="JK1631" s="12"/>
      <c r="JL1631" s="12"/>
      <c r="JM1631" s="12"/>
      <c r="JN1631" s="12"/>
      <c r="JO1631" s="12"/>
      <c r="JP1631" s="12"/>
      <c r="JR1631" s="12"/>
      <c r="JS1631" s="12"/>
      <c r="JT1631" s="12"/>
      <c r="JU1631" s="12"/>
      <c r="JV1631" s="12"/>
      <c r="JW1631" s="12"/>
      <c r="JX1631" s="12"/>
      <c r="JY1631" s="12"/>
      <c r="KS1631" s="12"/>
      <c r="KT1631" s="12"/>
      <c r="KX1631" s="12"/>
      <c r="KY1631" s="12"/>
      <c r="LD1631" s="12"/>
      <c r="LE1631" s="12"/>
      <c r="LF1631" s="12"/>
      <c r="LG1631" s="12"/>
      <c r="LH1631" s="12"/>
      <c r="LI1631" s="12"/>
      <c r="LJ1631" s="12"/>
      <c r="LK1631" s="12"/>
      <c r="LL1631" s="12"/>
      <c r="LM1631" s="12"/>
      <c r="LN1631" s="12"/>
      <c r="LO1631" s="12"/>
      <c r="LP1631" s="12"/>
      <c r="LQ1631" s="12"/>
      <c r="LR1631" s="12"/>
      <c r="LS1631" s="12"/>
      <c r="LT1631" s="12"/>
      <c r="LU1631" s="12"/>
      <c r="LV1631" s="12"/>
      <c r="LW1631" s="12"/>
      <c r="LX1631" s="12"/>
      <c r="LY1631" s="12"/>
      <c r="LZ1631" s="12"/>
      <c r="MA1631" s="12"/>
      <c r="MB1631" s="12"/>
      <c r="MC1631" s="12"/>
      <c r="MD1631" s="12"/>
      <c r="ME1631" s="12"/>
      <c r="MF1631" s="12"/>
      <c r="MG1631" s="12"/>
      <c r="MH1631" s="12"/>
      <c r="MI1631" s="12"/>
      <c r="MJ1631" s="12"/>
      <c r="MK1631" s="12"/>
      <c r="ML1631" s="12"/>
      <c r="MM1631" s="12"/>
      <c r="MN1631" s="12"/>
      <c r="MO1631" s="12"/>
      <c r="MP1631" s="12"/>
    </row>
    <row r="1632" spans="1:359" s="8" customFormat="1" ht="22.5" customHeight="1">
      <c r="A1632" s="56"/>
      <c r="B1632" s="55"/>
      <c r="C1632" s="63"/>
      <c r="D1632" s="201"/>
      <c r="E1632" s="225"/>
      <c r="F1632" s="60"/>
      <c r="G1632" s="60"/>
      <c r="H1632" s="26"/>
      <c r="I1632" s="26"/>
      <c r="J1632" s="9"/>
      <c r="K1632" s="26"/>
      <c r="L1632" s="66"/>
      <c r="M1632" s="66"/>
      <c r="N1632" s="17"/>
      <c r="O1632" s="318"/>
      <c r="P1632" s="318"/>
      <c r="Q1632" s="13"/>
      <c r="R1632" s="31"/>
      <c r="S1632" s="31"/>
      <c r="T1632" s="21"/>
      <c r="U1632" s="10"/>
      <c r="V1632" s="9"/>
      <c r="KG1632" s="12"/>
      <c r="KH1632" s="12"/>
      <c r="KI1632" s="12"/>
      <c r="KJ1632" s="12"/>
      <c r="KK1632" s="12"/>
      <c r="KL1632" s="12"/>
      <c r="LD1632" s="12"/>
      <c r="LE1632" s="12"/>
      <c r="LF1632" s="12"/>
      <c r="LG1632" s="12"/>
      <c r="LH1632" s="12"/>
      <c r="LI1632" s="12"/>
      <c r="LJ1632" s="12"/>
      <c r="LK1632" s="12"/>
      <c r="LL1632" s="12"/>
      <c r="LM1632" s="12"/>
      <c r="LR1632" s="12"/>
      <c r="LS1632" s="12"/>
      <c r="LT1632" s="12"/>
      <c r="LU1632" s="12"/>
      <c r="LV1632" s="12"/>
      <c r="LW1632" s="12"/>
      <c r="LX1632" s="12"/>
      <c r="LY1632" s="12"/>
      <c r="LZ1632" s="12"/>
      <c r="MA1632" s="12"/>
      <c r="MB1632" s="12"/>
      <c r="MC1632" s="12"/>
      <c r="MD1632" s="12"/>
      <c r="ME1632" s="12"/>
      <c r="MF1632" s="12"/>
      <c r="MR1632" s="12"/>
    </row>
    <row r="1633" spans="1:359" s="8" customFormat="1" ht="22.5" customHeight="1">
      <c r="A1633" s="56"/>
      <c r="B1633" s="55"/>
      <c r="C1633" s="63"/>
      <c r="D1633" s="201"/>
      <c r="E1633" s="226"/>
      <c r="F1633" s="60"/>
      <c r="G1633" s="60"/>
      <c r="H1633" s="26"/>
      <c r="I1633" s="26"/>
      <c r="J1633" s="9"/>
      <c r="K1633" s="26"/>
      <c r="L1633" s="66"/>
      <c r="M1633" s="66"/>
      <c r="N1633" s="17"/>
      <c r="O1633" s="318"/>
      <c r="P1633" s="318"/>
      <c r="Q1633" s="13"/>
      <c r="R1633" s="31"/>
      <c r="S1633" s="31"/>
      <c r="T1633" s="21"/>
      <c r="U1633" s="10"/>
      <c r="V1633" s="9"/>
      <c r="KG1633" s="12"/>
      <c r="KH1633" s="12"/>
      <c r="KI1633" s="12"/>
      <c r="KJ1633" s="12"/>
      <c r="KK1633" s="12"/>
      <c r="KL1633" s="12"/>
      <c r="MR1633" s="12"/>
      <c r="MU1633" s="12"/>
    </row>
    <row r="1634" spans="1:359" s="8" customFormat="1" ht="22.5" customHeight="1">
      <c r="A1634" s="56"/>
      <c r="B1634" s="55"/>
      <c r="C1634" s="63"/>
      <c r="D1634" s="201"/>
      <c r="E1634" s="226"/>
      <c r="F1634" s="60"/>
      <c r="G1634" s="60"/>
      <c r="H1634" s="26"/>
      <c r="I1634" s="26"/>
      <c r="J1634" s="9"/>
      <c r="K1634" s="26"/>
      <c r="L1634" s="66"/>
      <c r="M1634" s="66"/>
      <c r="N1634" s="17"/>
      <c r="O1634" s="318"/>
      <c r="P1634" s="318"/>
      <c r="Q1634" s="13"/>
      <c r="R1634" s="31"/>
      <c r="S1634" s="31"/>
      <c r="T1634" s="21"/>
      <c r="U1634" s="10"/>
      <c r="V1634" s="9"/>
      <c r="KG1634" s="12"/>
      <c r="KH1634" s="12"/>
      <c r="KI1634" s="12"/>
      <c r="KJ1634" s="12"/>
      <c r="KK1634" s="12"/>
      <c r="KL1634" s="12"/>
      <c r="KU1634" s="12"/>
      <c r="KV1634" s="12"/>
      <c r="KW1634" s="12"/>
      <c r="MR1634" s="12"/>
      <c r="MU1634" s="12"/>
    </row>
    <row r="1635" spans="1:359" s="8" customFormat="1" ht="22.5" customHeight="1">
      <c r="A1635" s="56"/>
      <c r="B1635" s="55"/>
      <c r="C1635" s="63"/>
      <c r="D1635" s="201"/>
      <c r="E1635" s="225"/>
      <c r="F1635" s="60"/>
      <c r="G1635" s="60"/>
      <c r="H1635" s="26"/>
      <c r="I1635" s="26"/>
      <c r="J1635" s="9"/>
      <c r="K1635" s="26"/>
      <c r="L1635" s="66"/>
      <c r="M1635" s="66"/>
      <c r="N1635" s="17"/>
      <c r="O1635" s="318"/>
      <c r="P1635" s="318"/>
      <c r="Q1635" s="13"/>
      <c r="R1635" s="31"/>
      <c r="S1635" s="31"/>
      <c r="T1635" s="21"/>
      <c r="U1635" s="10"/>
      <c r="V1635" s="9"/>
      <c r="KG1635" s="12"/>
      <c r="KH1635" s="12"/>
      <c r="KI1635" s="12"/>
      <c r="KJ1635" s="12"/>
      <c r="KK1635" s="12"/>
      <c r="KL1635" s="12"/>
      <c r="KU1635" s="12"/>
      <c r="KV1635" s="12"/>
      <c r="KW1635" s="12"/>
      <c r="MR1635" s="12"/>
      <c r="MU1635" s="12"/>
    </row>
    <row r="1636" spans="1:359" s="8" customFormat="1" ht="22.5" customHeight="1">
      <c r="A1636" s="57">
        <v>1</v>
      </c>
      <c r="B1636" s="58">
        <v>10</v>
      </c>
      <c r="C1636" s="62"/>
      <c r="D1636" s="201">
        <f>SUM((S1636*A1636)+B1636+C1636)</f>
        <v>17.3078</v>
      </c>
      <c r="E1636" s="226"/>
      <c r="F1636" s="59" t="s">
        <v>818</v>
      </c>
      <c r="G1636" s="59"/>
      <c r="H1636" s="26" t="s">
        <v>478</v>
      </c>
      <c r="I1636" s="26" t="s">
        <v>435</v>
      </c>
      <c r="J1636" s="11" t="s">
        <v>515</v>
      </c>
      <c r="K1636" s="26" t="s">
        <v>436</v>
      </c>
      <c r="L1636" s="66">
        <f>SUM(D1636)</f>
        <v>17.3078</v>
      </c>
      <c r="M1636" s="66"/>
      <c r="N1636" s="1" t="s">
        <v>369</v>
      </c>
      <c r="O1636" s="316" t="s">
        <v>369</v>
      </c>
      <c r="P1636" s="317">
        <v>1</v>
      </c>
      <c r="Q1636" s="4" t="s">
        <v>369</v>
      </c>
      <c r="R1636" s="37">
        <v>5.99</v>
      </c>
      <c r="S1636" s="38">
        <f>SUM(R1636*1.22)</f>
        <v>7.3078000000000003</v>
      </c>
      <c r="T1636" s="20"/>
      <c r="U1636" s="10" t="s">
        <v>485</v>
      </c>
      <c r="V1636" s="9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  <c r="AR1636" s="12"/>
      <c r="AS1636" s="12"/>
      <c r="AT1636" s="12"/>
      <c r="AU1636" s="12"/>
      <c r="AV1636" s="12"/>
      <c r="AW1636" s="12"/>
      <c r="AX1636" s="12"/>
      <c r="AY1636" s="12"/>
      <c r="AZ1636" s="12"/>
      <c r="BA1636" s="12"/>
      <c r="BB1636" s="12"/>
      <c r="BC1636" s="12"/>
      <c r="BD1636" s="12"/>
      <c r="BE1636" s="12"/>
      <c r="BF1636" s="12"/>
      <c r="BG1636" s="12"/>
      <c r="BH1636" s="12"/>
      <c r="BI1636" s="12"/>
      <c r="BJ1636" s="12"/>
      <c r="BK1636" s="12"/>
      <c r="BL1636" s="12"/>
      <c r="BM1636" s="12"/>
      <c r="BN1636" s="12"/>
      <c r="BO1636" s="12"/>
      <c r="BP1636" s="12"/>
      <c r="BQ1636" s="12"/>
      <c r="BR1636" s="12"/>
      <c r="BS1636" s="12"/>
      <c r="BT1636" s="12"/>
      <c r="BU1636" s="12"/>
      <c r="BV1636" s="12"/>
      <c r="BW1636" s="12"/>
      <c r="BX1636" s="12"/>
      <c r="BY1636" s="12"/>
      <c r="BZ1636" s="12"/>
      <c r="CA1636" s="12"/>
      <c r="CB1636" s="12"/>
      <c r="CC1636" s="12"/>
      <c r="CD1636" s="12"/>
      <c r="CE1636" s="12"/>
      <c r="CF1636" s="12"/>
      <c r="CG1636" s="12"/>
      <c r="CH1636" s="12"/>
      <c r="CI1636" s="12"/>
      <c r="CJ1636" s="12"/>
      <c r="CK1636" s="12"/>
      <c r="CL1636" s="12"/>
      <c r="CM1636" s="12"/>
      <c r="CN1636" s="12"/>
      <c r="CO1636" s="12"/>
      <c r="CP1636" s="12"/>
      <c r="CQ1636" s="12"/>
      <c r="CR1636" s="12"/>
      <c r="CS1636" s="12"/>
      <c r="CT1636" s="12"/>
      <c r="CU1636" s="12"/>
      <c r="CV1636" s="12"/>
      <c r="CW1636" s="12"/>
      <c r="CX1636" s="12"/>
      <c r="CY1636" s="12"/>
      <c r="CZ1636" s="12"/>
      <c r="DA1636" s="12"/>
      <c r="DB1636" s="12"/>
      <c r="DC1636" s="12"/>
      <c r="DD1636" s="12"/>
      <c r="DE1636" s="12"/>
      <c r="DF1636" s="12"/>
      <c r="DG1636" s="12"/>
      <c r="DH1636" s="12"/>
      <c r="DI1636" s="12"/>
      <c r="DJ1636" s="12"/>
      <c r="DK1636" s="12"/>
      <c r="DL1636" s="12"/>
      <c r="DM1636" s="12"/>
      <c r="DN1636" s="12"/>
      <c r="DO1636" s="12"/>
      <c r="DP1636" s="12"/>
      <c r="DQ1636" s="12"/>
      <c r="DR1636" s="12"/>
      <c r="DS1636" s="12"/>
      <c r="DT1636" s="12"/>
      <c r="DU1636" s="12"/>
      <c r="DV1636" s="12"/>
      <c r="DW1636" s="12"/>
      <c r="DX1636" s="12"/>
      <c r="DY1636" s="12"/>
      <c r="DZ1636" s="12"/>
      <c r="EA1636" s="12"/>
      <c r="EB1636" s="12"/>
      <c r="EC1636" s="12"/>
      <c r="ED1636" s="12"/>
      <c r="EE1636" s="12"/>
      <c r="EF1636" s="12"/>
      <c r="EG1636" s="12"/>
      <c r="EH1636" s="12"/>
      <c r="EI1636" s="12"/>
      <c r="EJ1636" s="12"/>
      <c r="EK1636" s="12"/>
      <c r="EL1636" s="12"/>
      <c r="EM1636" s="12"/>
      <c r="EN1636" s="12"/>
      <c r="EO1636" s="12"/>
      <c r="EP1636" s="12"/>
      <c r="EQ1636" s="12"/>
      <c r="ER1636" s="12"/>
      <c r="ES1636" s="12"/>
      <c r="ET1636" s="12"/>
      <c r="EU1636" s="12"/>
      <c r="EV1636" s="12"/>
      <c r="EW1636" s="12"/>
      <c r="EX1636" s="12"/>
      <c r="EY1636" s="12"/>
      <c r="EZ1636" s="12"/>
      <c r="FA1636" s="12"/>
      <c r="FB1636" s="12"/>
      <c r="FC1636" s="12"/>
      <c r="FD1636" s="12"/>
      <c r="FE1636" s="12"/>
      <c r="FF1636" s="12"/>
      <c r="FG1636" s="12"/>
      <c r="FH1636" s="12"/>
      <c r="FI1636" s="12"/>
      <c r="FJ1636" s="12"/>
      <c r="FK1636" s="12"/>
      <c r="FL1636" s="12"/>
      <c r="FM1636" s="12"/>
      <c r="FN1636" s="12"/>
      <c r="FO1636" s="12"/>
      <c r="FP1636" s="12"/>
      <c r="FQ1636" s="12"/>
      <c r="FR1636" s="12"/>
      <c r="FS1636" s="12"/>
      <c r="FT1636" s="12"/>
      <c r="FU1636" s="12"/>
      <c r="FV1636" s="12"/>
      <c r="FW1636" s="12"/>
      <c r="FX1636" s="12"/>
      <c r="FY1636" s="12"/>
      <c r="FZ1636" s="12"/>
      <c r="GA1636" s="12"/>
      <c r="GB1636" s="12"/>
      <c r="GC1636" s="12"/>
      <c r="GD1636" s="12"/>
      <c r="GE1636" s="12"/>
      <c r="GF1636" s="12"/>
      <c r="GG1636" s="12"/>
      <c r="GH1636" s="12"/>
      <c r="GI1636" s="12"/>
      <c r="GJ1636" s="12"/>
      <c r="GK1636" s="12"/>
      <c r="GL1636" s="12"/>
      <c r="GM1636" s="12"/>
      <c r="GN1636" s="12"/>
      <c r="GO1636" s="12"/>
      <c r="GP1636" s="12"/>
      <c r="GQ1636" s="12"/>
      <c r="GR1636" s="12"/>
      <c r="GS1636" s="12"/>
      <c r="GT1636" s="12"/>
      <c r="GU1636" s="12"/>
      <c r="GV1636" s="12"/>
      <c r="GW1636" s="12"/>
      <c r="GX1636" s="12"/>
      <c r="GY1636" s="12"/>
      <c r="GZ1636" s="12"/>
      <c r="HA1636" s="12"/>
      <c r="HB1636" s="12"/>
      <c r="HC1636" s="12"/>
      <c r="HD1636" s="12"/>
      <c r="HE1636" s="12"/>
      <c r="HF1636" s="12"/>
      <c r="HG1636" s="12"/>
      <c r="HH1636" s="12"/>
      <c r="HI1636" s="12"/>
      <c r="HJ1636" s="12"/>
      <c r="HK1636" s="12"/>
      <c r="HL1636" s="12"/>
      <c r="HM1636" s="12"/>
      <c r="HN1636" s="12"/>
      <c r="HO1636" s="12"/>
      <c r="HT1636" s="12"/>
      <c r="HU1636" s="12"/>
      <c r="HW1636" s="12"/>
      <c r="HX1636" s="12"/>
      <c r="IB1636" s="12"/>
      <c r="IC1636" s="12"/>
      <c r="ID1636" s="12"/>
      <c r="IE1636" s="12"/>
      <c r="IF1636" s="12"/>
      <c r="IH1636" s="12"/>
      <c r="IJ1636" s="12"/>
      <c r="IK1636" s="12"/>
      <c r="IL1636" s="12"/>
      <c r="IM1636" s="12"/>
      <c r="IN1636" s="12"/>
      <c r="IR1636" s="12"/>
      <c r="JM1636" s="12"/>
      <c r="JT1636" s="12"/>
      <c r="JU1636" s="12"/>
      <c r="JV1636" s="12"/>
      <c r="JW1636" s="12"/>
      <c r="JX1636" s="12"/>
      <c r="KS1636" s="12"/>
      <c r="KT1636" s="12"/>
      <c r="KX1636" s="12"/>
      <c r="LN1636" s="12"/>
      <c r="LO1636" s="12"/>
      <c r="LP1636" s="12"/>
      <c r="LQ1636" s="12"/>
      <c r="MG1636" s="12"/>
      <c r="MH1636" s="12"/>
      <c r="MI1636" s="12"/>
      <c r="MJ1636" s="12"/>
      <c r="MK1636" s="12"/>
      <c r="ML1636" s="12"/>
      <c r="MM1636" s="12"/>
      <c r="MN1636" s="12"/>
      <c r="MO1636" s="12"/>
      <c r="MP1636" s="12"/>
    </row>
    <row r="1637" spans="1:359" s="8" customFormat="1" ht="22.5" customHeight="1">
      <c r="A1637" s="57">
        <v>2.2000000000000002</v>
      </c>
      <c r="B1637" s="58"/>
      <c r="C1637" s="62"/>
      <c r="D1637" s="201">
        <f>SUM((S1637*A1637)+B1637+C1637)</f>
        <v>30.0608</v>
      </c>
      <c r="E1637" s="226"/>
      <c r="F1637" s="59" t="s">
        <v>806</v>
      </c>
      <c r="G1637" s="59"/>
      <c r="H1637" s="26" t="s">
        <v>478</v>
      </c>
      <c r="I1637" s="26" t="s">
        <v>437</v>
      </c>
      <c r="J1637" s="28" t="s">
        <v>515</v>
      </c>
      <c r="K1637" s="26" t="s">
        <v>438</v>
      </c>
      <c r="L1637" s="66">
        <f>SUM(D1637)</f>
        <v>30.0608</v>
      </c>
      <c r="M1637" s="66"/>
      <c r="N1637" s="1" t="s">
        <v>369</v>
      </c>
      <c r="O1637" s="316" t="s">
        <v>369</v>
      </c>
      <c r="P1637" s="317">
        <v>8</v>
      </c>
      <c r="Q1637" s="4" t="s">
        <v>369</v>
      </c>
      <c r="R1637" s="37">
        <v>11.2</v>
      </c>
      <c r="S1637" s="38">
        <f>SUM(R1637*1.22)</f>
        <v>13.664</v>
      </c>
      <c r="T1637" s="19"/>
      <c r="U1637" s="10" t="s">
        <v>629</v>
      </c>
      <c r="V1637" s="9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  <c r="AR1637" s="12"/>
      <c r="AS1637" s="12"/>
      <c r="AT1637" s="12"/>
      <c r="AU1637" s="12"/>
      <c r="AV1637" s="12"/>
      <c r="AW1637" s="12"/>
      <c r="AX1637" s="12"/>
      <c r="AY1637" s="12"/>
      <c r="AZ1637" s="12"/>
      <c r="BA1637" s="12"/>
      <c r="BB1637" s="12"/>
      <c r="BC1637" s="12"/>
      <c r="BD1637" s="12"/>
      <c r="BE1637" s="12"/>
      <c r="BF1637" s="12"/>
      <c r="BG1637" s="12"/>
      <c r="BH1637" s="12"/>
      <c r="BI1637" s="12"/>
      <c r="BJ1637" s="12"/>
      <c r="BK1637" s="12"/>
      <c r="BL1637" s="12"/>
      <c r="BM1637" s="12"/>
      <c r="BN1637" s="12"/>
      <c r="BO1637" s="12"/>
      <c r="BP1637" s="12"/>
      <c r="BQ1637" s="12"/>
      <c r="BR1637" s="12"/>
      <c r="BS1637" s="12"/>
      <c r="BT1637" s="12"/>
      <c r="BU1637" s="12"/>
      <c r="BV1637" s="12"/>
      <c r="BW1637" s="12"/>
      <c r="BX1637" s="12"/>
      <c r="BY1637" s="12"/>
      <c r="BZ1637" s="12"/>
      <c r="CA1637" s="12"/>
      <c r="CB1637" s="12"/>
      <c r="CC1637" s="12"/>
      <c r="CD1637" s="12"/>
      <c r="CE1637" s="12"/>
      <c r="CF1637" s="12"/>
      <c r="CG1637" s="12"/>
      <c r="CH1637" s="12"/>
      <c r="CI1637" s="12"/>
      <c r="CJ1637" s="12"/>
      <c r="CK1637" s="12"/>
      <c r="CL1637" s="12"/>
      <c r="CM1637" s="12"/>
      <c r="CN1637" s="12"/>
      <c r="CO1637" s="12"/>
      <c r="CP1637" s="12"/>
      <c r="CQ1637" s="12"/>
      <c r="CR1637" s="12"/>
      <c r="CS1637" s="12"/>
      <c r="CT1637" s="12"/>
      <c r="CU1637" s="12"/>
      <c r="CV1637" s="12"/>
      <c r="CW1637" s="12"/>
      <c r="CX1637" s="12"/>
      <c r="CY1637" s="12"/>
      <c r="CZ1637" s="12"/>
      <c r="DA1637" s="12"/>
      <c r="DB1637" s="12"/>
      <c r="DC1637" s="12"/>
      <c r="DD1637" s="12"/>
      <c r="DE1637" s="12"/>
      <c r="DF1637" s="12"/>
      <c r="DG1637" s="12"/>
      <c r="DH1637" s="12"/>
      <c r="DI1637" s="12"/>
      <c r="DJ1637" s="12"/>
      <c r="DK1637" s="12"/>
      <c r="DL1637" s="12"/>
      <c r="DM1637" s="12"/>
      <c r="DN1637" s="12"/>
      <c r="DO1637" s="12"/>
      <c r="DP1637" s="12"/>
      <c r="DQ1637" s="12"/>
      <c r="DR1637" s="12"/>
      <c r="DS1637" s="12"/>
      <c r="DT1637" s="12"/>
      <c r="DU1637" s="12"/>
      <c r="DV1637" s="12"/>
      <c r="DW1637" s="12"/>
      <c r="DX1637" s="12"/>
      <c r="DY1637" s="12"/>
      <c r="DZ1637" s="12"/>
      <c r="EA1637" s="12"/>
      <c r="EB1637" s="12"/>
      <c r="EC1637" s="12"/>
      <c r="ED1637" s="12"/>
      <c r="EE1637" s="12"/>
      <c r="EF1637" s="12"/>
      <c r="EG1637" s="12"/>
      <c r="EH1637" s="12"/>
      <c r="EI1637" s="12"/>
      <c r="EJ1637" s="12"/>
      <c r="EK1637" s="12"/>
      <c r="EL1637" s="12"/>
      <c r="EM1637" s="12"/>
      <c r="EN1637" s="12"/>
      <c r="EO1637" s="12"/>
      <c r="EP1637" s="12"/>
      <c r="EQ1637" s="12"/>
      <c r="ER1637" s="12"/>
      <c r="ES1637" s="12"/>
      <c r="ET1637" s="12"/>
      <c r="EU1637" s="12"/>
      <c r="EV1637" s="12"/>
      <c r="EW1637" s="12"/>
      <c r="EX1637" s="12"/>
      <c r="EY1637" s="12"/>
      <c r="EZ1637" s="12"/>
      <c r="FA1637" s="12"/>
      <c r="FB1637" s="12"/>
      <c r="FC1637" s="12"/>
      <c r="FD1637" s="12"/>
      <c r="FE1637" s="12"/>
      <c r="FF1637" s="12"/>
      <c r="FG1637" s="12"/>
      <c r="FH1637" s="12"/>
      <c r="FI1637" s="12"/>
      <c r="FJ1637" s="12"/>
      <c r="FK1637" s="12"/>
      <c r="FL1637" s="12"/>
      <c r="FM1637" s="12"/>
      <c r="FN1637" s="12"/>
      <c r="FO1637" s="12"/>
      <c r="FP1637" s="12"/>
      <c r="FQ1637" s="12"/>
      <c r="FR1637" s="12"/>
      <c r="FS1637" s="12"/>
      <c r="FT1637" s="12"/>
      <c r="FU1637" s="12"/>
      <c r="FV1637" s="12"/>
      <c r="FW1637" s="12"/>
      <c r="FX1637" s="12"/>
      <c r="FY1637" s="12"/>
      <c r="FZ1637" s="12"/>
      <c r="GA1637" s="12"/>
      <c r="GB1637" s="12"/>
      <c r="GC1637" s="12"/>
      <c r="GD1637" s="12"/>
      <c r="GE1637" s="12"/>
      <c r="GF1637" s="12"/>
      <c r="GG1637" s="12"/>
      <c r="GH1637" s="12"/>
      <c r="GI1637" s="12"/>
      <c r="GJ1637" s="12"/>
      <c r="GK1637" s="12"/>
      <c r="GL1637" s="12"/>
      <c r="GM1637" s="12"/>
      <c r="GN1637" s="12"/>
      <c r="GO1637" s="12"/>
      <c r="GP1637" s="12"/>
      <c r="GQ1637" s="12"/>
      <c r="GR1637" s="12"/>
      <c r="GS1637" s="12"/>
      <c r="GT1637" s="12"/>
      <c r="GU1637" s="12"/>
      <c r="GV1637" s="12"/>
      <c r="GW1637" s="12"/>
      <c r="GX1637" s="12"/>
      <c r="GY1637" s="12"/>
      <c r="GZ1637" s="12"/>
      <c r="HA1637" s="12"/>
      <c r="HB1637" s="12"/>
      <c r="HC1637" s="12"/>
      <c r="HD1637" s="12"/>
      <c r="HE1637" s="12"/>
      <c r="HF1637" s="12"/>
      <c r="HG1637" s="12"/>
      <c r="HH1637" s="12"/>
      <c r="HI1637" s="12"/>
      <c r="HJ1637" s="12"/>
      <c r="HK1637" s="12"/>
      <c r="HL1637" s="12"/>
      <c r="HM1637" s="12"/>
      <c r="HN1637" s="12"/>
      <c r="HO1637" s="12"/>
      <c r="HT1637" s="12"/>
      <c r="HU1637" s="12"/>
      <c r="HV1637" s="6"/>
      <c r="HW1637" s="12"/>
      <c r="HX1637" s="12"/>
      <c r="HZ1637" s="12"/>
      <c r="IA1637" s="12"/>
      <c r="IE1637" s="12"/>
      <c r="IF1637" s="12"/>
      <c r="IG1637" s="12"/>
      <c r="IH1637" s="12"/>
      <c r="II1637" s="12"/>
      <c r="IL1637" s="12"/>
      <c r="IM1637" s="12"/>
      <c r="IN1637" s="12"/>
      <c r="JF1637" s="12"/>
      <c r="JG1637" s="12"/>
      <c r="JH1637" s="12"/>
      <c r="JI1637" s="12"/>
      <c r="JJ1637" s="12"/>
      <c r="JN1637" s="12"/>
      <c r="JT1637" s="12"/>
      <c r="JU1637" s="12"/>
      <c r="JV1637" s="12"/>
      <c r="JW1637" s="12"/>
      <c r="JX1637" s="12"/>
      <c r="KS1637" s="12"/>
      <c r="KT1637" s="12"/>
      <c r="KX1637" s="12"/>
      <c r="MK1637" s="12"/>
      <c r="ML1637" s="12"/>
      <c r="MM1637" s="12"/>
      <c r="MN1637" s="12"/>
      <c r="MO1637" s="12"/>
      <c r="MP1637" s="12"/>
      <c r="MR1637" s="12"/>
    </row>
    <row r="1638" spans="1:359" s="8" customFormat="1" ht="22.5" customHeight="1">
      <c r="A1638" s="56"/>
      <c r="B1638" s="55"/>
      <c r="C1638" s="63"/>
      <c r="D1638" s="201"/>
      <c r="E1638" s="226"/>
      <c r="F1638" s="60"/>
      <c r="G1638" s="60"/>
      <c r="H1638" s="26"/>
      <c r="I1638" s="26"/>
      <c r="J1638" s="9"/>
      <c r="K1638" s="26"/>
      <c r="L1638" s="66"/>
      <c r="M1638" s="66"/>
      <c r="N1638" s="17"/>
      <c r="O1638" s="318"/>
      <c r="P1638" s="318"/>
      <c r="Q1638" s="13"/>
      <c r="R1638" s="31"/>
      <c r="S1638" s="31"/>
      <c r="T1638" s="21"/>
      <c r="U1638" s="10"/>
      <c r="V1638" s="9"/>
      <c r="KG1638" s="12"/>
      <c r="KH1638" s="12"/>
      <c r="KI1638" s="12"/>
      <c r="KJ1638" s="12"/>
      <c r="KK1638" s="12"/>
      <c r="KL1638" s="12"/>
      <c r="MR1638" s="12"/>
      <c r="MU1638" s="12"/>
    </row>
    <row r="1639" spans="1:359" s="8" customFormat="1" ht="22.5" customHeight="1">
      <c r="A1639" s="56"/>
      <c r="B1639" s="55"/>
      <c r="C1639" s="63"/>
      <c r="D1639" s="201"/>
      <c r="E1639" s="226"/>
      <c r="F1639" s="60"/>
      <c r="G1639" s="60"/>
      <c r="H1639" s="26"/>
      <c r="I1639" s="26"/>
      <c r="J1639" s="9"/>
      <c r="K1639" s="26"/>
      <c r="L1639" s="66"/>
      <c r="M1639" s="66"/>
      <c r="N1639" s="17"/>
      <c r="O1639" s="318"/>
      <c r="P1639" s="318"/>
      <c r="Q1639" s="13"/>
      <c r="R1639" s="31"/>
      <c r="S1639" s="31"/>
      <c r="T1639" s="21"/>
      <c r="U1639" s="10"/>
      <c r="V1639" s="9"/>
      <c r="KG1639" s="12"/>
      <c r="KH1639" s="12"/>
      <c r="KI1639" s="12"/>
      <c r="KJ1639" s="12"/>
      <c r="KK1639" s="12"/>
      <c r="KL1639" s="12"/>
      <c r="MU1639" s="12"/>
    </row>
    <row r="1640" spans="1:359" s="8" customFormat="1" ht="22.5" customHeight="1">
      <c r="A1640" s="56"/>
      <c r="B1640" s="55"/>
      <c r="C1640" s="63"/>
      <c r="D1640" s="201"/>
      <c r="E1640" s="226"/>
      <c r="F1640" s="60"/>
      <c r="G1640" s="60"/>
      <c r="H1640" s="26"/>
      <c r="I1640" s="26"/>
      <c r="J1640" s="9"/>
      <c r="K1640" s="26"/>
      <c r="L1640" s="66"/>
      <c r="M1640" s="66"/>
      <c r="N1640" s="17"/>
      <c r="O1640" s="318"/>
      <c r="P1640" s="318"/>
      <c r="Q1640" s="13"/>
      <c r="R1640" s="31"/>
      <c r="S1640" s="31"/>
      <c r="T1640" s="21"/>
      <c r="U1640" s="10"/>
      <c r="V1640" s="9"/>
      <c r="KH1640" s="12"/>
      <c r="KI1640" s="12"/>
      <c r="KJ1640" s="12"/>
      <c r="KK1640" s="12"/>
      <c r="KL1640" s="12"/>
      <c r="MR1640" s="12"/>
    </row>
    <row r="1641" spans="1:359" s="8" customFormat="1" ht="22.5" customHeight="1">
      <c r="A1641" s="56"/>
      <c r="B1641" s="55"/>
      <c r="C1641" s="63"/>
      <c r="D1641" s="201"/>
      <c r="E1641" s="225"/>
      <c r="F1641" s="60"/>
      <c r="G1641" s="60"/>
      <c r="H1641" s="26"/>
      <c r="I1641" s="26"/>
      <c r="J1641" s="9"/>
      <c r="K1641" s="26"/>
      <c r="L1641" s="66"/>
      <c r="M1641" s="66"/>
      <c r="N1641" s="17"/>
      <c r="O1641" s="318"/>
      <c r="P1641" s="318"/>
      <c r="Q1641" s="13"/>
      <c r="R1641" s="31"/>
      <c r="S1641" s="31"/>
      <c r="T1641" s="21"/>
      <c r="U1641" s="10"/>
      <c r="V1641" s="9"/>
      <c r="KG1641" s="12"/>
      <c r="KH1641" s="12"/>
      <c r="KI1641" s="12"/>
      <c r="KJ1641" s="12"/>
      <c r="KK1641" s="12"/>
      <c r="KL1641" s="12"/>
      <c r="MU1641" s="12"/>
    </row>
    <row r="1642" spans="1:359" s="8" customFormat="1" ht="22.5" customHeight="1">
      <c r="A1642" s="57">
        <v>2.1</v>
      </c>
      <c r="B1642" s="58"/>
      <c r="C1642" s="62"/>
      <c r="D1642" s="201">
        <f>SUM((S1642*A1642)+B1642+C1642)</f>
        <v>48.678000000000004</v>
      </c>
      <c r="E1642" s="226"/>
      <c r="F1642" s="59" t="s">
        <v>807</v>
      </c>
      <c r="G1642" s="59"/>
      <c r="H1642" s="26" t="s">
        <v>1038</v>
      </c>
      <c r="I1642" s="26" t="s">
        <v>1039</v>
      </c>
      <c r="J1642" s="28" t="s">
        <v>1040</v>
      </c>
      <c r="K1642" s="26" t="s">
        <v>1041</v>
      </c>
      <c r="L1642" s="66">
        <f>SUM(D1642)</f>
        <v>48.678000000000004</v>
      </c>
      <c r="M1642" s="66"/>
      <c r="N1642" s="1" t="s">
        <v>369</v>
      </c>
      <c r="O1642" s="316" t="s">
        <v>369</v>
      </c>
      <c r="P1642" s="317" t="s">
        <v>369</v>
      </c>
      <c r="Q1642" s="4">
        <v>1</v>
      </c>
      <c r="R1642" s="37">
        <v>19</v>
      </c>
      <c r="S1642" s="38">
        <f>SUM(R1642*1.22)</f>
        <v>23.18</v>
      </c>
      <c r="T1642" s="19"/>
      <c r="U1642" s="10" t="s">
        <v>638</v>
      </c>
      <c r="V1642" s="9"/>
      <c r="HY1642" s="12"/>
      <c r="IE1642" s="12"/>
      <c r="IF1642" s="12"/>
      <c r="IG1642" s="12"/>
      <c r="IL1642" s="12"/>
      <c r="IM1642" s="12"/>
      <c r="IN1642" s="12"/>
      <c r="IO1642" s="12"/>
      <c r="IP1642" s="12"/>
      <c r="IQ1642" s="12"/>
      <c r="JB1642" s="12"/>
      <c r="JC1642" s="12"/>
      <c r="JD1642" s="12"/>
      <c r="JE1642" s="12"/>
      <c r="JK1642" s="12"/>
      <c r="JL1642" s="12"/>
      <c r="JM1642" s="12"/>
      <c r="JN1642" s="12"/>
      <c r="JO1642" s="12"/>
      <c r="JP1642" s="12"/>
      <c r="JR1642" s="12"/>
      <c r="JS1642" s="12"/>
      <c r="JT1642" s="12"/>
      <c r="JU1642" s="12"/>
      <c r="JV1642" s="12"/>
      <c r="JW1642" s="12"/>
      <c r="JX1642" s="12"/>
      <c r="KH1642" s="12"/>
      <c r="KI1642" s="12"/>
      <c r="KJ1642" s="12"/>
      <c r="KK1642" s="12"/>
      <c r="KL1642" s="12"/>
      <c r="KS1642" s="12"/>
      <c r="KT1642" s="12"/>
      <c r="KX1642" s="12"/>
      <c r="LN1642" s="12"/>
      <c r="LO1642" s="12"/>
      <c r="LP1642" s="12"/>
      <c r="LQ1642" s="12"/>
      <c r="MG1642" s="12"/>
      <c r="MU1642" s="12"/>
    </row>
    <row r="1643" spans="1:359" s="8" customFormat="1" ht="22.5" customHeight="1">
      <c r="A1643" s="56"/>
      <c r="B1643" s="55"/>
      <c r="C1643" s="63"/>
      <c r="D1643" s="201"/>
      <c r="E1643" s="226"/>
      <c r="F1643" s="60"/>
      <c r="G1643" s="60"/>
      <c r="H1643" s="26"/>
      <c r="I1643" s="26"/>
      <c r="J1643" s="9"/>
      <c r="K1643" s="26"/>
      <c r="L1643" s="66"/>
      <c r="M1643" s="66"/>
      <c r="N1643" s="17"/>
      <c r="O1643" s="318"/>
      <c r="P1643" s="318"/>
      <c r="Q1643" s="13"/>
      <c r="R1643" s="31"/>
      <c r="S1643" s="31"/>
      <c r="T1643" s="21"/>
      <c r="U1643" s="10"/>
      <c r="V1643" s="9"/>
      <c r="KG1643" s="7"/>
      <c r="MU1643" s="12"/>
    </row>
    <row r="1644" spans="1:359" s="8" customFormat="1" ht="22.5" customHeight="1">
      <c r="A1644" s="56"/>
      <c r="B1644" s="55"/>
      <c r="C1644" s="63"/>
      <c r="D1644" s="201"/>
      <c r="E1644" s="225"/>
      <c r="F1644" s="60"/>
      <c r="G1644" s="60"/>
      <c r="H1644" s="26"/>
      <c r="I1644" s="26"/>
      <c r="J1644" s="9"/>
      <c r="K1644" s="26"/>
      <c r="L1644" s="66"/>
      <c r="M1644" s="66"/>
      <c r="N1644" s="17"/>
      <c r="O1644" s="318"/>
      <c r="P1644" s="318"/>
      <c r="Q1644" s="13"/>
      <c r="R1644" s="31"/>
      <c r="S1644" s="31"/>
      <c r="T1644" s="21"/>
      <c r="U1644" s="10"/>
      <c r="V1644" s="9"/>
      <c r="KG1644" s="7"/>
      <c r="MU1644" s="12"/>
    </row>
    <row r="1645" spans="1:359" s="8" customFormat="1" ht="22.5" customHeight="1">
      <c r="A1645" s="56"/>
      <c r="B1645" s="55"/>
      <c r="C1645" s="63"/>
      <c r="D1645" s="201"/>
      <c r="E1645" s="226"/>
      <c r="F1645" s="60"/>
      <c r="G1645" s="60"/>
      <c r="H1645" s="26"/>
      <c r="I1645" s="26"/>
      <c r="J1645" s="9"/>
      <c r="K1645" s="26"/>
      <c r="L1645" s="66"/>
      <c r="M1645" s="66"/>
      <c r="N1645" s="17"/>
      <c r="O1645" s="318"/>
      <c r="P1645" s="318"/>
      <c r="Q1645" s="13"/>
      <c r="R1645" s="31"/>
      <c r="S1645" s="31"/>
      <c r="T1645" s="21"/>
      <c r="U1645" s="10"/>
      <c r="V1645" s="9"/>
      <c r="MU1645" s="12"/>
    </row>
    <row r="1646" spans="1:359" s="8" customFormat="1" ht="22.5" customHeight="1">
      <c r="A1646" s="56"/>
      <c r="B1646" s="55"/>
      <c r="C1646" s="63"/>
      <c r="D1646" s="201"/>
      <c r="E1646" s="226"/>
      <c r="F1646" s="60"/>
      <c r="G1646" s="60"/>
      <c r="H1646" s="26"/>
      <c r="I1646" s="26"/>
      <c r="J1646" s="9"/>
      <c r="K1646" s="26"/>
      <c r="L1646" s="66"/>
      <c r="M1646" s="66"/>
      <c r="N1646" s="322"/>
      <c r="O1646" s="337"/>
      <c r="P1646" s="337"/>
      <c r="Q1646" s="323"/>
      <c r="R1646" s="31"/>
      <c r="S1646" s="31"/>
      <c r="T1646" s="21"/>
      <c r="U1646" s="10"/>
      <c r="V1646" s="9"/>
      <c r="KG1646" s="12"/>
      <c r="KH1646" s="12"/>
      <c r="KI1646" s="12"/>
      <c r="KJ1646" s="12"/>
      <c r="KK1646" s="12"/>
      <c r="KL1646" s="12"/>
      <c r="MU1646" s="12"/>
    </row>
    <row r="1647" spans="1:359" s="8" customFormat="1" ht="22.5" customHeight="1">
      <c r="A1647" s="57">
        <v>2.2000000000000002</v>
      </c>
      <c r="B1647" s="58"/>
      <c r="C1647" s="62"/>
      <c r="D1647" s="201">
        <f>SUM((S1647*A1647)+B1647+C1647)</f>
        <v>30.866</v>
      </c>
      <c r="E1647" s="225"/>
      <c r="F1647" s="59" t="s">
        <v>806</v>
      </c>
      <c r="G1647" s="59"/>
      <c r="H1647" s="43" t="s">
        <v>479</v>
      </c>
      <c r="I1647" s="43" t="s">
        <v>1134</v>
      </c>
      <c r="J1647" s="44" t="s">
        <v>514</v>
      </c>
      <c r="K1647" s="43" t="s">
        <v>2738</v>
      </c>
      <c r="L1647" s="66">
        <f>SUM(D1647)</f>
        <v>30.866</v>
      </c>
      <c r="M1647" s="66"/>
      <c r="N1647" s="1" t="s">
        <v>369</v>
      </c>
      <c r="O1647" s="316" t="s">
        <v>369</v>
      </c>
      <c r="P1647" s="317">
        <v>12</v>
      </c>
      <c r="Q1647" s="4" t="s">
        <v>369</v>
      </c>
      <c r="R1647" s="37">
        <v>11.5</v>
      </c>
      <c r="S1647" s="38">
        <f t="shared" ref="S1647" si="483">SUM(R1647*1.22)</f>
        <v>14.03</v>
      </c>
      <c r="T1647" s="25">
        <v>0.14000000000000001</v>
      </c>
      <c r="U1647" s="10" t="s">
        <v>518</v>
      </c>
      <c r="V1647" s="9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  <c r="AR1647" s="12"/>
      <c r="AS1647" s="12"/>
      <c r="AT1647" s="12"/>
      <c r="AU1647" s="12"/>
      <c r="AV1647" s="12"/>
      <c r="AW1647" s="12"/>
      <c r="AX1647" s="12"/>
      <c r="AY1647" s="12"/>
      <c r="AZ1647" s="12"/>
      <c r="BA1647" s="12"/>
      <c r="BB1647" s="12"/>
      <c r="BC1647" s="12"/>
      <c r="BD1647" s="12"/>
      <c r="BE1647" s="12"/>
      <c r="BF1647" s="12"/>
      <c r="BG1647" s="12"/>
      <c r="BH1647" s="12"/>
      <c r="BI1647" s="12"/>
      <c r="BJ1647" s="12"/>
      <c r="BK1647" s="12"/>
      <c r="BL1647" s="12"/>
      <c r="BM1647" s="12"/>
      <c r="BN1647" s="12"/>
      <c r="BO1647" s="12"/>
      <c r="BP1647" s="12"/>
      <c r="BQ1647" s="12"/>
      <c r="BR1647" s="12"/>
      <c r="BS1647" s="12"/>
      <c r="BT1647" s="12"/>
      <c r="BU1647" s="12"/>
      <c r="BV1647" s="12"/>
      <c r="BW1647" s="12"/>
      <c r="BX1647" s="12"/>
      <c r="BY1647" s="12"/>
      <c r="BZ1647" s="12"/>
      <c r="CA1647" s="12"/>
      <c r="CB1647" s="12"/>
      <c r="CC1647" s="12"/>
      <c r="CD1647" s="12"/>
      <c r="CE1647" s="12"/>
      <c r="CF1647" s="12"/>
      <c r="CG1647" s="12"/>
      <c r="CH1647" s="12"/>
      <c r="CI1647" s="12"/>
      <c r="CJ1647" s="12"/>
      <c r="CK1647" s="12"/>
      <c r="CL1647" s="12"/>
      <c r="CM1647" s="12"/>
      <c r="CN1647" s="12"/>
      <c r="CO1647" s="12"/>
      <c r="CP1647" s="12"/>
      <c r="CQ1647" s="12"/>
      <c r="CR1647" s="12"/>
      <c r="CS1647" s="12"/>
      <c r="CT1647" s="12"/>
      <c r="CU1647" s="12"/>
      <c r="CV1647" s="12"/>
      <c r="CW1647" s="12"/>
      <c r="CX1647" s="12"/>
      <c r="CY1647" s="12"/>
      <c r="CZ1647" s="12"/>
      <c r="DA1647" s="12"/>
      <c r="DB1647" s="12"/>
      <c r="DC1647" s="12"/>
      <c r="DD1647" s="12"/>
      <c r="DE1647" s="12"/>
      <c r="DF1647" s="12"/>
      <c r="DG1647" s="12"/>
      <c r="DH1647" s="12"/>
      <c r="DI1647" s="12"/>
      <c r="DJ1647" s="12"/>
      <c r="DK1647" s="12"/>
      <c r="DL1647" s="12"/>
      <c r="DM1647" s="12"/>
      <c r="DN1647" s="12"/>
      <c r="DO1647" s="12"/>
      <c r="DP1647" s="12"/>
      <c r="DQ1647" s="12"/>
      <c r="DR1647" s="12"/>
      <c r="DS1647" s="12"/>
      <c r="DT1647" s="12"/>
      <c r="DU1647" s="12"/>
      <c r="DV1647" s="12"/>
      <c r="DW1647" s="12"/>
      <c r="DX1647" s="12"/>
      <c r="DY1647" s="12"/>
      <c r="DZ1647" s="12"/>
      <c r="EA1647" s="12"/>
      <c r="EB1647" s="12"/>
      <c r="EC1647" s="12"/>
      <c r="ED1647" s="12"/>
      <c r="EE1647" s="12"/>
      <c r="EF1647" s="12"/>
      <c r="EG1647" s="12"/>
      <c r="EH1647" s="12"/>
      <c r="EI1647" s="12"/>
      <c r="EJ1647" s="12"/>
      <c r="EK1647" s="12"/>
      <c r="EL1647" s="12"/>
      <c r="EM1647" s="12"/>
      <c r="EN1647" s="12"/>
      <c r="EO1647" s="12"/>
      <c r="EP1647" s="12"/>
      <c r="EQ1647" s="12"/>
      <c r="ER1647" s="12"/>
      <c r="ES1647" s="12"/>
      <c r="ET1647" s="12"/>
      <c r="EU1647" s="12"/>
      <c r="EV1647" s="12"/>
      <c r="EW1647" s="12"/>
      <c r="EX1647" s="12"/>
      <c r="EY1647" s="12"/>
      <c r="EZ1647" s="12"/>
      <c r="FA1647" s="12"/>
      <c r="FB1647" s="12"/>
      <c r="FC1647" s="12"/>
      <c r="FD1647" s="12"/>
      <c r="FE1647" s="12"/>
      <c r="FF1647" s="12"/>
      <c r="FG1647" s="12"/>
      <c r="FH1647" s="12"/>
      <c r="FI1647" s="12"/>
      <c r="FJ1647" s="12"/>
      <c r="FK1647" s="12"/>
      <c r="FL1647" s="12"/>
      <c r="FM1647" s="12"/>
      <c r="FN1647" s="12"/>
      <c r="FO1647" s="12"/>
      <c r="FP1647" s="12"/>
      <c r="FQ1647" s="12"/>
      <c r="FR1647" s="12"/>
      <c r="FS1647" s="12"/>
      <c r="FT1647" s="12"/>
      <c r="FU1647" s="12"/>
      <c r="FV1647" s="12"/>
      <c r="FW1647" s="12"/>
      <c r="FX1647" s="12"/>
      <c r="FY1647" s="12"/>
      <c r="FZ1647" s="12"/>
      <c r="GA1647" s="12"/>
      <c r="GB1647" s="12"/>
      <c r="GC1647" s="12"/>
      <c r="GD1647" s="12"/>
      <c r="GE1647" s="12"/>
      <c r="GF1647" s="12"/>
      <c r="GG1647" s="12"/>
      <c r="GH1647" s="12"/>
      <c r="GI1647" s="12"/>
      <c r="GJ1647" s="12"/>
      <c r="GK1647" s="12"/>
      <c r="GL1647" s="12"/>
      <c r="GM1647" s="12"/>
      <c r="GN1647" s="12"/>
      <c r="GO1647" s="12"/>
      <c r="GP1647" s="12"/>
      <c r="GQ1647" s="12"/>
      <c r="GR1647" s="12"/>
      <c r="GS1647" s="12"/>
      <c r="GT1647" s="12"/>
      <c r="GU1647" s="12"/>
      <c r="GV1647" s="12"/>
      <c r="GW1647" s="12"/>
      <c r="GX1647" s="12"/>
      <c r="GY1647" s="12"/>
      <c r="GZ1647" s="12"/>
      <c r="HA1647" s="12"/>
      <c r="HB1647" s="12"/>
      <c r="HC1647" s="12"/>
      <c r="HD1647" s="12"/>
      <c r="HE1647" s="12"/>
      <c r="HF1647" s="12"/>
      <c r="HG1647" s="12"/>
      <c r="HH1647" s="12"/>
      <c r="HI1647" s="12"/>
      <c r="HJ1647" s="12"/>
      <c r="HK1647" s="12"/>
      <c r="HL1647" s="12"/>
      <c r="HM1647" s="12"/>
      <c r="HN1647" s="12"/>
      <c r="HO1647" s="12"/>
      <c r="HT1647" s="12"/>
      <c r="HU1647" s="12"/>
      <c r="HW1647" s="12"/>
      <c r="HX1647" s="12"/>
      <c r="HZ1647" s="12"/>
      <c r="IA1647" s="12"/>
      <c r="IG1647" s="12"/>
      <c r="IL1647" s="12"/>
      <c r="IM1647" s="12"/>
      <c r="IN1647" s="12"/>
      <c r="IO1647" s="12"/>
      <c r="IP1647" s="12"/>
      <c r="IQ1647" s="12"/>
      <c r="IS1647" s="12"/>
      <c r="IT1647" s="12"/>
      <c r="IU1647" s="12"/>
      <c r="IV1647" s="12"/>
      <c r="IW1647" s="12"/>
      <c r="IX1647" s="12"/>
      <c r="IY1647" s="12"/>
      <c r="IZ1647" s="12"/>
      <c r="JA1647" s="12"/>
      <c r="JB1647" s="12"/>
      <c r="JC1647" s="12"/>
      <c r="JD1647" s="12"/>
      <c r="JE1647" s="12"/>
      <c r="JF1647" s="12"/>
      <c r="JG1647" s="12"/>
      <c r="JH1647" s="12"/>
      <c r="JI1647" s="12"/>
      <c r="JJ1647" s="12"/>
      <c r="JK1647" s="12"/>
      <c r="JN1647" s="12"/>
      <c r="JP1647" s="12"/>
      <c r="JR1647" s="12"/>
      <c r="JS1647" s="12"/>
      <c r="JT1647" s="12"/>
      <c r="JU1647" s="12"/>
      <c r="JV1647" s="12"/>
      <c r="JW1647" s="12"/>
      <c r="JX1647" s="12"/>
      <c r="JY1647" s="12"/>
      <c r="KE1647" s="12"/>
      <c r="KF1647" s="12"/>
      <c r="KM1647" s="12"/>
      <c r="KN1647" s="12"/>
      <c r="KO1647" s="12"/>
      <c r="KP1647" s="12"/>
      <c r="KQ1647" s="12"/>
      <c r="KR1647" s="12"/>
      <c r="KS1647" s="12"/>
      <c r="KT1647" s="12"/>
      <c r="KX1647" s="12"/>
      <c r="LN1647" s="12"/>
      <c r="LO1647" s="12"/>
      <c r="LP1647" s="12"/>
      <c r="LQ1647" s="12"/>
      <c r="MG1647" s="12"/>
      <c r="MH1647" s="12"/>
      <c r="MI1647" s="12"/>
      <c r="MJ1647" s="12"/>
      <c r="MK1647" s="12"/>
      <c r="ML1647" s="12"/>
      <c r="MM1647" s="12"/>
      <c r="MN1647" s="12"/>
      <c r="MO1647" s="12"/>
      <c r="MP1647" s="12"/>
      <c r="MU1647" s="12"/>
    </row>
    <row r="1648" spans="1:359" s="8" customFormat="1" ht="22.5" customHeight="1">
      <c r="A1648" s="57">
        <v>2.2000000000000002</v>
      </c>
      <c r="B1648" s="58"/>
      <c r="C1648" s="62"/>
      <c r="D1648" s="201">
        <f>SUM((S1648*A1648)+B1648+C1648)</f>
        <v>30.866</v>
      </c>
      <c r="E1648" s="225"/>
      <c r="F1648" s="59" t="s">
        <v>806</v>
      </c>
      <c r="G1648" s="59"/>
      <c r="H1648" s="43" t="s">
        <v>479</v>
      </c>
      <c r="I1648" s="43" t="s">
        <v>1134</v>
      </c>
      <c r="J1648" s="44" t="s">
        <v>514</v>
      </c>
      <c r="K1648" s="43" t="s">
        <v>1282</v>
      </c>
      <c r="L1648" s="66">
        <f>SUM(D1648)</f>
        <v>30.866</v>
      </c>
      <c r="M1648" s="66"/>
      <c r="N1648" s="1" t="s">
        <v>369</v>
      </c>
      <c r="O1648" s="316" t="s">
        <v>369</v>
      </c>
      <c r="P1648" s="317">
        <v>1</v>
      </c>
      <c r="Q1648" s="4" t="s">
        <v>369</v>
      </c>
      <c r="R1648" s="37">
        <v>11.5</v>
      </c>
      <c r="S1648" s="38">
        <f t="shared" ref="S1648:S1653" si="484">SUM(R1648*1.22)</f>
        <v>14.03</v>
      </c>
      <c r="T1648" s="20"/>
      <c r="U1648" s="10" t="s">
        <v>518</v>
      </c>
      <c r="V1648" s="9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  <c r="AR1648" s="12"/>
      <c r="AS1648" s="12"/>
      <c r="AT1648" s="12"/>
      <c r="AU1648" s="12"/>
      <c r="AV1648" s="12"/>
      <c r="AW1648" s="12"/>
      <c r="AX1648" s="12"/>
      <c r="AY1648" s="12"/>
      <c r="AZ1648" s="12"/>
      <c r="BA1648" s="12"/>
      <c r="BB1648" s="12"/>
      <c r="BC1648" s="12"/>
      <c r="BD1648" s="12"/>
      <c r="BE1648" s="12"/>
      <c r="BF1648" s="12"/>
      <c r="BG1648" s="12"/>
      <c r="BH1648" s="12"/>
      <c r="BI1648" s="12"/>
      <c r="BJ1648" s="12"/>
      <c r="BK1648" s="12"/>
      <c r="BL1648" s="12"/>
      <c r="BM1648" s="12"/>
      <c r="BN1648" s="12"/>
      <c r="BO1648" s="12"/>
      <c r="BP1648" s="12"/>
      <c r="BQ1648" s="12"/>
      <c r="BR1648" s="12"/>
      <c r="BS1648" s="12"/>
      <c r="BT1648" s="12"/>
      <c r="BU1648" s="12"/>
      <c r="BV1648" s="12"/>
      <c r="BW1648" s="12"/>
      <c r="BX1648" s="12"/>
      <c r="BY1648" s="12"/>
      <c r="BZ1648" s="12"/>
      <c r="CA1648" s="12"/>
      <c r="CB1648" s="12"/>
      <c r="CC1648" s="12"/>
      <c r="CD1648" s="12"/>
      <c r="CE1648" s="12"/>
      <c r="CF1648" s="12"/>
      <c r="CG1648" s="12"/>
      <c r="CH1648" s="12"/>
      <c r="CI1648" s="12"/>
      <c r="CJ1648" s="12"/>
      <c r="CK1648" s="12"/>
      <c r="CL1648" s="12"/>
      <c r="CM1648" s="12"/>
      <c r="CN1648" s="12"/>
      <c r="CO1648" s="12"/>
      <c r="CP1648" s="12"/>
      <c r="CQ1648" s="12"/>
      <c r="CR1648" s="12"/>
      <c r="CS1648" s="12"/>
      <c r="CT1648" s="12"/>
      <c r="CU1648" s="12"/>
      <c r="CV1648" s="12"/>
      <c r="CW1648" s="12"/>
      <c r="CX1648" s="12"/>
      <c r="CY1648" s="12"/>
      <c r="CZ1648" s="12"/>
      <c r="DA1648" s="12"/>
      <c r="DB1648" s="12"/>
      <c r="DC1648" s="12"/>
      <c r="DD1648" s="12"/>
      <c r="DE1648" s="12"/>
      <c r="DF1648" s="12"/>
      <c r="DG1648" s="12"/>
      <c r="DH1648" s="12"/>
      <c r="DI1648" s="12"/>
      <c r="DJ1648" s="12"/>
      <c r="DK1648" s="12"/>
      <c r="DL1648" s="12"/>
      <c r="DM1648" s="12"/>
      <c r="DN1648" s="12"/>
      <c r="DO1648" s="12"/>
      <c r="DP1648" s="12"/>
      <c r="DQ1648" s="12"/>
      <c r="DR1648" s="12"/>
      <c r="DS1648" s="12"/>
      <c r="DT1648" s="12"/>
      <c r="DU1648" s="12"/>
      <c r="DV1648" s="12"/>
      <c r="DW1648" s="12"/>
      <c r="DX1648" s="12"/>
      <c r="DY1648" s="12"/>
      <c r="DZ1648" s="12"/>
      <c r="EA1648" s="12"/>
      <c r="EB1648" s="12"/>
      <c r="EC1648" s="12"/>
      <c r="ED1648" s="12"/>
      <c r="EE1648" s="12"/>
      <c r="EF1648" s="12"/>
      <c r="EG1648" s="12"/>
      <c r="EH1648" s="12"/>
      <c r="EI1648" s="12"/>
      <c r="EJ1648" s="12"/>
      <c r="EK1648" s="12"/>
      <c r="EL1648" s="12"/>
      <c r="EM1648" s="12"/>
      <c r="EN1648" s="12"/>
      <c r="EO1648" s="12"/>
      <c r="EP1648" s="12"/>
      <c r="EQ1648" s="12"/>
      <c r="ER1648" s="12"/>
      <c r="ES1648" s="12"/>
      <c r="ET1648" s="12"/>
      <c r="EU1648" s="12"/>
      <c r="EV1648" s="12"/>
      <c r="EW1648" s="12"/>
      <c r="EX1648" s="12"/>
      <c r="EY1648" s="12"/>
      <c r="EZ1648" s="12"/>
      <c r="FA1648" s="12"/>
      <c r="FB1648" s="12"/>
      <c r="FC1648" s="12"/>
      <c r="FD1648" s="12"/>
      <c r="FE1648" s="12"/>
      <c r="FF1648" s="12"/>
      <c r="FG1648" s="12"/>
      <c r="FH1648" s="12"/>
      <c r="FI1648" s="12"/>
      <c r="FJ1648" s="12"/>
      <c r="FK1648" s="12"/>
      <c r="FL1648" s="12"/>
      <c r="FM1648" s="12"/>
      <c r="FN1648" s="12"/>
      <c r="FO1648" s="12"/>
      <c r="FP1648" s="12"/>
      <c r="FQ1648" s="12"/>
      <c r="FR1648" s="12"/>
      <c r="FS1648" s="12"/>
      <c r="FT1648" s="12"/>
      <c r="FU1648" s="12"/>
      <c r="FV1648" s="12"/>
      <c r="FW1648" s="12"/>
      <c r="FX1648" s="12"/>
      <c r="FY1648" s="12"/>
      <c r="FZ1648" s="12"/>
      <c r="GA1648" s="12"/>
      <c r="GB1648" s="12"/>
      <c r="GC1648" s="12"/>
      <c r="GD1648" s="12"/>
      <c r="GE1648" s="12"/>
      <c r="GF1648" s="12"/>
      <c r="GG1648" s="12"/>
      <c r="GH1648" s="12"/>
      <c r="GI1648" s="12"/>
      <c r="GJ1648" s="12"/>
      <c r="GK1648" s="12"/>
      <c r="GL1648" s="12"/>
      <c r="GM1648" s="12"/>
      <c r="GN1648" s="12"/>
      <c r="GO1648" s="12"/>
      <c r="GP1648" s="12"/>
      <c r="GQ1648" s="12"/>
      <c r="GR1648" s="12"/>
      <c r="GS1648" s="12"/>
      <c r="GT1648" s="12"/>
      <c r="GU1648" s="12"/>
      <c r="GV1648" s="12"/>
      <c r="GW1648" s="12"/>
      <c r="GX1648" s="12"/>
      <c r="GY1648" s="12"/>
      <c r="GZ1648" s="12"/>
      <c r="HA1648" s="12"/>
      <c r="HB1648" s="12"/>
      <c r="HC1648" s="12"/>
      <c r="HD1648" s="12"/>
      <c r="HE1648" s="12"/>
      <c r="HF1648" s="12"/>
      <c r="HG1648" s="12"/>
      <c r="HH1648" s="12"/>
      <c r="HI1648" s="12"/>
      <c r="HJ1648" s="12"/>
      <c r="HK1648" s="12"/>
      <c r="HL1648" s="12"/>
      <c r="HM1648" s="12"/>
      <c r="HN1648" s="12"/>
      <c r="HO1648" s="12"/>
      <c r="HT1648" s="12"/>
      <c r="HU1648" s="12"/>
      <c r="HW1648" s="12"/>
      <c r="HX1648" s="12"/>
      <c r="HZ1648" s="12"/>
      <c r="IA1648" s="12"/>
      <c r="IG1648" s="12"/>
      <c r="IL1648" s="12"/>
      <c r="IM1648" s="12"/>
      <c r="IN1648" s="12"/>
      <c r="IO1648" s="12"/>
      <c r="IP1648" s="12"/>
      <c r="IQ1648" s="12"/>
      <c r="IS1648" s="12"/>
      <c r="IT1648" s="12"/>
      <c r="IU1648" s="12"/>
      <c r="IV1648" s="12"/>
      <c r="IW1648" s="12"/>
      <c r="IX1648" s="12"/>
      <c r="IY1648" s="12"/>
      <c r="IZ1648" s="12"/>
      <c r="JA1648" s="12"/>
      <c r="JB1648" s="12"/>
      <c r="JC1648" s="12"/>
      <c r="JD1648" s="12"/>
      <c r="JE1648" s="12"/>
      <c r="JF1648" s="12"/>
      <c r="JG1648" s="12"/>
      <c r="JH1648" s="12"/>
      <c r="JI1648" s="12"/>
      <c r="JJ1648" s="12"/>
      <c r="JK1648" s="12"/>
      <c r="JN1648" s="12"/>
      <c r="JP1648" s="12"/>
      <c r="JR1648" s="12"/>
      <c r="JS1648" s="12"/>
      <c r="JT1648" s="12"/>
      <c r="JU1648" s="12"/>
      <c r="JV1648" s="12"/>
      <c r="JW1648" s="12"/>
      <c r="JX1648" s="12"/>
      <c r="JY1648" s="12"/>
      <c r="KE1648" s="12"/>
      <c r="KF1648" s="12"/>
      <c r="KM1648" s="12"/>
      <c r="KN1648" s="12"/>
      <c r="KO1648" s="12"/>
      <c r="KP1648" s="12"/>
      <c r="KQ1648" s="12"/>
      <c r="KR1648" s="12"/>
      <c r="KS1648" s="12"/>
      <c r="KT1648" s="12"/>
      <c r="KX1648" s="12"/>
      <c r="LN1648" s="12"/>
      <c r="LO1648" s="12"/>
      <c r="LP1648" s="12"/>
      <c r="LQ1648" s="12"/>
      <c r="MG1648" s="12"/>
      <c r="MH1648" s="12"/>
      <c r="MI1648" s="12"/>
      <c r="MJ1648" s="12"/>
      <c r="MK1648" s="12"/>
      <c r="ML1648" s="12"/>
      <c r="MM1648" s="12"/>
      <c r="MN1648" s="12"/>
      <c r="MO1648" s="12"/>
      <c r="MP1648" s="12"/>
      <c r="MU1648" s="12"/>
    </row>
    <row r="1649" spans="1:359" s="8" customFormat="1" ht="22.5" customHeight="1">
      <c r="A1649" s="57">
        <v>1</v>
      </c>
      <c r="B1649" s="58">
        <v>14</v>
      </c>
      <c r="C1649" s="62"/>
      <c r="D1649" s="201">
        <f>SUM((R1649*A1649)+B1649+C1649)+((2020-2012)*3)</f>
        <v>53.5</v>
      </c>
      <c r="E1649" s="226"/>
      <c r="F1649" s="198" t="s">
        <v>820</v>
      </c>
      <c r="G1649" s="90" t="s">
        <v>1527</v>
      </c>
      <c r="H1649" s="83" t="s">
        <v>479</v>
      </c>
      <c r="I1649" s="83" t="s">
        <v>439</v>
      </c>
      <c r="J1649" s="85" t="s">
        <v>514</v>
      </c>
      <c r="K1649" s="83" t="s">
        <v>440</v>
      </c>
      <c r="L1649" s="66">
        <f>SUM(D1649)</f>
        <v>53.5</v>
      </c>
      <c r="M1649" s="66"/>
      <c r="N1649" s="1" t="s">
        <v>369</v>
      </c>
      <c r="O1649" s="316" t="s">
        <v>369</v>
      </c>
      <c r="P1649" s="317" t="s">
        <v>369</v>
      </c>
      <c r="Q1649" s="4">
        <v>1</v>
      </c>
      <c r="R1649" s="37">
        <v>15.5</v>
      </c>
      <c r="S1649" s="38">
        <f t="shared" si="484"/>
        <v>18.91</v>
      </c>
      <c r="T1649" s="20"/>
      <c r="U1649" s="10" t="s">
        <v>486</v>
      </c>
      <c r="V1649" s="9"/>
      <c r="HP1649" s="12"/>
      <c r="HQ1649" s="12"/>
      <c r="HR1649" s="12"/>
      <c r="HS1649" s="12"/>
      <c r="HT1649" s="12"/>
      <c r="HU1649" s="12"/>
      <c r="HV1649" s="12"/>
      <c r="HW1649" s="12"/>
      <c r="HX1649" s="12"/>
      <c r="HY1649" s="12"/>
      <c r="IB1649" s="12"/>
      <c r="IC1649" s="12"/>
      <c r="ID1649" s="12"/>
      <c r="IE1649" s="12"/>
      <c r="IF1649" s="12"/>
      <c r="IH1649" s="12"/>
      <c r="IJ1649" s="12"/>
      <c r="IK1649" s="12"/>
      <c r="IL1649" s="12"/>
      <c r="IM1649" s="12"/>
      <c r="IN1649" s="12"/>
      <c r="IR1649" s="12"/>
      <c r="IS1649" s="12"/>
      <c r="IT1649" s="12"/>
      <c r="IU1649" s="12"/>
      <c r="IV1649" s="12"/>
      <c r="IW1649" s="12"/>
      <c r="IX1649" s="12"/>
      <c r="IY1649" s="12"/>
      <c r="IZ1649" s="12"/>
      <c r="JA1649" s="12"/>
      <c r="JL1649" s="12"/>
      <c r="JM1649" s="12"/>
      <c r="JO1649" s="12"/>
      <c r="JQ1649" s="12"/>
      <c r="JT1649" s="12"/>
      <c r="JU1649" s="12"/>
      <c r="JV1649" s="12"/>
      <c r="JW1649" s="12"/>
      <c r="JX1649" s="12"/>
      <c r="KG1649" s="12"/>
      <c r="KH1649" s="12"/>
      <c r="KI1649" s="12"/>
      <c r="KJ1649" s="12"/>
      <c r="KK1649" s="12"/>
      <c r="KL1649" s="12"/>
      <c r="KS1649" s="12"/>
      <c r="KT1649" s="12"/>
      <c r="KX1649" s="12"/>
      <c r="KY1649" s="12"/>
      <c r="KZ1649" s="12"/>
      <c r="LA1649" s="12"/>
      <c r="LB1649" s="12"/>
      <c r="LC1649" s="12"/>
      <c r="LN1649" s="12"/>
      <c r="LO1649" s="12"/>
      <c r="LP1649" s="12"/>
      <c r="LQ1649" s="12"/>
      <c r="MG1649" s="12"/>
    </row>
    <row r="1650" spans="1:359" s="8" customFormat="1" ht="22.5" customHeight="1">
      <c r="A1650" s="57">
        <v>2.2000000000000002</v>
      </c>
      <c r="B1650" s="58"/>
      <c r="C1650" s="62"/>
      <c r="D1650" s="201">
        <f>SUM((R1650*A1650)+B1650+C1650)+((2020-2003)*3)</f>
        <v>78.72</v>
      </c>
      <c r="E1650" s="226"/>
      <c r="F1650" s="198" t="s">
        <v>806</v>
      </c>
      <c r="G1650" s="90" t="s">
        <v>1528</v>
      </c>
      <c r="H1650" s="83" t="s">
        <v>479</v>
      </c>
      <c r="I1650" s="83" t="s">
        <v>439</v>
      </c>
      <c r="J1650" s="86" t="s">
        <v>514</v>
      </c>
      <c r="K1650" s="83" t="s">
        <v>441</v>
      </c>
      <c r="L1650" s="66">
        <f>SUM(D1650)</f>
        <v>78.72</v>
      </c>
      <c r="M1650" s="66"/>
      <c r="N1650" s="1" t="s">
        <v>369</v>
      </c>
      <c r="O1650" s="316" t="s">
        <v>369</v>
      </c>
      <c r="P1650" s="317">
        <v>1</v>
      </c>
      <c r="Q1650" s="4" t="s">
        <v>369</v>
      </c>
      <c r="R1650" s="37">
        <v>12.6</v>
      </c>
      <c r="S1650" s="38">
        <f t="shared" si="484"/>
        <v>15.372</v>
      </c>
      <c r="T1650" s="19"/>
      <c r="U1650" s="10" t="s">
        <v>487</v>
      </c>
      <c r="V1650" s="9"/>
      <c r="HY1650" s="12"/>
      <c r="HZ1650" s="12"/>
      <c r="IA1650" s="12"/>
      <c r="IB1650" s="12"/>
      <c r="IC1650" s="12"/>
      <c r="ID1650" s="12"/>
      <c r="IE1650" s="12"/>
      <c r="IF1650" s="12"/>
      <c r="IG1650" s="12"/>
      <c r="IH1650" s="12"/>
      <c r="II1650" s="12"/>
      <c r="IJ1650" s="12"/>
      <c r="IK1650" s="12"/>
      <c r="IL1650" s="12"/>
      <c r="IM1650" s="12"/>
      <c r="IN1650" s="12"/>
      <c r="IO1650" s="12"/>
      <c r="IP1650" s="12"/>
      <c r="IQ1650" s="12"/>
      <c r="IS1650" s="12"/>
      <c r="IT1650" s="12"/>
      <c r="IU1650" s="12"/>
      <c r="IV1650" s="12"/>
      <c r="IW1650" s="12"/>
      <c r="IX1650" s="12"/>
      <c r="IY1650" s="12"/>
      <c r="IZ1650" s="12"/>
      <c r="JA1650" s="12"/>
      <c r="JB1650" s="12"/>
      <c r="JC1650" s="12"/>
      <c r="JD1650" s="12"/>
      <c r="JE1650" s="12"/>
      <c r="JF1650" s="12"/>
      <c r="JG1650" s="12"/>
      <c r="JH1650" s="12"/>
      <c r="JI1650" s="12"/>
      <c r="JJ1650" s="12"/>
      <c r="JK1650" s="12"/>
      <c r="JM1650" s="12"/>
      <c r="JO1650" s="12"/>
      <c r="JP1650" s="12"/>
      <c r="JQ1650" s="12"/>
      <c r="JR1650" s="12"/>
      <c r="JS1650" s="12"/>
      <c r="JT1650" s="12"/>
      <c r="JU1650" s="12"/>
      <c r="JV1650" s="12"/>
      <c r="JW1650" s="12"/>
      <c r="JX1650" s="12"/>
      <c r="JY1650" s="12"/>
      <c r="KS1650" s="12"/>
      <c r="KT1650" s="12"/>
      <c r="KX1650" s="12"/>
      <c r="KY1650" s="12"/>
      <c r="LN1650" s="12"/>
      <c r="LO1650" s="12"/>
      <c r="LP1650" s="12"/>
      <c r="LQ1650" s="12"/>
      <c r="MG1650" s="12"/>
      <c r="MH1650" s="12"/>
      <c r="MI1650" s="12"/>
      <c r="MJ1650" s="12"/>
      <c r="MK1650" s="12"/>
      <c r="ML1650" s="12"/>
      <c r="MM1650" s="12"/>
      <c r="MN1650" s="12"/>
      <c r="MO1650" s="12"/>
      <c r="MP1650" s="12"/>
      <c r="MQ1650" s="12"/>
      <c r="MS1650" s="12"/>
    </row>
    <row r="1651" spans="1:359" s="8" customFormat="1" ht="22.5" customHeight="1">
      <c r="A1651" s="57">
        <v>1</v>
      </c>
      <c r="B1651" s="58">
        <v>10</v>
      </c>
      <c r="C1651" s="62"/>
      <c r="D1651" s="201">
        <f>SUM((S1651*A1651)+B1651+C1651)</f>
        <v>20.235800000000001</v>
      </c>
      <c r="E1651" s="226"/>
      <c r="F1651" s="59" t="s">
        <v>818</v>
      </c>
      <c r="G1651" s="59"/>
      <c r="H1651" s="26" t="s">
        <v>479</v>
      </c>
      <c r="I1651" s="26" t="s">
        <v>80</v>
      </c>
      <c r="J1651" s="28" t="s">
        <v>515</v>
      </c>
      <c r="K1651" s="26" t="s">
        <v>1384</v>
      </c>
      <c r="L1651" s="66">
        <v>25</v>
      </c>
      <c r="M1651" s="66"/>
      <c r="N1651" s="1" t="s">
        <v>369</v>
      </c>
      <c r="O1651" s="316" t="s">
        <v>369</v>
      </c>
      <c r="P1651" s="317">
        <v>1</v>
      </c>
      <c r="Q1651" s="4" t="s">
        <v>369</v>
      </c>
      <c r="R1651" s="37">
        <v>8.39</v>
      </c>
      <c r="S1651" s="38">
        <f t="shared" si="484"/>
        <v>10.235800000000001</v>
      </c>
      <c r="T1651" s="20"/>
      <c r="U1651" s="10" t="s">
        <v>485</v>
      </c>
      <c r="V1651" s="9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  <c r="AR1651" s="12"/>
      <c r="AS1651" s="12"/>
      <c r="AT1651" s="12"/>
      <c r="AU1651" s="12"/>
      <c r="AV1651" s="12"/>
      <c r="AW1651" s="12"/>
      <c r="AX1651" s="12"/>
      <c r="AY1651" s="12"/>
      <c r="AZ1651" s="12"/>
      <c r="BA1651" s="12"/>
      <c r="BB1651" s="12"/>
      <c r="BC1651" s="12"/>
      <c r="BD1651" s="12"/>
      <c r="BE1651" s="12"/>
      <c r="BF1651" s="12"/>
      <c r="BG1651" s="12"/>
      <c r="BH1651" s="12"/>
      <c r="BI1651" s="12"/>
      <c r="BJ1651" s="12"/>
      <c r="BK1651" s="12"/>
      <c r="BL1651" s="12"/>
      <c r="BM1651" s="12"/>
      <c r="BN1651" s="12"/>
      <c r="BO1651" s="12"/>
      <c r="BP1651" s="12"/>
      <c r="BQ1651" s="12"/>
      <c r="BR1651" s="12"/>
      <c r="BS1651" s="12"/>
      <c r="BT1651" s="12"/>
      <c r="BU1651" s="12"/>
      <c r="BV1651" s="12"/>
      <c r="BW1651" s="12"/>
      <c r="BX1651" s="12"/>
      <c r="BY1651" s="12"/>
      <c r="BZ1651" s="12"/>
      <c r="CA1651" s="12"/>
      <c r="CB1651" s="12"/>
      <c r="CC1651" s="12"/>
      <c r="CD1651" s="12"/>
      <c r="CE1651" s="12"/>
      <c r="CF1651" s="12"/>
      <c r="CG1651" s="12"/>
      <c r="CH1651" s="12"/>
      <c r="CI1651" s="12"/>
      <c r="CJ1651" s="12"/>
      <c r="CK1651" s="12"/>
      <c r="CL1651" s="12"/>
      <c r="CM1651" s="12"/>
      <c r="CN1651" s="12"/>
      <c r="CO1651" s="12"/>
      <c r="CP1651" s="12"/>
      <c r="CQ1651" s="12"/>
      <c r="CR1651" s="12"/>
      <c r="CS1651" s="12"/>
      <c r="CT1651" s="12"/>
      <c r="CU1651" s="12"/>
      <c r="CV1651" s="12"/>
      <c r="CW1651" s="12"/>
      <c r="CX1651" s="12"/>
      <c r="CY1651" s="12"/>
      <c r="CZ1651" s="12"/>
      <c r="DA1651" s="12"/>
      <c r="DB1651" s="12"/>
      <c r="DC1651" s="12"/>
      <c r="DD1651" s="12"/>
      <c r="DE1651" s="12"/>
      <c r="DF1651" s="12"/>
      <c r="DG1651" s="12"/>
      <c r="DH1651" s="12"/>
      <c r="DI1651" s="12"/>
      <c r="DJ1651" s="12"/>
      <c r="DK1651" s="12"/>
      <c r="DL1651" s="12"/>
      <c r="DM1651" s="12"/>
      <c r="DN1651" s="12"/>
      <c r="DO1651" s="12"/>
      <c r="DP1651" s="12"/>
      <c r="DQ1651" s="12"/>
      <c r="DR1651" s="12"/>
      <c r="DS1651" s="12"/>
      <c r="DT1651" s="12"/>
      <c r="DU1651" s="12"/>
      <c r="DV1651" s="12"/>
      <c r="DW1651" s="12"/>
      <c r="DX1651" s="12"/>
      <c r="DY1651" s="12"/>
      <c r="DZ1651" s="12"/>
      <c r="EA1651" s="12"/>
      <c r="EB1651" s="12"/>
      <c r="EC1651" s="12"/>
      <c r="ED1651" s="12"/>
      <c r="EE1651" s="12"/>
      <c r="EF1651" s="12"/>
      <c r="EG1651" s="12"/>
      <c r="EH1651" s="12"/>
      <c r="EI1651" s="12"/>
      <c r="EJ1651" s="12"/>
      <c r="EK1651" s="12"/>
      <c r="EL1651" s="12"/>
      <c r="EM1651" s="12"/>
      <c r="EN1651" s="12"/>
      <c r="EO1651" s="12"/>
      <c r="EP1651" s="12"/>
      <c r="EQ1651" s="12"/>
      <c r="ER1651" s="12"/>
      <c r="ES1651" s="12"/>
      <c r="ET1651" s="12"/>
      <c r="EU1651" s="12"/>
      <c r="EV1651" s="12"/>
      <c r="EW1651" s="12"/>
      <c r="EX1651" s="12"/>
      <c r="EY1651" s="12"/>
      <c r="EZ1651" s="12"/>
      <c r="FA1651" s="12"/>
      <c r="FB1651" s="12"/>
      <c r="FC1651" s="12"/>
      <c r="FD1651" s="12"/>
      <c r="FE1651" s="12"/>
      <c r="FF1651" s="12"/>
      <c r="FG1651" s="12"/>
      <c r="FH1651" s="12"/>
      <c r="FI1651" s="12"/>
      <c r="FJ1651" s="12"/>
      <c r="FK1651" s="12"/>
      <c r="FL1651" s="12"/>
      <c r="FM1651" s="12"/>
      <c r="FN1651" s="12"/>
      <c r="FO1651" s="12"/>
      <c r="FP1651" s="12"/>
      <c r="FQ1651" s="12"/>
      <c r="FR1651" s="12"/>
      <c r="FS1651" s="12"/>
      <c r="FT1651" s="12"/>
      <c r="FU1651" s="12"/>
      <c r="FV1651" s="12"/>
      <c r="FW1651" s="12"/>
      <c r="FX1651" s="12"/>
      <c r="FY1651" s="12"/>
      <c r="FZ1651" s="12"/>
      <c r="GA1651" s="12"/>
      <c r="GB1651" s="12"/>
      <c r="GC1651" s="12"/>
      <c r="GD1651" s="12"/>
      <c r="GE1651" s="12"/>
      <c r="GF1651" s="12"/>
      <c r="GG1651" s="12"/>
      <c r="GH1651" s="12"/>
      <c r="GI1651" s="12"/>
      <c r="GJ1651" s="12"/>
      <c r="GK1651" s="12"/>
      <c r="GL1651" s="12"/>
      <c r="GM1651" s="12"/>
      <c r="GN1651" s="12"/>
      <c r="GO1651" s="12"/>
      <c r="GP1651" s="12"/>
      <c r="GQ1651" s="12"/>
      <c r="GR1651" s="12"/>
      <c r="GS1651" s="12"/>
      <c r="GT1651" s="12"/>
      <c r="GU1651" s="12"/>
      <c r="GV1651" s="12"/>
      <c r="GW1651" s="12"/>
      <c r="GX1651" s="12"/>
      <c r="GY1651" s="12"/>
      <c r="GZ1651" s="12"/>
      <c r="HA1651" s="12"/>
      <c r="HB1651" s="12"/>
      <c r="HC1651" s="12"/>
      <c r="HD1651" s="12"/>
      <c r="HE1651" s="12"/>
      <c r="HF1651" s="12"/>
      <c r="HG1651" s="12"/>
      <c r="HH1651" s="12"/>
      <c r="HI1651" s="12"/>
      <c r="HJ1651" s="12"/>
      <c r="HK1651" s="12"/>
      <c r="HL1651" s="12"/>
      <c r="HM1651" s="12"/>
      <c r="HN1651" s="12"/>
      <c r="HO1651" s="12"/>
      <c r="HT1651" s="12"/>
      <c r="HU1651" s="12"/>
      <c r="HW1651" s="12"/>
      <c r="HX1651" s="12"/>
      <c r="HY1651" s="12"/>
      <c r="IB1651" s="12"/>
      <c r="IC1651" s="12"/>
      <c r="ID1651" s="12"/>
      <c r="II1651" s="12"/>
      <c r="IS1651" s="12"/>
      <c r="IT1651" s="12"/>
      <c r="IU1651" s="12"/>
      <c r="IV1651" s="12"/>
      <c r="IW1651" s="12"/>
      <c r="IX1651" s="12"/>
      <c r="IY1651" s="12"/>
      <c r="IZ1651" s="12"/>
      <c r="JA1651" s="12"/>
      <c r="JM1651" s="12"/>
      <c r="JO1651" s="12"/>
      <c r="JT1651" s="12"/>
      <c r="JU1651" s="12"/>
      <c r="JV1651" s="12"/>
      <c r="JW1651" s="12"/>
      <c r="JX1651" s="12"/>
      <c r="KG1651" s="12"/>
      <c r="KH1651" s="12"/>
      <c r="KI1651" s="12"/>
      <c r="KJ1651" s="12"/>
      <c r="KK1651" s="12"/>
      <c r="KL1651" s="12"/>
      <c r="KS1651" s="12"/>
      <c r="KT1651" s="12"/>
      <c r="KX1651" s="12"/>
      <c r="KZ1651" s="12"/>
      <c r="LA1651" s="12"/>
      <c r="LB1651" s="12"/>
      <c r="LC1651" s="12"/>
      <c r="LN1651" s="12"/>
      <c r="LO1651" s="12"/>
      <c r="LP1651" s="12"/>
      <c r="LQ1651" s="12"/>
      <c r="MG1651" s="12"/>
      <c r="MH1651" s="12"/>
      <c r="MI1651" s="12"/>
      <c r="MJ1651" s="12"/>
      <c r="MK1651" s="12"/>
      <c r="ML1651" s="12"/>
      <c r="MM1651" s="12"/>
      <c r="MN1651" s="12"/>
      <c r="MO1651" s="12"/>
      <c r="MP1651" s="12"/>
    </row>
    <row r="1652" spans="1:359" s="8" customFormat="1" ht="22.5" customHeight="1">
      <c r="A1652" s="57">
        <v>1</v>
      </c>
      <c r="B1652" s="58">
        <v>12</v>
      </c>
      <c r="C1652" s="62"/>
      <c r="D1652" s="201">
        <f>SUM((S1652*A1652)+B1652+C1652)</f>
        <v>28.530999999999999</v>
      </c>
      <c r="E1652" s="226"/>
      <c r="F1652" s="59" t="s">
        <v>819</v>
      </c>
      <c r="G1652" s="59"/>
      <c r="H1652" s="26" t="s">
        <v>479</v>
      </c>
      <c r="I1652" s="26" t="s">
        <v>442</v>
      </c>
      <c r="J1652" s="28" t="s">
        <v>975</v>
      </c>
      <c r="K1652" s="26" t="s">
        <v>443</v>
      </c>
      <c r="L1652" s="66">
        <f>SUM(D1652)</f>
        <v>28.530999999999999</v>
      </c>
      <c r="M1652" s="66"/>
      <c r="N1652" s="1" t="s">
        <v>369</v>
      </c>
      <c r="O1652" s="316" t="s">
        <v>369</v>
      </c>
      <c r="P1652" s="317">
        <v>1</v>
      </c>
      <c r="Q1652" s="4" t="s">
        <v>369</v>
      </c>
      <c r="R1652" s="37">
        <v>13.55</v>
      </c>
      <c r="S1652" s="38">
        <f t="shared" si="484"/>
        <v>16.530999999999999</v>
      </c>
      <c r="T1652" s="20"/>
      <c r="U1652" s="10" t="s">
        <v>485</v>
      </c>
      <c r="V1652" s="9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  <c r="AR1652" s="12"/>
      <c r="AS1652" s="12"/>
      <c r="AT1652" s="12"/>
      <c r="AU1652" s="12"/>
      <c r="AV1652" s="12"/>
      <c r="AW1652" s="12"/>
      <c r="AX1652" s="12"/>
      <c r="AY1652" s="12"/>
      <c r="AZ1652" s="12"/>
      <c r="BA1652" s="12"/>
      <c r="BB1652" s="12"/>
      <c r="BC1652" s="12"/>
      <c r="BD1652" s="12"/>
      <c r="BE1652" s="12"/>
      <c r="BF1652" s="12"/>
      <c r="BG1652" s="12"/>
      <c r="BH1652" s="12"/>
      <c r="BI1652" s="12"/>
      <c r="BJ1652" s="12"/>
      <c r="BK1652" s="12"/>
      <c r="BL1652" s="12"/>
      <c r="BM1652" s="12"/>
      <c r="BN1652" s="12"/>
      <c r="BO1652" s="12"/>
      <c r="BP1652" s="12"/>
      <c r="BQ1652" s="12"/>
      <c r="BR1652" s="12"/>
      <c r="BS1652" s="12"/>
      <c r="BT1652" s="12"/>
      <c r="BU1652" s="12"/>
      <c r="BV1652" s="12"/>
      <c r="BW1652" s="12"/>
      <c r="BX1652" s="12"/>
      <c r="BY1652" s="12"/>
      <c r="BZ1652" s="12"/>
      <c r="CA1652" s="12"/>
      <c r="CB1652" s="12"/>
      <c r="CC1652" s="12"/>
      <c r="CD1652" s="12"/>
      <c r="CE1652" s="12"/>
      <c r="CF1652" s="12"/>
      <c r="CG1652" s="12"/>
      <c r="CH1652" s="12"/>
      <c r="CI1652" s="12"/>
      <c r="CJ1652" s="12"/>
      <c r="CK1652" s="12"/>
      <c r="CL1652" s="12"/>
      <c r="CM1652" s="12"/>
      <c r="CN1652" s="12"/>
      <c r="CO1652" s="12"/>
      <c r="CP1652" s="12"/>
      <c r="CQ1652" s="12"/>
      <c r="CR1652" s="12"/>
      <c r="CS1652" s="12"/>
      <c r="CT1652" s="12"/>
      <c r="CU1652" s="12"/>
      <c r="CV1652" s="12"/>
      <c r="CW1652" s="12"/>
      <c r="CX1652" s="12"/>
      <c r="CY1652" s="12"/>
      <c r="CZ1652" s="12"/>
      <c r="DA1652" s="12"/>
      <c r="DB1652" s="12"/>
      <c r="DC1652" s="12"/>
      <c r="DD1652" s="12"/>
      <c r="DE1652" s="12"/>
      <c r="DF1652" s="12"/>
      <c r="DG1652" s="12"/>
      <c r="DH1652" s="12"/>
      <c r="DI1652" s="12"/>
      <c r="DJ1652" s="12"/>
      <c r="DK1652" s="12"/>
      <c r="DL1652" s="12"/>
      <c r="DM1652" s="12"/>
      <c r="DN1652" s="12"/>
      <c r="DO1652" s="12"/>
      <c r="DP1652" s="12"/>
      <c r="DQ1652" s="12"/>
      <c r="DR1652" s="12"/>
      <c r="DS1652" s="12"/>
      <c r="DT1652" s="12"/>
      <c r="DU1652" s="12"/>
      <c r="DV1652" s="12"/>
      <c r="DW1652" s="12"/>
      <c r="DX1652" s="12"/>
      <c r="DY1652" s="12"/>
      <c r="DZ1652" s="12"/>
      <c r="EA1652" s="12"/>
      <c r="EB1652" s="12"/>
      <c r="EC1652" s="12"/>
      <c r="ED1652" s="12"/>
      <c r="EE1652" s="12"/>
      <c r="EF1652" s="12"/>
      <c r="EG1652" s="12"/>
      <c r="EH1652" s="12"/>
      <c r="EI1652" s="12"/>
      <c r="EJ1652" s="12"/>
      <c r="EK1652" s="12"/>
      <c r="EL1652" s="12"/>
      <c r="EM1652" s="12"/>
      <c r="EN1652" s="12"/>
      <c r="EO1652" s="12"/>
      <c r="EP1652" s="12"/>
      <c r="EQ1652" s="12"/>
      <c r="ER1652" s="12"/>
      <c r="ES1652" s="12"/>
      <c r="ET1652" s="12"/>
      <c r="EU1652" s="12"/>
      <c r="EV1652" s="12"/>
      <c r="EW1652" s="12"/>
      <c r="EX1652" s="12"/>
      <c r="EY1652" s="12"/>
      <c r="EZ1652" s="12"/>
      <c r="FA1652" s="12"/>
      <c r="FB1652" s="12"/>
      <c r="FC1652" s="12"/>
      <c r="FD1652" s="12"/>
      <c r="FE1652" s="12"/>
      <c r="FF1652" s="12"/>
      <c r="FG1652" s="12"/>
      <c r="FH1652" s="12"/>
      <c r="FI1652" s="12"/>
      <c r="FJ1652" s="12"/>
      <c r="FK1652" s="12"/>
      <c r="FL1652" s="12"/>
      <c r="FM1652" s="12"/>
      <c r="FN1652" s="12"/>
      <c r="FO1652" s="12"/>
      <c r="FP1652" s="12"/>
      <c r="FQ1652" s="12"/>
      <c r="FR1652" s="12"/>
      <c r="FS1652" s="12"/>
      <c r="FT1652" s="12"/>
      <c r="FU1652" s="12"/>
      <c r="FV1652" s="12"/>
      <c r="FW1652" s="12"/>
      <c r="FX1652" s="12"/>
      <c r="FY1652" s="12"/>
      <c r="FZ1652" s="12"/>
      <c r="GA1652" s="12"/>
      <c r="GB1652" s="12"/>
      <c r="GC1652" s="12"/>
      <c r="GD1652" s="12"/>
      <c r="GE1652" s="12"/>
      <c r="GF1652" s="12"/>
      <c r="GG1652" s="12"/>
      <c r="GH1652" s="12"/>
      <c r="GI1652" s="12"/>
      <c r="GJ1652" s="12"/>
      <c r="GK1652" s="12"/>
      <c r="GL1652" s="12"/>
      <c r="GM1652" s="12"/>
      <c r="GN1652" s="12"/>
      <c r="GO1652" s="12"/>
      <c r="GP1652" s="12"/>
      <c r="GQ1652" s="12"/>
      <c r="GR1652" s="12"/>
      <c r="GS1652" s="12"/>
      <c r="GT1652" s="12"/>
      <c r="GU1652" s="12"/>
      <c r="GV1652" s="12"/>
      <c r="GW1652" s="12"/>
      <c r="GX1652" s="12"/>
      <c r="GY1652" s="12"/>
      <c r="GZ1652" s="12"/>
      <c r="HA1652" s="12"/>
      <c r="HB1652" s="12"/>
      <c r="HC1652" s="12"/>
      <c r="HD1652" s="12"/>
      <c r="HE1652" s="12"/>
      <c r="HF1652" s="12"/>
      <c r="HG1652" s="12"/>
      <c r="HH1652" s="12"/>
      <c r="HI1652" s="12"/>
      <c r="HJ1652" s="12"/>
      <c r="HK1652" s="12"/>
      <c r="HL1652" s="12"/>
      <c r="HM1652" s="12"/>
      <c r="HN1652" s="12"/>
      <c r="HO1652" s="12"/>
      <c r="HV1652" s="7"/>
      <c r="IB1652" s="12"/>
      <c r="IC1652" s="12"/>
      <c r="ID1652" s="12"/>
      <c r="II1652" s="12"/>
      <c r="JL1652" s="12"/>
      <c r="JT1652" s="12"/>
      <c r="JU1652" s="12"/>
      <c r="JV1652" s="12"/>
      <c r="JW1652" s="12"/>
      <c r="JX1652" s="12"/>
      <c r="KS1652" s="12"/>
      <c r="KT1652" s="12"/>
      <c r="KX1652" s="12"/>
      <c r="KZ1652" s="12"/>
      <c r="LA1652" s="12"/>
      <c r="LB1652" s="12"/>
      <c r="LC1652" s="12"/>
      <c r="LN1652" s="12"/>
      <c r="LO1652" s="12"/>
      <c r="LP1652" s="12"/>
      <c r="LQ1652" s="12"/>
      <c r="MG1652" s="12"/>
      <c r="MH1652" s="12"/>
      <c r="MI1652" s="12"/>
      <c r="MJ1652" s="12"/>
      <c r="MK1652" s="12"/>
      <c r="ML1652" s="12"/>
      <c r="MM1652" s="12"/>
      <c r="MN1652" s="12"/>
      <c r="MO1652" s="12"/>
      <c r="MP1652" s="12"/>
    </row>
    <row r="1653" spans="1:359" s="8" customFormat="1" ht="22.5" customHeight="1">
      <c r="A1653" s="57">
        <v>1</v>
      </c>
      <c r="B1653" s="58">
        <v>12</v>
      </c>
      <c r="C1653" s="62"/>
      <c r="D1653" s="201">
        <f>SUM((S1653*A1653)+B1653+C1653)</f>
        <v>27.738</v>
      </c>
      <c r="E1653" s="226"/>
      <c r="F1653" s="59" t="s">
        <v>819</v>
      </c>
      <c r="G1653" s="59"/>
      <c r="H1653" s="26" t="s">
        <v>479</v>
      </c>
      <c r="I1653" s="26" t="s">
        <v>442</v>
      </c>
      <c r="J1653" s="28" t="s">
        <v>975</v>
      </c>
      <c r="K1653" s="26" t="s">
        <v>444</v>
      </c>
      <c r="L1653" s="66">
        <f>SUM(D1653)</f>
        <v>27.738</v>
      </c>
      <c r="M1653" s="66"/>
      <c r="N1653" s="1" t="s">
        <v>369</v>
      </c>
      <c r="O1653" s="316" t="s">
        <v>369</v>
      </c>
      <c r="P1653" s="317">
        <v>1</v>
      </c>
      <c r="Q1653" s="4" t="s">
        <v>369</v>
      </c>
      <c r="R1653" s="37">
        <v>12.9</v>
      </c>
      <c r="S1653" s="38">
        <f t="shared" si="484"/>
        <v>15.738</v>
      </c>
      <c r="T1653" s="20"/>
      <c r="U1653" s="10" t="s">
        <v>485</v>
      </c>
      <c r="V1653" s="9"/>
      <c r="IB1653" s="12"/>
      <c r="IC1653" s="12"/>
      <c r="ID1653" s="12"/>
      <c r="II1653" s="12"/>
      <c r="IS1653" s="12"/>
      <c r="IT1653" s="12"/>
      <c r="IU1653" s="12"/>
      <c r="IV1653" s="12"/>
      <c r="IW1653" s="12"/>
      <c r="IX1653" s="12"/>
      <c r="IY1653" s="12"/>
      <c r="IZ1653" s="12"/>
      <c r="JA1653" s="12"/>
      <c r="JL1653" s="12"/>
      <c r="JT1653" s="12"/>
      <c r="JU1653" s="12"/>
      <c r="JV1653" s="12"/>
      <c r="JW1653" s="12"/>
      <c r="JX1653" s="12"/>
      <c r="KS1653" s="12"/>
      <c r="KT1653" s="12"/>
      <c r="LN1653"/>
      <c r="LO1653"/>
      <c r="LP1653"/>
      <c r="LQ1653"/>
      <c r="MG1653"/>
      <c r="MH1653" s="12"/>
      <c r="MI1653" s="12"/>
      <c r="MJ1653" s="12"/>
      <c r="MK1653" s="12"/>
      <c r="ML1653" s="12"/>
      <c r="MM1653" s="12"/>
      <c r="MN1653" s="12"/>
      <c r="MO1653" s="12"/>
      <c r="MP1653" s="12"/>
    </row>
    <row r="1654" spans="1:359" s="8" customFormat="1" ht="22.5" customHeight="1">
      <c r="A1654" s="56"/>
      <c r="B1654" s="55"/>
      <c r="C1654" s="63"/>
      <c r="D1654" s="201"/>
      <c r="E1654" s="226"/>
      <c r="F1654" s="60"/>
      <c r="G1654" s="60"/>
      <c r="H1654" s="26"/>
      <c r="I1654" s="26"/>
      <c r="J1654" s="9"/>
      <c r="K1654" s="26"/>
      <c r="L1654" s="66"/>
      <c r="M1654" s="66"/>
      <c r="N1654" s="17"/>
      <c r="O1654" s="318"/>
      <c r="P1654" s="318"/>
      <c r="Q1654" s="13"/>
      <c r="R1654" s="31"/>
      <c r="S1654" s="31"/>
      <c r="T1654" s="21"/>
      <c r="U1654" s="10"/>
      <c r="V1654" s="9"/>
      <c r="KG1654" s="12"/>
    </row>
    <row r="1655" spans="1:359" s="8" customFormat="1" ht="22.5" customHeight="1">
      <c r="A1655" s="56"/>
      <c r="B1655" s="55"/>
      <c r="C1655" s="63"/>
      <c r="D1655" s="201"/>
      <c r="E1655" s="225"/>
      <c r="F1655" s="60"/>
      <c r="G1655" s="60"/>
      <c r="H1655" s="26"/>
      <c r="I1655" s="26"/>
      <c r="J1655" s="9"/>
      <c r="K1655" s="26"/>
      <c r="L1655" s="66"/>
      <c r="M1655" s="66"/>
      <c r="N1655" s="17"/>
      <c r="O1655" s="318"/>
      <c r="P1655" s="318"/>
      <c r="Q1655" s="13"/>
      <c r="R1655" s="31"/>
      <c r="S1655" s="31"/>
      <c r="T1655" s="21"/>
      <c r="U1655" s="10"/>
      <c r="V1655" s="9"/>
      <c r="KG1655" s="12"/>
      <c r="KH1655" s="12"/>
      <c r="KI1655" s="12"/>
      <c r="KJ1655" s="12"/>
      <c r="KK1655" s="12"/>
      <c r="KL1655" s="12"/>
    </row>
    <row r="1656" spans="1:359" s="8" customFormat="1" ht="22.5" customHeight="1">
      <c r="A1656" s="56"/>
      <c r="B1656" s="55"/>
      <c r="C1656" s="63"/>
      <c r="D1656" s="201"/>
      <c r="E1656" s="226"/>
      <c r="F1656" s="60"/>
      <c r="G1656" s="60"/>
      <c r="H1656" s="26"/>
      <c r="I1656" s="26"/>
      <c r="J1656" s="9"/>
      <c r="K1656" s="26"/>
      <c r="L1656" s="66"/>
      <c r="M1656" s="66"/>
      <c r="N1656" s="17"/>
      <c r="O1656" s="318"/>
      <c r="P1656" s="318"/>
      <c r="Q1656" s="13"/>
      <c r="R1656" s="31"/>
      <c r="S1656" s="31"/>
      <c r="T1656" s="21"/>
      <c r="U1656" s="10"/>
      <c r="V1656" s="9"/>
      <c r="KG1656" s="12"/>
      <c r="KH1656" s="12"/>
      <c r="KI1656" s="12"/>
      <c r="KJ1656" s="12"/>
      <c r="KK1656" s="12"/>
      <c r="KL1656" s="12"/>
    </row>
    <row r="1657" spans="1:359" s="8" customFormat="1" ht="22.5" customHeight="1">
      <c r="A1657" s="56"/>
      <c r="B1657" s="55"/>
      <c r="C1657" s="63"/>
      <c r="D1657" s="201"/>
      <c r="E1657" s="226"/>
      <c r="F1657" s="60"/>
      <c r="G1657" s="60"/>
      <c r="H1657" s="26"/>
      <c r="I1657" s="26"/>
      <c r="J1657" s="9"/>
      <c r="K1657" s="26"/>
      <c r="L1657" s="66"/>
      <c r="M1657" s="66"/>
      <c r="N1657" s="17"/>
      <c r="O1657" s="318"/>
      <c r="P1657" s="318"/>
      <c r="Q1657" s="13"/>
      <c r="R1657" s="31"/>
      <c r="S1657" s="31"/>
      <c r="T1657" s="21"/>
      <c r="U1657" s="10"/>
      <c r="V1657" s="9"/>
      <c r="KG1657" s="12"/>
      <c r="KH1657" s="12"/>
      <c r="KI1657" s="12"/>
      <c r="KJ1657" s="12"/>
      <c r="KK1657" s="12"/>
      <c r="KL1657" s="12"/>
      <c r="MU1657" s="12"/>
    </row>
    <row r="1658" spans="1:359" s="8" customFormat="1" ht="22.5" customHeight="1">
      <c r="A1658" s="57">
        <v>1</v>
      </c>
      <c r="B1658" s="58">
        <v>35</v>
      </c>
      <c r="C1658" s="62">
        <v>3</v>
      </c>
      <c r="D1658" s="201">
        <f t="shared" ref="D1658:D1663" si="485">SUM((S1658*A1658)+B1658+C1658)</f>
        <v>1380</v>
      </c>
      <c r="E1658" s="225"/>
      <c r="F1658" s="59" t="s">
        <v>2369</v>
      </c>
      <c r="G1658" s="59"/>
      <c r="H1658" s="70" t="s">
        <v>480</v>
      </c>
      <c r="I1658" s="70" t="s">
        <v>445</v>
      </c>
      <c r="J1658" s="71" t="s">
        <v>976</v>
      </c>
      <c r="K1658" s="70" t="s">
        <v>2302</v>
      </c>
      <c r="L1658" s="66">
        <f>SUM(D1658)</f>
        <v>1380</v>
      </c>
      <c r="M1658" s="66"/>
      <c r="N1658" s="1" t="s">
        <v>369</v>
      </c>
      <c r="O1658" s="316" t="s">
        <v>369</v>
      </c>
      <c r="P1658" s="317" t="s">
        <v>369</v>
      </c>
      <c r="Q1658" s="4">
        <v>1</v>
      </c>
      <c r="R1658" s="37">
        <v>1100</v>
      </c>
      <c r="S1658" s="38">
        <f>SUM(R1658*1.22)</f>
        <v>1342</v>
      </c>
      <c r="T1658" s="20"/>
      <c r="U1658" s="10" t="s">
        <v>2303</v>
      </c>
      <c r="V1658" s="9"/>
      <c r="IJ1658" s="12"/>
      <c r="IK1658" s="12"/>
      <c r="IR1658" s="12"/>
      <c r="IS1658" s="12"/>
      <c r="IT1658" s="12"/>
      <c r="IU1658" s="12"/>
      <c r="IV1658" s="12"/>
      <c r="IW1658" s="12"/>
      <c r="IX1658" s="12"/>
      <c r="IY1658" s="12"/>
      <c r="IZ1658" s="12"/>
      <c r="JA1658" s="12"/>
      <c r="JN1658" s="12"/>
      <c r="JT1658" s="12"/>
      <c r="JU1658" s="12"/>
      <c r="JV1658" s="12"/>
      <c r="JW1658" s="12"/>
      <c r="JX1658" s="12"/>
      <c r="KS1658" s="12"/>
      <c r="KT1658" s="12"/>
      <c r="KX1658" s="12"/>
      <c r="KZ1658" s="12"/>
      <c r="LA1658" s="12"/>
      <c r="LB1658" s="12"/>
      <c r="LC1658" s="12"/>
      <c r="LN1658" s="12"/>
      <c r="LO1658" s="12"/>
      <c r="LP1658" s="12"/>
      <c r="LQ1658" s="12"/>
      <c r="MG1658" s="12"/>
      <c r="MH1658" s="12"/>
      <c r="MI1658" s="12"/>
      <c r="MJ1658" s="12"/>
      <c r="MK1658" s="12"/>
      <c r="ML1658" s="12"/>
      <c r="MM1658" s="12"/>
      <c r="MN1658" s="12"/>
      <c r="MO1658" s="12"/>
      <c r="MP1658" s="12"/>
    </row>
    <row r="1659" spans="1:359" ht="22.5" customHeight="1">
      <c r="A1659" s="57">
        <v>2.1</v>
      </c>
      <c r="B1659" s="58">
        <v>5</v>
      </c>
      <c r="C1659" s="62"/>
      <c r="D1659" s="201">
        <f t="shared" si="485"/>
        <v>50.3474</v>
      </c>
      <c r="E1659" s="226"/>
      <c r="F1659" s="59" t="s">
        <v>847</v>
      </c>
      <c r="G1659" s="59"/>
      <c r="H1659" s="43" t="s">
        <v>480</v>
      </c>
      <c r="I1659" s="43" t="s">
        <v>1674</v>
      </c>
      <c r="J1659" s="44"/>
      <c r="K1659" s="43" t="s">
        <v>2394</v>
      </c>
      <c r="L1659" s="66">
        <f>SUM(D1659)</f>
        <v>50.3474</v>
      </c>
      <c r="M1659" s="66"/>
      <c r="N1659" s="1" t="s">
        <v>369</v>
      </c>
      <c r="O1659" s="316" t="s">
        <v>369</v>
      </c>
      <c r="P1659" s="317">
        <v>6</v>
      </c>
      <c r="Q1659" s="317" t="s">
        <v>369</v>
      </c>
      <c r="R1659" s="37">
        <v>17.7</v>
      </c>
      <c r="S1659" s="38">
        <f t="shared" ref="S1659" si="486">SUM(R1659*1.22)</f>
        <v>21.593999999999998</v>
      </c>
      <c r="T1659" s="25">
        <v>0.08</v>
      </c>
      <c r="U1659" s="10" t="s">
        <v>1628</v>
      </c>
      <c r="V1659" s="9"/>
      <c r="HP1659" s="8"/>
      <c r="HQ1659" s="8"/>
      <c r="HR1659" s="8"/>
      <c r="HS1659" s="8"/>
      <c r="HT1659" s="8"/>
      <c r="HU1659" s="8"/>
      <c r="HV1659" s="8"/>
      <c r="HW1659" s="8"/>
      <c r="HX1659" s="8"/>
      <c r="HY1659" s="8"/>
      <c r="IE1659" s="8"/>
      <c r="IF1659" s="8"/>
      <c r="IG1659" s="8"/>
      <c r="IH1659" s="8"/>
      <c r="II1659" s="8"/>
      <c r="IL1659" s="8"/>
      <c r="IM1659" s="8"/>
      <c r="IN1659" s="8"/>
      <c r="IO1659" s="8"/>
      <c r="IP1659" s="8"/>
      <c r="IQ1659" s="8"/>
      <c r="JB1659" s="7"/>
      <c r="JC1659" s="7"/>
      <c r="JD1659" s="7"/>
      <c r="JE1659" s="7"/>
      <c r="JF1659" s="8"/>
      <c r="JG1659" s="8"/>
      <c r="JH1659" s="8"/>
      <c r="JI1659" s="8"/>
      <c r="JJ1659" s="8"/>
      <c r="JK1659" s="7"/>
      <c r="JL1659" s="7"/>
      <c r="JM1659" s="8"/>
      <c r="JN1659" s="8"/>
      <c r="JO1659" s="8"/>
      <c r="JP1659" s="7"/>
      <c r="JQ1659" s="8"/>
      <c r="JR1659" s="7"/>
      <c r="JS1659" s="7"/>
      <c r="JY1659" s="7"/>
      <c r="JZ1659" s="8"/>
      <c r="KA1659" s="8"/>
      <c r="KB1659" s="8"/>
      <c r="KC1659" s="8"/>
      <c r="KD1659" s="8"/>
      <c r="KE1659" s="8"/>
      <c r="KF1659" s="8"/>
      <c r="KM1659" s="8"/>
      <c r="KN1659" s="8"/>
      <c r="KO1659" s="8"/>
      <c r="KP1659" s="8"/>
      <c r="KQ1659" s="8"/>
      <c r="KR1659" s="8"/>
      <c r="KU1659" s="8"/>
      <c r="KV1659" s="8"/>
      <c r="KW1659" s="8"/>
      <c r="MR1659" s="8"/>
      <c r="MU1659" s="8"/>
    </row>
    <row r="1660" spans="1:359" s="8" customFormat="1" ht="22.5" customHeight="1">
      <c r="A1660" s="57">
        <v>2.1</v>
      </c>
      <c r="B1660" s="58">
        <v>5</v>
      </c>
      <c r="C1660" s="62"/>
      <c r="D1660" s="201">
        <f t="shared" si="485"/>
        <v>49.835000000000001</v>
      </c>
      <c r="E1660" s="226"/>
      <c r="F1660" s="59" t="s">
        <v>847</v>
      </c>
      <c r="G1660" s="59"/>
      <c r="H1660" s="43" t="s">
        <v>480</v>
      </c>
      <c r="I1660" s="43" t="s">
        <v>1674</v>
      </c>
      <c r="J1660" s="44"/>
      <c r="K1660" s="43" t="s">
        <v>1675</v>
      </c>
      <c r="L1660" s="66">
        <f>SUM(D1660)</f>
        <v>49.835000000000001</v>
      </c>
      <c r="M1660" s="66"/>
      <c r="N1660" s="1" t="s">
        <v>369</v>
      </c>
      <c r="O1660" s="316" t="s">
        <v>369</v>
      </c>
      <c r="P1660" s="317">
        <v>1</v>
      </c>
      <c r="Q1660" s="4" t="s">
        <v>369</v>
      </c>
      <c r="R1660" s="37">
        <v>17.5</v>
      </c>
      <c r="S1660" s="38">
        <f>SUM(R1660*1.22)</f>
        <v>21.349999999999998</v>
      </c>
      <c r="T1660" s="19"/>
      <c r="U1660" s="10" t="s">
        <v>1628</v>
      </c>
      <c r="V1660" s="10" t="s">
        <v>1629</v>
      </c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  <c r="AR1660" s="12"/>
      <c r="AS1660" s="12"/>
      <c r="AT1660" s="12"/>
      <c r="AU1660" s="12"/>
      <c r="AV1660" s="12"/>
      <c r="AW1660" s="12"/>
      <c r="AX1660" s="12"/>
      <c r="AY1660" s="12"/>
      <c r="AZ1660" s="12"/>
      <c r="BA1660" s="12"/>
      <c r="BB1660" s="12"/>
      <c r="BC1660" s="12"/>
      <c r="BD1660" s="12"/>
      <c r="BE1660" s="12"/>
      <c r="BF1660" s="12"/>
      <c r="BG1660" s="12"/>
      <c r="BH1660" s="12"/>
      <c r="BI1660" s="12"/>
      <c r="BJ1660" s="12"/>
      <c r="BK1660" s="12"/>
      <c r="BL1660" s="12"/>
      <c r="BM1660" s="12"/>
      <c r="BN1660" s="12"/>
      <c r="BO1660" s="12"/>
      <c r="BP1660" s="12"/>
      <c r="BQ1660" s="12"/>
      <c r="BR1660" s="12"/>
      <c r="BS1660" s="12"/>
      <c r="BT1660" s="12"/>
      <c r="BU1660" s="12"/>
      <c r="BV1660" s="12"/>
      <c r="BW1660" s="12"/>
      <c r="BX1660" s="12"/>
      <c r="BY1660" s="12"/>
      <c r="BZ1660" s="12"/>
      <c r="CA1660" s="12"/>
      <c r="CB1660" s="12"/>
      <c r="CC1660" s="12"/>
      <c r="CD1660" s="12"/>
      <c r="CE1660" s="12"/>
      <c r="CF1660" s="12"/>
      <c r="CG1660" s="12"/>
      <c r="CH1660" s="12"/>
      <c r="CI1660" s="12"/>
      <c r="CJ1660" s="12"/>
      <c r="CK1660" s="12"/>
      <c r="CL1660" s="12"/>
      <c r="CM1660" s="12"/>
      <c r="CN1660" s="12"/>
      <c r="CO1660" s="12"/>
      <c r="CP1660" s="12"/>
      <c r="CQ1660" s="12"/>
      <c r="CR1660" s="12"/>
      <c r="CS1660" s="12"/>
      <c r="CT1660" s="12"/>
      <c r="CU1660" s="12"/>
      <c r="CV1660" s="12"/>
      <c r="CW1660" s="12"/>
      <c r="CX1660" s="12"/>
      <c r="CY1660" s="12"/>
      <c r="CZ1660" s="12"/>
      <c r="DA1660" s="12"/>
      <c r="DB1660" s="12"/>
      <c r="DC1660" s="12"/>
      <c r="DD1660" s="12"/>
      <c r="DE1660" s="12"/>
      <c r="DF1660" s="12"/>
      <c r="DG1660" s="12"/>
      <c r="DH1660" s="12"/>
      <c r="DI1660" s="12"/>
      <c r="DJ1660" s="12"/>
      <c r="DK1660" s="12"/>
      <c r="DL1660" s="12"/>
      <c r="DM1660" s="12"/>
      <c r="DN1660" s="12"/>
      <c r="DO1660" s="12"/>
      <c r="DP1660" s="12"/>
      <c r="DQ1660" s="12"/>
      <c r="DR1660" s="12"/>
      <c r="DS1660" s="12"/>
      <c r="DT1660" s="12"/>
      <c r="DU1660" s="12"/>
      <c r="DV1660" s="12"/>
      <c r="DW1660" s="12"/>
      <c r="DX1660" s="12"/>
      <c r="DY1660" s="12"/>
      <c r="DZ1660" s="12"/>
      <c r="EA1660" s="12"/>
      <c r="EB1660" s="12"/>
      <c r="EC1660" s="12"/>
      <c r="ED1660" s="12"/>
      <c r="EE1660" s="12"/>
      <c r="EF1660" s="12"/>
      <c r="EG1660" s="12"/>
      <c r="EH1660" s="12"/>
      <c r="EI1660" s="12"/>
      <c r="EJ1660" s="12"/>
      <c r="EK1660" s="12"/>
      <c r="EL1660" s="12"/>
      <c r="EM1660" s="12"/>
      <c r="EN1660" s="12"/>
      <c r="EO1660" s="12"/>
      <c r="EP1660" s="12"/>
      <c r="EQ1660" s="12"/>
      <c r="ER1660" s="12"/>
      <c r="ES1660" s="12"/>
      <c r="ET1660" s="12"/>
      <c r="EU1660" s="12"/>
      <c r="EV1660" s="12"/>
      <c r="EW1660" s="12"/>
      <c r="EX1660" s="12"/>
      <c r="EY1660" s="12"/>
      <c r="EZ1660" s="12"/>
      <c r="FA1660" s="12"/>
      <c r="FB1660" s="12"/>
      <c r="FC1660" s="12"/>
      <c r="FD1660" s="12"/>
      <c r="FE1660" s="12"/>
      <c r="FF1660" s="12"/>
      <c r="FG1660" s="12"/>
      <c r="FH1660" s="12"/>
      <c r="FI1660" s="12"/>
      <c r="FJ1660" s="12"/>
      <c r="FK1660" s="12"/>
      <c r="FL1660" s="12"/>
      <c r="FM1660" s="12"/>
      <c r="FN1660" s="12"/>
      <c r="FO1660" s="12"/>
      <c r="FP1660" s="12"/>
      <c r="FQ1660" s="12"/>
      <c r="FR1660" s="12"/>
      <c r="FS1660" s="12"/>
      <c r="FT1660" s="12"/>
      <c r="FU1660" s="12"/>
      <c r="FV1660" s="12"/>
      <c r="FW1660" s="12"/>
      <c r="FX1660" s="12"/>
      <c r="FY1660" s="12"/>
      <c r="FZ1660" s="12"/>
      <c r="GA1660" s="12"/>
      <c r="GB1660" s="12"/>
      <c r="GC1660" s="12"/>
      <c r="GD1660" s="12"/>
      <c r="GE1660" s="12"/>
      <c r="GF1660" s="12"/>
      <c r="GG1660" s="12"/>
      <c r="GH1660" s="12"/>
      <c r="GI1660" s="12"/>
      <c r="GJ1660" s="12"/>
      <c r="GK1660" s="12"/>
      <c r="GL1660" s="12"/>
      <c r="GM1660" s="12"/>
      <c r="GN1660" s="12"/>
      <c r="GO1660" s="12"/>
      <c r="GP1660" s="12"/>
      <c r="GQ1660" s="12"/>
      <c r="GR1660" s="12"/>
      <c r="GS1660" s="12"/>
      <c r="GT1660" s="12"/>
      <c r="GU1660" s="12"/>
      <c r="GV1660" s="12"/>
      <c r="GW1660" s="12"/>
      <c r="GX1660" s="12"/>
      <c r="GY1660" s="12"/>
      <c r="GZ1660" s="12"/>
      <c r="HA1660" s="12"/>
      <c r="HB1660" s="12"/>
      <c r="HC1660" s="12"/>
      <c r="HD1660" s="12"/>
      <c r="HE1660" s="12"/>
      <c r="HF1660" s="12"/>
      <c r="HG1660" s="12"/>
      <c r="HH1660" s="12"/>
      <c r="HI1660" s="12"/>
      <c r="HJ1660" s="12"/>
      <c r="HK1660" s="12"/>
      <c r="HL1660" s="12"/>
      <c r="HM1660" s="12"/>
      <c r="HN1660" s="12"/>
      <c r="HO1660" s="12"/>
      <c r="HT1660" s="12"/>
      <c r="HU1660" s="12"/>
      <c r="HW1660" s="12"/>
      <c r="HX1660" s="12"/>
      <c r="HZ1660" s="12"/>
      <c r="IA1660" s="12"/>
      <c r="IB1660" s="12"/>
      <c r="IC1660" s="12"/>
      <c r="ID1660" s="12"/>
      <c r="IG1660" s="12"/>
      <c r="II1660" s="12"/>
      <c r="IJ1660" s="12"/>
      <c r="IK1660" s="12"/>
      <c r="IO1660" s="12"/>
      <c r="IP1660" s="12"/>
      <c r="IQ1660" s="12"/>
      <c r="IR1660" s="12"/>
      <c r="JN1660" s="7"/>
      <c r="JO1660" s="12"/>
      <c r="JQ1660" s="12"/>
      <c r="JT1660" s="12"/>
      <c r="JU1660" s="12"/>
      <c r="JV1660" s="12"/>
      <c r="JW1660" s="12"/>
      <c r="JX1660" s="12"/>
      <c r="KS1660" s="12"/>
      <c r="KT1660" s="12"/>
      <c r="KX1660" s="12"/>
      <c r="KZ1660" s="12"/>
      <c r="LA1660" s="12"/>
      <c r="LB1660" s="12"/>
      <c r="LC1660" s="12"/>
      <c r="LN1660" s="12"/>
      <c r="LO1660" s="12"/>
      <c r="LP1660" s="12"/>
      <c r="LQ1660" s="12"/>
      <c r="MG1660" s="12"/>
      <c r="MH1660" s="12"/>
      <c r="MI1660" s="12"/>
      <c r="MJ1660" s="12"/>
      <c r="MK1660" s="12"/>
      <c r="ML1660" s="12"/>
      <c r="MM1660" s="12"/>
      <c r="MN1660" s="12"/>
      <c r="MO1660" s="12"/>
      <c r="MP1660" s="12"/>
    </row>
    <row r="1661" spans="1:359" s="8" customFormat="1" ht="22.5" customHeight="1">
      <c r="A1661" s="57">
        <v>1</v>
      </c>
      <c r="B1661" s="58">
        <v>20</v>
      </c>
      <c r="C1661" s="62"/>
      <c r="D1661" s="201">
        <f t="shared" si="485"/>
        <v>32.187799999999996</v>
      </c>
      <c r="E1661" s="226"/>
      <c r="F1661" s="59" t="s">
        <v>845</v>
      </c>
      <c r="G1661" s="59"/>
      <c r="H1661" s="26" t="s">
        <v>480</v>
      </c>
      <c r="I1661" s="26" t="s">
        <v>2393</v>
      </c>
      <c r="J1661" s="28" t="s">
        <v>976</v>
      </c>
      <c r="K1661" s="26" t="s">
        <v>2394</v>
      </c>
      <c r="L1661" s="66">
        <f>SUM(D1661)</f>
        <v>32.187799999999996</v>
      </c>
      <c r="M1661" s="66"/>
      <c r="N1661" s="1" t="s">
        <v>369</v>
      </c>
      <c r="O1661" s="316" t="s">
        <v>369</v>
      </c>
      <c r="P1661" s="317">
        <v>31</v>
      </c>
      <c r="Q1661" s="4" t="s">
        <v>369</v>
      </c>
      <c r="R1661" s="37">
        <v>9.99</v>
      </c>
      <c r="S1661" s="38">
        <f>SUM(R1661*1.22)</f>
        <v>12.187799999999999</v>
      </c>
      <c r="T1661" s="19"/>
      <c r="U1661" s="10" t="s">
        <v>622</v>
      </c>
      <c r="V1661" s="10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  <c r="AR1661" s="12"/>
      <c r="AS1661" s="12"/>
      <c r="AT1661" s="12"/>
      <c r="AU1661" s="12"/>
      <c r="AV1661" s="12"/>
      <c r="AW1661" s="12"/>
      <c r="AX1661" s="12"/>
      <c r="AY1661" s="12"/>
      <c r="AZ1661" s="12"/>
      <c r="BA1661" s="12"/>
      <c r="BB1661" s="12"/>
      <c r="BC1661" s="12"/>
      <c r="BD1661" s="12"/>
      <c r="BE1661" s="12"/>
      <c r="BF1661" s="12"/>
      <c r="BG1661" s="12"/>
      <c r="BH1661" s="12"/>
      <c r="BI1661" s="12"/>
      <c r="BJ1661" s="12"/>
      <c r="BK1661" s="12"/>
      <c r="BL1661" s="12"/>
      <c r="BM1661" s="12"/>
      <c r="BN1661" s="12"/>
      <c r="BO1661" s="12"/>
      <c r="BP1661" s="12"/>
      <c r="BQ1661" s="12"/>
      <c r="BR1661" s="12"/>
      <c r="BS1661" s="12"/>
      <c r="BT1661" s="12"/>
      <c r="BU1661" s="12"/>
      <c r="BV1661" s="12"/>
      <c r="BW1661" s="12"/>
      <c r="BX1661" s="12"/>
      <c r="BY1661" s="12"/>
      <c r="BZ1661" s="12"/>
      <c r="CA1661" s="12"/>
      <c r="CB1661" s="12"/>
      <c r="CC1661" s="12"/>
      <c r="CD1661" s="12"/>
      <c r="CE1661" s="12"/>
      <c r="CF1661" s="12"/>
      <c r="CG1661" s="12"/>
      <c r="CH1661" s="12"/>
      <c r="CI1661" s="12"/>
      <c r="CJ1661" s="12"/>
      <c r="CK1661" s="12"/>
      <c r="CL1661" s="12"/>
      <c r="CM1661" s="12"/>
      <c r="CN1661" s="12"/>
      <c r="CO1661" s="12"/>
      <c r="CP1661" s="12"/>
      <c r="CQ1661" s="12"/>
      <c r="CR1661" s="12"/>
      <c r="CS1661" s="12"/>
      <c r="CT1661" s="12"/>
      <c r="CU1661" s="12"/>
      <c r="CV1661" s="12"/>
      <c r="CW1661" s="12"/>
      <c r="CX1661" s="12"/>
      <c r="CY1661" s="12"/>
      <c r="CZ1661" s="12"/>
      <c r="DA1661" s="12"/>
      <c r="DB1661" s="12"/>
      <c r="DC1661" s="12"/>
      <c r="DD1661" s="12"/>
      <c r="DE1661" s="12"/>
      <c r="DF1661" s="12"/>
      <c r="DG1661" s="12"/>
      <c r="DH1661" s="12"/>
      <c r="DI1661" s="12"/>
      <c r="DJ1661" s="12"/>
      <c r="DK1661" s="12"/>
      <c r="DL1661" s="12"/>
      <c r="DM1661" s="12"/>
      <c r="DN1661" s="12"/>
      <c r="DO1661" s="12"/>
      <c r="DP1661" s="12"/>
      <c r="DQ1661" s="12"/>
      <c r="DR1661" s="12"/>
      <c r="DS1661" s="12"/>
      <c r="DT1661" s="12"/>
      <c r="DU1661" s="12"/>
      <c r="DV1661" s="12"/>
      <c r="DW1661" s="12"/>
      <c r="DX1661" s="12"/>
      <c r="DY1661" s="12"/>
      <c r="DZ1661" s="12"/>
      <c r="EA1661" s="12"/>
      <c r="EB1661" s="12"/>
      <c r="EC1661" s="12"/>
      <c r="ED1661" s="12"/>
      <c r="EE1661" s="12"/>
      <c r="EF1661" s="12"/>
      <c r="EG1661" s="12"/>
      <c r="EH1661" s="12"/>
      <c r="EI1661" s="12"/>
      <c r="EJ1661" s="12"/>
      <c r="EK1661" s="12"/>
      <c r="EL1661" s="12"/>
      <c r="EM1661" s="12"/>
      <c r="EN1661" s="12"/>
      <c r="EO1661" s="12"/>
      <c r="EP1661" s="12"/>
      <c r="EQ1661" s="12"/>
      <c r="ER1661" s="12"/>
      <c r="ES1661" s="12"/>
      <c r="ET1661" s="12"/>
      <c r="EU1661" s="12"/>
      <c r="EV1661" s="12"/>
      <c r="EW1661" s="12"/>
      <c r="EX1661" s="12"/>
      <c r="EY1661" s="12"/>
      <c r="EZ1661" s="12"/>
      <c r="FA1661" s="12"/>
      <c r="FB1661" s="12"/>
      <c r="FC1661" s="12"/>
      <c r="FD1661" s="12"/>
      <c r="FE1661" s="12"/>
      <c r="FF1661" s="12"/>
      <c r="FG1661" s="12"/>
      <c r="FH1661" s="12"/>
      <c r="FI1661" s="12"/>
      <c r="FJ1661" s="12"/>
      <c r="FK1661" s="12"/>
      <c r="FL1661" s="12"/>
      <c r="FM1661" s="12"/>
      <c r="FN1661" s="12"/>
      <c r="FO1661" s="12"/>
      <c r="FP1661" s="12"/>
      <c r="FQ1661" s="12"/>
      <c r="FR1661" s="12"/>
      <c r="FS1661" s="12"/>
      <c r="FT1661" s="12"/>
      <c r="FU1661" s="12"/>
      <c r="FV1661" s="12"/>
      <c r="FW1661" s="12"/>
      <c r="FX1661" s="12"/>
      <c r="FY1661" s="12"/>
      <c r="FZ1661" s="12"/>
      <c r="GA1661" s="12"/>
      <c r="GB1661" s="12"/>
      <c r="GC1661" s="12"/>
      <c r="GD1661" s="12"/>
      <c r="GE1661" s="12"/>
      <c r="GF1661" s="12"/>
      <c r="GG1661" s="12"/>
      <c r="GH1661" s="12"/>
      <c r="GI1661" s="12"/>
      <c r="GJ1661" s="12"/>
      <c r="GK1661" s="12"/>
      <c r="GL1661" s="12"/>
      <c r="GM1661" s="12"/>
      <c r="GN1661" s="12"/>
      <c r="GO1661" s="12"/>
      <c r="GP1661" s="12"/>
      <c r="GQ1661" s="12"/>
      <c r="GR1661" s="12"/>
      <c r="GS1661" s="12"/>
      <c r="GT1661" s="12"/>
      <c r="GU1661" s="12"/>
      <c r="GV1661" s="12"/>
      <c r="GW1661" s="12"/>
      <c r="GX1661" s="12"/>
      <c r="GY1661" s="12"/>
      <c r="GZ1661" s="12"/>
      <c r="HA1661" s="12"/>
      <c r="HB1661" s="12"/>
      <c r="HC1661" s="12"/>
      <c r="HD1661" s="12"/>
      <c r="HE1661" s="12"/>
      <c r="HF1661" s="12"/>
      <c r="HG1661" s="12"/>
      <c r="HH1661" s="12"/>
      <c r="HI1661" s="12"/>
      <c r="HJ1661" s="12"/>
      <c r="HK1661" s="12"/>
      <c r="HL1661" s="12"/>
      <c r="HM1661" s="12"/>
      <c r="HN1661" s="12"/>
      <c r="HO1661" s="12"/>
      <c r="HT1661" s="12"/>
      <c r="HU1661" s="12"/>
      <c r="HW1661" s="12"/>
      <c r="HX1661" s="12"/>
      <c r="HZ1661" s="12"/>
      <c r="IA1661" s="12"/>
      <c r="IB1661" s="12"/>
      <c r="IC1661" s="12"/>
      <c r="ID1661" s="12"/>
      <c r="IG1661" s="12"/>
      <c r="II1661" s="12"/>
      <c r="IJ1661" s="12"/>
      <c r="IK1661" s="12"/>
      <c r="IO1661" s="12"/>
      <c r="IP1661" s="12"/>
      <c r="IQ1661" s="12"/>
      <c r="IR1661" s="12"/>
      <c r="JN1661" s="7"/>
      <c r="JO1661" s="12"/>
      <c r="JQ1661" s="12"/>
      <c r="JT1661" s="12"/>
      <c r="JU1661" s="12"/>
      <c r="JV1661" s="12"/>
      <c r="JW1661" s="12"/>
      <c r="JX1661" s="12"/>
      <c r="KS1661" s="12"/>
      <c r="KT1661" s="12"/>
      <c r="KX1661" s="12"/>
      <c r="KZ1661" s="12"/>
      <c r="LA1661" s="12"/>
      <c r="LB1661" s="12"/>
      <c r="LC1661" s="12"/>
      <c r="LN1661" s="12"/>
      <c r="LO1661" s="12"/>
      <c r="LP1661" s="12"/>
      <c r="LQ1661" s="12"/>
      <c r="MG1661" s="12"/>
      <c r="MH1661" s="12"/>
      <c r="MI1661" s="12"/>
      <c r="MJ1661" s="12"/>
      <c r="MK1661" s="12"/>
      <c r="ML1661" s="12"/>
      <c r="MM1661" s="12"/>
      <c r="MN1661" s="12"/>
      <c r="MO1661" s="12"/>
      <c r="MP1661" s="12"/>
    </row>
    <row r="1662" spans="1:359" s="8" customFormat="1" ht="22.5" customHeight="1">
      <c r="A1662" s="57">
        <v>2.2000000000000002</v>
      </c>
      <c r="B1662" s="58">
        <v>5</v>
      </c>
      <c r="C1662" s="62"/>
      <c r="D1662" s="201">
        <f t="shared" si="485"/>
        <v>35.866</v>
      </c>
      <c r="E1662" s="226"/>
      <c r="F1662" s="59" t="s">
        <v>846</v>
      </c>
      <c r="G1662" s="59"/>
      <c r="H1662" s="26" t="s">
        <v>480</v>
      </c>
      <c r="I1662" s="26" t="s">
        <v>1676</v>
      </c>
      <c r="J1662" s="28"/>
      <c r="K1662" s="26" t="s">
        <v>1677</v>
      </c>
      <c r="L1662" s="66">
        <f>SUM(D1662)</f>
        <v>35.866</v>
      </c>
      <c r="M1662" s="66"/>
      <c r="N1662" s="1" t="s">
        <v>369</v>
      </c>
      <c r="O1662" s="316" t="s">
        <v>369</v>
      </c>
      <c r="P1662" s="317">
        <v>1</v>
      </c>
      <c r="Q1662" s="4" t="s">
        <v>369</v>
      </c>
      <c r="R1662" s="37">
        <v>11.5</v>
      </c>
      <c r="S1662" s="38">
        <f>SUM(R1662*1.22)</f>
        <v>14.03</v>
      </c>
      <c r="T1662" s="19"/>
      <c r="U1662" s="10" t="s">
        <v>1628</v>
      </c>
      <c r="V1662" s="10" t="s">
        <v>1629</v>
      </c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  <c r="AR1662" s="12"/>
      <c r="AS1662" s="12"/>
      <c r="AT1662" s="12"/>
      <c r="AU1662" s="12"/>
      <c r="AV1662" s="12"/>
      <c r="AW1662" s="12"/>
      <c r="AX1662" s="12"/>
      <c r="AY1662" s="12"/>
      <c r="AZ1662" s="12"/>
      <c r="BA1662" s="12"/>
      <c r="BB1662" s="12"/>
      <c r="BC1662" s="12"/>
      <c r="BD1662" s="12"/>
      <c r="BE1662" s="12"/>
      <c r="BF1662" s="12"/>
      <c r="BG1662" s="12"/>
      <c r="BH1662" s="12"/>
      <c r="BI1662" s="12"/>
      <c r="BJ1662" s="12"/>
      <c r="BK1662" s="12"/>
      <c r="BL1662" s="12"/>
      <c r="BM1662" s="12"/>
      <c r="BN1662" s="12"/>
      <c r="BO1662" s="12"/>
      <c r="BP1662" s="12"/>
      <c r="BQ1662" s="12"/>
      <c r="BR1662" s="12"/>
      <c r="BS1662" s="12"/>
      <c r="BT1662" s="12"/>
      <c r="BU1662" s="12"/>
      <c r="BV1662" s="12"/>
      <c r="BW1662" s="12"/>
      <c r="BX1662" s="12"/>
      <c r="BY1662" s="12"/>
      <c r="BZ1662" s="12"/>
      <c r="CA1662" s="12"/>
      <c r="CB1662" s="12"/>
      <c r="CC1662" s="12"/>
      <c r="CD1662" s="12"/>
      <c r="CE1662" s="12"/>
      <c r="CF1662" s="12"/>
      <c r="CG1662" s="12"/>
      <c r="CH1662" s="12"/>
      <c r="CI1662" s="12"/>
      <c r="CJ1662" s="12"/>
      <c r="CK1662" s="12"/>
      <c r="CL1662" s="12"/>
      <c r="CM1662" s="12"/>
      <c r="CN1662" s="12"/>
      <c r="CO1662" s="12"/>
      <c r="CP1662" s="12"/>
      <c r="CQ1662" s="12"/>
      <c r="CR1662" s="12"/>
      <c r="CS1662" s="12"/>
      <c r="CT1662" s="12"/>
      <c r="CU1662" s="12"/>
      <c r="CV1662" s="12"/>
      <c r="CW1662" s="12"/>
      <c r="CX1662" s="12"/>
      <c r="CY1662" s="12"/>
      <c r="CZ1662" s="12"/>
      <c r="DA1662" s="12"/>
      <c r="DB1662" s="12"/>
      <c r="DC1662" s="12"/>
      <c r="DD1662" s="12"/>
      <c r="DE1662" s="12"/>
      <c r="DF1662" s="12"/>
      <c r="DG1662" s="12"/>
      <c r="DH1662" s="12"/>
      <c r="DI1662" s="12"/>
      <c r="DJ1662" s="12"/>
      <c r="DK1662" s="12"/>
      <c r="DL1662" s="12"/>
      <c r="DM1662" s="12"/>
      <c r="DN1662" s="12"/>
      <c r="DO1662" s="12"/>
      <c r="DP1662" s="12"/>
      <c r="DQ1662" s="12"/>
      <c r="DR1662" s="12"/>
      <c r="DS1662" s="12"/>
      <c r="DT1662" s="12"/>
      <c r="DU1662" s="12"/>
      <c r="DV1662" s="12"/>
      <c r="DW1662" s="12"/>
      <c r="DX1662" s="12"/>
      <c r="DY1662" s="12"/>
      <c r="DZ1662" s="12"/>
      <c r="EA1662" s="12"/>
      <c r="EB1662" s="12"/>
      <c r="EC1662" s="12"/>
      <c r="ED1662" s="12"/>
      <c r="EE1662" s="12"/>
      <c r="EF1662" s="12"/>
      <c r="EG1662" s="12"/>
      <c r="EH1662" s="12"/>
      <c r="EI1662" s="12"/>
      <c r="EJ1662" s="12"/>
      <c r="EK1662" s="12"/>
      <c r="EL1662" s="12"/>
      <c r="EM1662" s="12"/>
      <c r="EN1662" s="12"/>
      <c r="EO1662" s="12"/>
      <c r="EP1662" s="12"/>
      <c r="EQ1662" s="12"/>
      <c r="ER1662" s="12"/>
      <c r="ES1662" s="12"/>
      <c r="ET1662" s="12"/>
      <c r="EU1662" s="12"/>
      <c r="EV1662" s="12"/>
      <c r="EW1662" s="12"/>
      <c r="EX1662" s="12"/>
      <c r="EY1662" s="12"/>
      <c r="EZ1662" s="12"/>
      <c r="FA1662" s="12"/>
      <c r="FB1662" s="12"/>
      <c r="FC1662" s="12"/>
      <c r="FD1662" s="12"/>
      <c r="FE1662" s="12"/>
      <c r="FF1662" s="12"/>
      <c r="FG1662" s="12"/>
      <c r="FH1662" s="12"/>
      <c r="FI1662" s="12"/>
      <c r="FJ1662" s="12"/>
      <c r="FK1662" s="12"/>
      <c r="FL1662" s="12"/>
      <c r="FM1662" s="12"/>
      <c r="FN1662" s="12"/>
      <c r="FO1662" s="12"/>
      <c r="FP1662" s="12"/>
      <c r="FQ1662" s="12"/>
      <c r="FR1662" s="12"/>
      <c r="FS1662" s="12"/>
      <c r="FT1662" s="12"/>
      <c r="FU1662" s="12"/>
      <c r="FV1662" s="12"/>
      <c r="FW1662" s="12"/>
      <c r="FX1662" s="12"/>
      <c r="FY1662" s="12"/>
      <c r="FZ1662" s="12"/>
      <c r="GA1662" s="12"/>
      <c r="GB1662" s="12"/>
      <c r="GC1662" s="12"/>
      <c r="GD1662" s="12"/>
      <c r="GE1662" s="12"/>
      <c r="GF1662" s="12"/>
      <c r="GG1662" s="12"/>
      <c r="GH1662" s="12"/>
      <c r="GI1662" s="12"/>
      <c r="GJ1662" s="12"/>
      <c r="GK1662" s="12"/>
      <c r="GL1662" s="12"/>
      <c r="GM1662" s="12"/>
      <c r="GN1662" s="12"/>
      <c r="GO1662" s="12"/>
      <c r="GP1662" s="12"/>
      <c r="GQ1662" s="12"/>
      <c r="GR1662" s="12"/>
      <c r="GS1662" s="12"/>
      <c r="GT1662" s="12"/>
      <c r="GU1662" s="12"/>
      <c r="GV1662" s="12"/>
      <c r="GW1662" s="12"/>
      <c r="GX1662" s="12"/>
      <c r="GY1662" s="12"/>
      <c r="GZ1662" s="12"/>
      <c r="HA1662" s="12"/>
      <c r="HB1662" s="12"/>
      <c r="HC1662" s="12"/>
      <c r="HD1662" s="12"/>
      <c r="HE1662" s="12"/>
      <c r="HF1662" s="12"/>
      <c r="HG1662" s="12"/>
      <c r="HH1662" s="12"/>
      <c r="HI1662" s="12"/>
      <c r="HJ1662" s="12"/>
      <c r="HK1662" s="12"/>
      <c r="HL1662" s="12"/>
      <c r="HM1662" s="12"/>
      <c r="HN1662" s="12"/>
      <c r="HO1662" s="12"/>
      <c r="HT1662" s="12"/>
      <c r="HU1662" s="12"/>
      <c r="HW1662" s="12"/>
      <c r="HX1662" s="12"/>
      <c r="HZ1662" s="12"/>
      <c r="IA1662" s="12"/>
      <c r="IB1662" s="12"/>
      <c r="IC1662" s="12"/>
      <c r="ID1662" s="12"/>
      <c r="IG1662" s="12"/>
      <c r="II1662" s="12"/>
      <c r="IJ1662" s="12"/>
      <c r="IK1662" s="12"/>
      <c r="IO1662" s="12"/>
      <c r="IP1662" s="12"/>
      <c r="IQ1662" s="12"/>
      <c r="IR1662" s="12"/>
      <c r="JN1662" s="7"/>
      <c r="JO1662" s="12"/>
      <c r="JQ1662" s="12"/>
      <c r="JT1662" s="12"/>
      <c r="JU1662" s="12"/>
      <c r="JV1662" s="12"/>
      <c r="JW1662" s="12"/>
      <c r="JX1662" s="12"/>
      <c r="KS1662" s="12"/>
      <c r="KT1662" s="12"/>
      <c r="KX1662" s="12"/>
      <c r="KZ1662" s="12"/>
      <c r="LA1662" s="12"/>
      <c r="LB1662" s="12"/>
      <c r="LC1662" s="12"/>
      <c r="LN1662" s="12"/>
      <c r="LO1662" s="12"/>
      <c r="LP1662" s="12"/>
      <c r="LQ1662" s="12"/>
      <c r="MG1662" s="12"/>
      <c r="MH1662" s="12"/>
      <c r="MI1662" s="12"/>
      <c r="MJ1662" s="12"/>
      <c r="MK1662" s="12"/>
      <c r="ML1662" s="12"/>
      <c r="MM1662" s="12"/>
      <c r="MN1662" s="12"/>
      <c r="MO1662" s="12"/>
      <c r="MP1662" s="12"/>
    </row>
    <row r="1663" spans="1:359" s="8" customFormat="1" ht="22.5" customHeight="1">
      <c r="A1663" s="57">
        <v>1</v>
      </c>
      <c r="B1663" s="58">
        <v>15</v>
      </c>
      <c r="C1663" s="62"/>
      <c r="D1663" s="201">
        <f t="shared" si="485"/>
        <v>26.59</v>
      </c>
      <c r="E1663" s="225"/>
      <c r="F1663" s="59" t="s">
        <v>805</v>
      </c>
      <c r="G1663" s="59"/>
      <c r="H1663" s="26" t="s">
        <v>480</v>
      </c>
      <c r="I1663" s="26" t="s">
        <v>446</v>
      </c>
      <c r="J1663" s="26"/>
      <c r="K1663" s="26" t="s">
        <v>447</v>
      </c>
      <c r="L1663" s="66">
        <v>30</v>
      </c>
      <c r="M1663" s="66"/>
      <c r="N1663" s="1" t="s">
        <v>369</v>
      </c>
      <c r="O1663" s="316" t="s">
        <v>369</v>
      </c>
      <c r="P1663" s="317">
        <v>1</v>
      </c>
      <c r="Q1663" s="4" t="s">
        <v>369</v>
      </c>
      <c r="R1663" s="37">
        <v>9.5</v>
      </c>
      <c r="S1663" s="38">
        <f>SUM(R1663*1.22)</f>
        <v>11.59</v>
      </c>
      <c r="T1663" s="20"/>
      <c r="U1663" s="10" t="s">
        <v>518</v>
      </c>
      <c r="V1663" s="9"/>
      <c r="IG1663" s="12"/>
      <c r="II1663" s="12"/>
      <c r="IL1663" s="12"/>
      <c r="IM1663" s="12"/>
      <c r="IN1663" s="12"/>
      <c r="IO1663" s="12"/>
      <c r="IP1663" s="12"/>
      <c r="IQ1663" s="12"/>
      <c r="IS1663" s="12"/>
      <c r="IT1663" s="12"/>
      <c r="IU1663" s="12"/>
      <c r="IV1663" s="12"/>
      <c r="IW1663" s="12"/>
      <c r="IX1663" s="12"/>
      <c r="IY1663" s="12"/>
      <c r="IZ1663" s="12"/>
      <c r="JA1663" s="12"/>
      <c r="JM1663" s="12"/>
      <c r="JN1663" s="12"/>
      <c r="JO1663" s="12"/>
      <c r="JT1663" s="12"/>
      <c r="JU1663" s="12"/>
      <c r="JV1663" s="12"/>
      <c r="JW1663" s="12"/>
      <c r="JX1663" s="12"/>
      <c r="KS1663" s="12"/>
      <c r="KT1663" s="12"/>
      <c r="KX1663" s="12"/>
      <c r="KZ1663" s="12"/>
      <c r="LA1663" s="12"/>
      <c r="LB1663" s="12"/>
      <c r="LC1663" s="12"/>
      <c r="MH1663" s="12"/>
      <c r="MI1663" s="12"/>
      <c r="MJ1663" s="12"/>
      <c r="MK1663" s="12"/>
      <c r="ML1663" s="12"/>
      <c r="MM1663" s="12"/>
      <c r="MN1663" s="12"/>
      <c r="MO1663" s="12"/>
      <c r="MP1663" s="12"/>
    </row>
    <row r="1664" spans="1:359" s="8" customFormat="1" ht="22.5" customHeight="1">
      <c r="A1664" s="56"/>
      <c r="B1664" s="55"/>
      <c r="C1664" s="63"/>
      <c r="D1664" s="201"/>
      <c r="E1664" s="226"/>
      <c r="F1664" s="60"/>
      <c r="G1664" s="60"/>
      <c r="H1664" s="26"/>
      <c r="I1664" s="26"/>
      <c r="J1664" s="9"/>
      <c r="K1664" s="26"/>
      <c r="L1664" s="66"/>
      <c r="M1664" s="66"/>
      <c r="N1664" s="17"/>
      <c r="O1664" s="318"/>
      <c r="P1664" s="318"/>
      <c r="Q1664" s="13"/>
      <c r="R1664" s="31"/>
      <c r="S1664" s="31"/>
      <c r="T1664" s="21"/>
      <c r="U1664" s="10"/>
      <c r="V1664" s="9"/>
      <c r="KG1664" s="12"/>
      <c r="KH1664" s="12"/>
      <c r="KI1664" s="12"/>
      <c r="KJ1664" s="12"/>
      <c r="KK1664" s="12"/>
      <c r="KL1664" s="12"/>
      <c r="MU1664" s="12"/>
    </row>
    <row r="1665" spans="1:359" s="8" customFormat="1" ht="22.5" customHeight="1">
      <c r="A1665" s="56"/>
      <c r="B1665" s="55"/>
      <c r="C1665" s="63"/>
      <c r="D1665" s="201"/>
      <c r="E1665" s="226"/>
      <c r="F1665" s="60"/>
      <c r="G1665" s="60"/>
      <c r="H1665" s="26"/>
      <c r="I1665" s="26"/>
      <c r="J1665" s="9"/>
      <c r="K1665" s="26"/>
      <c r="L1665" s="66"/>
      <c r="M1665" s="66"/>
      <c r="N1665" s="322"/>
      <c r="O1665" s="337"/>
      <c r="P1665" s="337"/>
      <c r="Q1665" s="323"/>
      <c r="R1665" s="31"/>
      <c r="S1665" s="31"/>
      <c r="T1665" s="21"/>
      <c r="U1665" s="10"/>
      <c r="V1665" s="9"/>
      <c r="KG1665" s="12"/>
      <c r="KH1665"/>
      <c r="KI1665"/>
      <c r="KJ1665"/>
      <c r="KK1665"/>
      <c r="KL1665"/>
      <c r="MU1665" s="12"/>
    </row>
    <row r="1666" spans="1:359" s="8" customFormat="1" ht="22.5" customHeight="1">
      <c r="A1666" s="56"/>
      <c r="B1666" s="55"/>
      <c r="C1666" s="63"/>
      <c r="D1666" s="201"/>
      <c r="E1666" s="225"/>
      <c r="F1666" s="60"/>
      <c r="G1666" s="60"/>
      <c r="H1666" s="26"/>
      <c r="I1666" s="26"/>
      <c r="J1666" s="9"/>
      <c r="K1666" s="26"/>
      <c r="L1666" s="66"/>
      <c r="M1666" s="66"/>
      <c r="N1666" s="17"/>
      <c r="O1666" s="318"/>
      <c r="P1666" s="318"/>
      <c r="Q1666" s="13"/>
      <c r="R1666" s="31"/>
      <c r="S1666" s="31"/>
      <c r="T1666" s="21"/>
      <c r="U1666" s="10"/>
      <c r="V1666" s="9"/>
      <c r="KG1666" s="12"/>
      <c r="KH1666"/>
      <c r="KI1666"/>
      <c r="KJ1666"/>
      <c r="KK1666"/>
      <c r="KL1666"/>
      <c r="MR1666" s="12"/>
      <c r="MU1666" s="12"/>
    </row>
    <row r="1667" spans="1:359" s="8" customFormat="1" ht="22.5" customHeight="1">
      <c r="A1667" s="56"/>
      <c r="B1667" s="55"/>
      <c r="C1667" s="63"/>
      <c r="D1667" s="201"/>
      <c r="E1667" s="225"/>
      <c r="F1667" s="60"/>
      <c r="G1667" s="60"/>
      <c r="H1667" s="26"/>
      <c r="I1667" s="26"/>
      <c r="J1667" s="9"/>
      <c r="K1667" s="26"/>
      <c r="L1667" s="66"/>
      <c r="M1667" s="66"/>
      <c r="N1667" s="17"/>
      <c r="O1667" s="318"/>
      <c r="P1667" s="318"/>
      <c r="Q1667" s="13"/>
      <c r="R1667" s="31"/>
      <c r="S1667" s="31"/>
      <c r="T1667" s="21"/>
      <c r="U1667" s="10"/>
      <c r="V1667" s="9"/>
      <c r="KG1667" s="12"/>
      <c r="KH1667" s="12"/>
      <c r="KI1667" s="12"/>
      <c r="KJ1667" s="12"/>
      <c r="KK1667" s="12"/>
      <c r="KL1667" s="12"/>
      <c r="MR1667" s="12"/>
      <c r="MU1667" s="12"/>
    </row>
    <row r="1668" spans="1:359" s="8" customFormat="1" ht="22.5" customHeight="1">
      <c r="A1668" s="57">
        <v>1</v>
      </c>
      <c r="B1668" s="58">
        <v>12</v>
      </c>
      <c r="C1668" s="62"/>
      <c r="D1668" s="201">
        <f>SUM((S1668*A1668)+B1668+C1668)</f>
        <v>29.500900000000001</v>
      </c>
      <c r="E1668" s="225"/>
      <c r="F1668" s="59" t="s">
        <v>818</v>
      </c>
      <c r="G1668" s="59"/>
      <c r="H1668" s="26" t="s">
        <v>481</v>
      </c>
      <c r="I1668" s="26" t="s">
        <v>448</v>
      </c>
      <c r="J1668" s="11" t="s">
        <v>976</v>
      </c>
      <c r="K1668" s="26" t="s">
        <v>449</v>
      </c>
      <c r="L1668" s="66">
        <f>SUM(D1668)</f>
        <v>29.500900000000001</v>
      </c>
      <c r="M1668" s="66"/>
      <c r="N1668" s="1" t="s">
        <v>369</v>
      </c>
      <c r="O1668" s="316" t="s">
        <v>369</v>
      </c>
      <c r="P1668" s="317" t="s">
        <v>369</v>
      </c>
      <c r="Q1668" s="4">
        <v>1</v>
      </c>
      <c r="R1668" s="37">
        <v>14.345000000000001</v>
      </c>
      <c r="S1668" s="38">
        <f>SUM(R1668*1.22)</f>
        <v>17.500900000000001</v>
      </c>
      <c r="T1668" s="20"/>
      <c r="U1668" s="10" t="s">
        <v>486</v>
      </c>
      <c r="V1668" s="9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  <c r="AR1668" s="12"/>
      <c r="AS1668" s="12"/>
      <c r="AT1668" s="12"/>
      <c r="AU1668" s="12"/>
      <c r="AV1668" s="12"/>
      <c r="AW1668" s="12"/>
      <c r="AX1668" s="12"/>
      <c r="AY1668" s="12"/>
      <c r="AZ1668" s="12"/>
      <c r="BA1668" s="12"/>
      <c r="BB1668" s="12"/>
      <c r="BC1668" s="12"/>
      <c r="BD1668" s="12"/>
      <c r="BE1668" s="12"/>
      <c r="BF1668" s="12"/>
      <c r="BG1668" s="12"/>
      <c r="BH1668" s="12"/>
      <c r="BI1668" s="12"/>
      <c r="BJ1668" s="12"/>
      <c r="BK1668" s="12"/>
      <c r="BL1668" s="12"/>
      <c r="BM1668" s="12"/>
      <c r="BN1668" s="12"/>
      <c r="BO1668" s="12"/>
      <c r="BP1668" s="12"/>
      <c r="BQ1668" s="12"/>
      <c r="BR1668" s="12"/>
      <c r="BS1668" s="12"/>
      <c r="BT1668" s="12"/>
      <c r="BU1668" s="12"/>
      <c r="BV1668" s="12"/>
      <c r="BW1668" s="12"/>
      <c r="BX1668" s="12"/>
      <c r="BY1668" s="12"/>
      <c r="BZ1668" s="12"/>
      <c r="CA1668" s="12"/>
      <c r="CB1668" s="12"/>
      <c r="CC1668" s="12"/>
      <c r="CD1668" s="12"/>
      <c r="CE1668" s="12"/>
      <c r="CF1668" s="12"/>
      <c r="CG1668" s="12"/>
      <c r="CH1668" s="12"/>
      <c r="CI1668" s="12"/>
      <c r="CJ1668" s="12"/>
      <c r="CK1668" s="12"/>
      <c r="CL1668" s="12"/>
      <c r="CM1668" s="12"/>
      <c r="CN1668" s="12"/>
      <c r="CO1668" s="12"/>
      <c r="CP1668" s="12"/>
      <c r="CQ1668" s="12"/>
      <c r="CR1668" s="12"/>
      <c r="CS1668" s="12"/>
      <c r="CT1668" s="12"/>
      <c r="CU1668" s="12"/>
      <c r="CV1668" s="12"/>
      <c r="CW1668" s="12"/>
      <c r="CX1668" s="12"/>
      <c r="CY1668" s="12"/>
      <c r="CZ1668" s="12"/>
      <c r="DA1668" s="12"/>
      <c r="DB1668" s="12"/>
      <c r="DC1668" s="12"/>
      <c r="DD1668" s="12"/>
      <c r="DE1668" s="12"/>
      <c r="DF1668" s="12"/>
      <c r="DG1668" s="12"/>
      <c r="DH1668" s="12"/>
      <c r="DI1668" s="12"/>
      <c r="DJ1668" s="12"/>
      <c r="DK1668" s="12"/>
      <c r="DL1668" s="12"/>
      <c r="DM1668" s="12"/>
      <c r="DN1668" s="12"/>
      <c r="DO1668" s="12"/>
      <c r="DP1668" s="12"/>
      <c r="DQ1668" s="12"/>
      <c r="DR1668" s="12"/>
      <c r="DS1668" s="12"/>
      <c r="DT1668" s="12"/>
      <c r="DU1668" s="12"/>
      <c r="DV1668" s="12"/>
      <c r="DW1668" s="12"/>
      <c r="DX1668" s="12"/>
      <c r="DY1668" s="12"/>
      <c r="DZ1668" s="12"/>
      <c r="EA1668" s="12"/>
      <c r="EB1668" s="12"/>
      <c r="EC1668" s="12"/>
      <c r="ED1668" s="12"/>
      <c r="EE1668" s="12"/>
      <c r="EF1668" s="12"/>
      <c r="EG1668" s="12"/>
      <c r="EH1668" s="12"/>
      <c r="EI1668" s="12"/>
      <c r="EJ1668" s="12"/>
      <c r="EK1668" s="12"/>
      <c r="EL1668" s="12"/>
      <c r="EM1668" s="12"/>
      <c r="EN1668" s="12"/>
      <c r="EO1668" s="12"/>
      <c r="EP1668" s="12"/>
      <c r="EQ1668" s="12"/>
      <c r="ER1668" s="12"/>
      <c r="ES1668" s="12"/>
      <c r="ET1668" s="12"/>
      <c r="EU1668" s="12"/>
      <c r="EV1668" s="12"/>
      <c r="EW1668" s="12"/>
      <c r="EX1668" s="12"/>
      <c r="EY1668" s="12"/>
      <c r="EZ1668" s="12"/>
      <c r="FA1668" s="12"/>
      <c r="FB1668" s="12"/>
      <c r="FC1668" s="12"/>
      <c r="FD1668" s="12"/>
      <c r="FE1668" s="12"/>
      <c r="FF1668" s="12"/>
      <c r="FG1668" s="12"/>
      <c r="FH1668" s="12"/>
      <c r="FI1668" s="12"/>
      <c r="FJ1668" s="12"/>
      <c r="FK1668" s="12"/>
      <c r="FL1668" s="12"/>
      <c r="FM1668" s="12"/>
      <c r="FN1668" s="12"/>
      <c r="FO1668" s="12"/>
      <c r="FP1668" s="12"/>
      <c r="FQ1668" s="12"/>
      <c r="FR1668" s="12"/>
      <c r="FS1668" s="12"/>
      <c r="FT1668" s="12"/>
      <c r="FU1668" s="12"/>
      <c r="FV1668" s="12"/>
      <c r="FW1668" s="12"/>
      <c r="FX1668" s="12"/>
      <c r="FY1668" s="12"/>
      <c r="FZ1668" s="12"/>
      <c r="GA1668" s="12"/>
      <c r="GB1668" s="12"/>
      <c r="GC1668" s="12"/>
      <c r="GD1668" s="12"/>
      <c r="GE1668" s="12"/>
      <c r="GF1668" s="12"/>
      <c r="GG1668" s="12"/>
      <c r="GH1668" s="12"/>
      <c r="GI1668" s="12"/>
      <c r="GJ1668" s="12"/>
      <c r="GK1668" s="12"/>
      <c r="GL1668" s="12"/>
      <c r="GM1668" s="12"/>
      <c r="GN1668" s="12"/>
      <c r="GO1668" s="12"/>
      <c r="GP1668" s="12"/>
      <c r="GQ1668" s="12"/>
      <c r="GR1668" s="12"/>
      <c r="GS1668" s="12"/>
      <c r="GT1668" s="12"/>
      <c r="GU1668" s="12"/>
      <c r="GV1668" s="12"/>
      <c r="GW1668" s="12"/>
      <c r="GX1668" s="12"/>
      <c r="GY1668" s="12"/>
      <c r="GZ1668" s="12"/>
      <c r="HA1668" s="12"/>
      <c r="HB1668" s="12"/>
      <c r="HC1668" s="12"/>
      <c r="HD1668" s="12"/>
      <c r="HE1668" s="12"/>
      <c r="HF1668" s="12"/>
      <c r="HG1668" s="12"/>
      <c r="HH1668" s="12"/>
      <c r="HI1668" s="12"/>
      <c r="HJ1668" s="12"/>
      <c r="HK1668" s="12"/>
      <c r="HL1668" s="12"/>
      <c r="HM1668" s="12"/>
      <c r="HN1668" s="12"/>
      <c r="HO1668" s="12"/>
      <c r="HP1668" s="12"/>
      <c r="HQ1668" s="12"/>
      <c r="HT1668" s="12"/>
      <c r="HU1668" s="12"/>
      <c r="HW1668" s="12"/>
      <c r="HX1668" s="12"/>
      <c r="IE1668" s="12"/>
      <c r="IF1668" s="12"/>
      <c r="IG1668" s="12"/>
      <c r="IH1668" s="12"/>
      <c r="IO1668" s="12"/>
      <c r="IP1668" s="12"/>
      <c r="IQ1668" s="12"/>
      <c r="IX1668" s="7"/>
      <c r="IY1668" s="7"/>
      <c r="IZ1668" s="7"/>
      <c r="JA1668" s="7"/>
      <c r="JB1668" s="12"/>
      <c r="JC1668" s="12"/>
      <c r="JD1668" s="12"/>
      <c r="JE1668" s="12"/>
      <c r="JK1668" s="12"/>
      <c r="JM1668" s="12"/>
      <c r="JP1668" s="12"/>
      <c r="JR1668" s="12"/>
      <c r="JS1668" s="12"/>
      <c r="JT1668" s="12"/>
      <c r="JU1668" s="12"/>
      <c r="JV1668" s="12"/>
      <c r="JW1668" s="12"/>
      <c r="JX1668" s="12"/>
      <c r="KG1668" s="12"/>
      <c r="KH1668" s="12"/>
      <c r="KI1668" s="12"/>
      <c r="KJ1668" s="12"/>
      <c r="KK1668" s="12"/>
      <c r="KL1668" s="12"/>
      <c r="KS1668" s="12"/>
      <c r="KT1668" s="12"/>
      <c r="KX1668" s="12"/>
      <c r="LN1668" s="12"/>
      <c r="LO1668" s="12"/>
      <c r="LP1668" s="12"/>
      <c r="LQ1668" s="12"/>
      <c r="MG1668" s="12"/>
      <c r="MH1668" s="12"/>
      <c r="MI1668" s="12"/>
      <c r="MJ1668" s="12"/>
      <c r="MK1668" s="12"/>
      <c r="ML1668" s="12"/>
      <c r="MM1668" s="12"/>
      <c r="MN1668" s="12"/>
      <c r="MO1668" s="12"/>
      <c r="MP1668" s="12"/>
      <c r="MU1668" s="12"/>
    </row>
    <row r="1669" spans="1:359" s="8" customFormat="1" ht="22.5" customHeight="1">
      <c r="A1669" s="56"/>
      <c r="B1669" s="55"/>
      <c r="C1669" s="63"/>
      <c r="D1669" s="201"/>
      <c r="E1669" s="226"/>
      <c r="F1669" s="60"/>
      <c r="G1669" s="60"/>
      <c r="H1669" s="26"/>
      <c r="I1669" s="26"/>
      <c r="J1669" s="9"/>
      <c r="K1669" s="26"/>
      <c r="L1669" s="66"/>
      <c r="M1669" s="66"/>
      <c r="N1669" s="17"/>
      <c r="O1669" s="318"/>
      <c r="P1669" s="318"/>
      <c r="Q1669" s="13"/>
      <c r="R1669" s="31"/>
      <c r="S1669" s="31"/>
      <c r="T1669" s="21"/>
      <c r="U1669" s="10"/>
      <c r="V1669" s="9"/>
      <c r="KG1669" s="12"/>
      <c r="KH1669" s="12"/>
      <c r="KI1669" s="12"/>
      <c r="KJ1669" s="12"/>
      <c r="KK1669" s="12"/>
      <c r="KL1669" s="12"/>
      <c r="MR1669" s="12"/>
      <c r="MU1669" s="12"/>
    </row>
    <row r="1670" spans="1:359" s="8" customFormat="1" ht="22.5" customHeight="1">
      <c r="A1670" s="56"/>
      <c r="B1670" s="55"/>
      <c r="C1670" s="63"/>
      <c r="D1670" s="201"/>
      <c r="E1670" s="226"/>
      <c r="F1670" s="60"/>
      <c r="G1670" s="60"/>
      <c r="H1670" s="26"/>
      <c r="I1670" s="26"/>
      <c r="J1670" s="9"/>
      <c r="K1670" s="26"/>
      <c r="L1670" s="66"/>
      <c r="M1670" s="66"/>
      <c r="N1670" s="17"/>
      <c r="O1670" s="318"/>
      <c r="P1670" s="318"/>
      <c r="Q1670" s="13"/>
      <c r="R1670" s="31"/>
      <c r="S1670" s="31"/>
      <c r="T1670" s="21"/>
      <c r="U1670" s="10"/>
      <c r="V1670" s="9"/>
      <c r="KG1670" s="12"/>
      <c r="KH1670" s="12"/>
      <c r="KI1670" s="12"/>
      <c r="KJ1670" s="12"/>
      <c r="KK1670" s="12"/>
      <c r="KL1670" s="12"/>
      <c r="MR1670" s="12"/>
      <c r="MU1670" s="12"/>
    </row>
    <row r="1671" spans="1:359" s="8" customFormat="1" ht="22.5" customHeight="1">
      <c r="A1671" s="56"/>
      <c r="B1671" s="55"/>
      <c r="C1671" s="63"/>
      <c r="D1671" s="201"/>
      <c r="E1671" s="225"/>
      <c r="F1671" s="60"/>
      <c r="G1671" s="60"/>
      <c r="H1671" s="26"/>
      <c r="I1671" s="26"/>
      <c r="J1671" s="9"/>
      <c r="K1671" s="26"/>
      <c r="L1671" s="66"/>
      <c r="M1671" s="66"/>
      <c r="N1671" s="17"/>
      <c r="O1671" s="318"/>
      <c r="P1671" s="318"/>
      <c r="Q1671" s="13"/>
      <c r="R1671" s="31"/>
      <c r="S1671" s="31"/>
      <c r="T1671" s="21"/>
      <c r="U1671" s="10"/>
      <c r="V1671" s="9"/>
      <c r="MU1671" s="12"/>
    </row>
    <row r="1672" spans="1:359" s="8" customFormat="1" ht="22.5" customHeight="1">
      <c r="A1672" s="56"/>
      <c r="B1672" s="55"/>
      <c r="C1672" s="63"/>
      <c r="D1672" s="201"/>
      <c r="E1672" s="226"/>
      <c r="F1672" s="60"/>
      <c r="G1672" s="60"/>
      <c r="H1672" s="26"/>
      <c r="I1672" s="26"/>
      <c r="J1672" s="9"/>
      <c r="K1672" s="26"/>
      <c r="L1672" s="66"/>
      <c r="M1672" s="66"/>
      <c r="N1672" s="322"/>
      <c r="O1672" s="337"/>
      <c r="P1672" s="337"/>
      <c r="Q1672" s="323"/>
      <c r="R1672" s="31"/>
      <c r="S1672" s="31"/>
      <c r="T1672" s="21"/>
      <c r="U1672" s="10"/>
      <c r="V1672" s="9"/>
      <c r="KG1672" s="12"/>
      <c r="MU1672" s="12"/>
    </row>
    <row r="1673" spans="1:359" s="8" customFormat="1" ht="22.5" customHeight="1">
      <c r="A1673" s="57">
        <v>2.2000000000000002</v>
      </c>
      <c r="B1673" s="58"/>
      <c r="C1673" s="62"/>
      <c r="D1673" s="201">
        <f>SUM((S1673*A1673)+B1673+C1673)</f>
        <v>30.195</v>
      </c>
      <c r="E1673" s="226"/>
      <c r="F1673" s="59" t="s">
        <v>806</v>
      </c>
      <c r="G1673" s="90"/>
      <c r="H1673" s="26" t="s">
        <v>2102</v>
      </c>
      <c r="I1673" s="26" t="s">
        <v>2083</v>
      </c>
      <c r="J1673" s="28" t="s">
        <v>514</v>
      </c>
      <c r="K1673" s="26" t="s">
        <v>2084</v>
      </c>
      <c r="L1673" s="66">
        <f>SUM(D1673)</f>
        <v>30.195</v>
      </c>
      <c r="M1673" s="66"/>
      <c r="N1673" s="1" t="s">
        <v>369</v>
      </c>
      <c r="O1673" s="316" t="s">
        <v>369</v>
      </c>
      <c r="P1673" s="317">
        <v>2</v>
      </c>
      <c r="Q1673" s="4" t="s">
        <v>369</v>
      </c>
      <c r="R1673" s="37">
        <v>11.25</v>
      </c>
      <c r="S1673" s="38">
        <f>SUM(R1673*1.22)</f>
        <v>13.725</v>
      </c>
      <c r="T1673" s="25">
        <v>0.03</v>
      </c>
      <c r="U1673" s="10" t="s">
        <v>2082</v>
      </c>
      <c r="V1673" s="9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  <c r="AR1673" s="12"/>
      <c r="AS1673" s="12"/>
      <c r="AT1673" s="12"/>
      <c r="AU1673" s="12"/>
      <c r="AV1673" s="12"/>
      <c r="AW1673" s="12"/>
      <c r="AX1673" s="12"/>
      <c r="AY1673" s="12"/>
      <c r="AZ1673" s="12"/>
      <c r="BA1673" s="12"/>
      <c r="BB1673" s="12"/>
      <c r="BC1673" s="12"/>
      <c r="BD1673" s="12"/>
      <c r="BE1673" s="12"/>
      <c r="BF1673" s="12"/>
      <c r="BG1673" s="12"/>
      <c r="BH1673" s="12"/>
      <c r="BI1673" s="12"/>
      <c r="BJ1673" s="12"/>
      <c r="BK1673" s="12"/>
      <c r="BL1673" s="12"/>
      <c r="BM1673" s="12"/>
      <c r="BN1673" s="12"/>
      <c r="BO1673" s="12"/>
      <c r="BP1673" s="12"/>
      <c r="BQ1673" s="12"/>
      <c r="BR1673" s="12"/>
      <c r="BS1673" s="12"/>
      <c r="BT1673" s="12"/>
      <c r="BU1673" s="12"/>
      <c r="BV1673" s="12"/>
      <c r="BW1673" s="12"/>
      <c r="BX1673" s="12"/>
      <c r="BY1673" s="12"/>
      <c r="BZ1673" s="12"/>
      <c r="CA1673" s="12"/>
      <c r="CB1673" s="12"/>
      <c r="CC1673" s="12"/>
      <c r="CD1673" s="12"/>
      <c r="CE1673" s="12"/>
      <c r="CF1673" s="12"/>
      <c r="CG1673" s="12"/>
      <c r="CH1673" s="12"/>
      <c r="CI1673" s="12"/>
      <c r="CJ1673" s="12"/>
      <c r="CK1673" s="12"/>
      <c r="CL1673" s="12"/>
      <c r="CM1673" s="12"/>
      <c r="CN1673" s="12"/>
      <c r="CO1673" s="12"/>
      <c r="CP1673" s="12"/>
      <c r="CQ1673" s="12"/>
      <c r="CR1673" s="12"/>
      <c r="CS1673" s="12"/>
      <c r="CT1673" s="12"/>
      <c r="CU1673" s="12"/>
      <c r="CV1673" s="12"/>
      <c r="CW1673" s="12"/>
      <c r="CX1673" s="12"/>
      <c r="CY1673" s="12"/>
      <c r="CZ1673" s="12"/>
      <c r="DA1673" s="12"/>
      <c r="DB1673" s="12"/>
      <c r="DC1673" s="12"/>
      <c r="DD1673" s="12"/>
      <c r="DE1673" s="12"/>
      <c r="DF1673" s="12"/>
      <c r="DG1673" s="12"/>
      <c r="DH1673" s="12"/>
      <c r="DI1673" s="12"/>
      <c r="DJ1673" s="12"/>
      <c r="DK1673" s="12"/>
      <c r="DL1673" s="12"/>
      <c r="DM1673" s="12"/>
      <c r="DN1673" s="12"/>
      <c r="DO1673" s="12"/>
      <c r="DP1673" s="12"/>
      <c r="DQ1673" s="12"/>
      <c r="DR1673" s="12"/>
      <c r="DS1673" s="12"/>
      <c r="DT1673" s="12"/>
      <c r="DU1673" s="12"/>
      <c r="DV1673" s="12"/>
      <c r="DW1673" s="12"/>
      <c r="DX1673" s="12"/>
      <c r="DY1673" s="12"/>
      <c r="DZ1673" s="12"/>
      <c r="EA1673" s="12"/>
      <c r="EB1673" s="12"/>
      <c r="EC1673" s="12"/>
      <c r="ED1673" s="12"/>
      <c r="EE1673" s="12"/>
      <c r="EF1673" s="12"/>
      <c r="EG1673" s="12"/>
      <c r="EH1673" s="12"/>
      <c r="EI1673" s="12"/>
      <c r="EJ1673" s="12"/>
      <c r="EK1673" s="12"/>
      <c r="EL1673" s="12"/>
      <c r="EM1673" s="12"/>
      <c r="EN1673" s="12"/>
      <c r="EO1673" s="12"/>
      <c r="EP1673" s="12"/>
      <c r="EQ1673" s="12"/>
      <c r="ER1673" s="12"/>
      <c r="ES1673" s="12"/>
      <c r="ET1673" s="12"/>
      <c r="EU1673" s="12"/>
      <c r="EV1673" s="12"/>
      <c r="EW1673" s="12"/>
      <c r="EX1673" s="12"/>
      <c r="EY1673" s="12"/>
      <c r="EZ1673" s="12"/>
      <c r="FA1673" s="12"/>
      <c r="FB1673" s="12"/>
      <c r="FC1673" s="12"/>
      <c r="FD1673" s="12"/>
      <c r="FE1673" s="12"/>
      <c r="FF1673" s="12"/>
      <c r="FG1673" s="12"/>
      <c r="FH1673" s="12"/>
      <c r="FI1673" s="12"/>
      <c r="FJ1673" s="12"/>
      <c r="FK1673" s="12"/>
      <c r="FL1673" s="12"/>
      <c r="FM1673" s="12"/>
      <c r="FN1673" s="12"/>
      <c r="FO1673" s="12"/>
      <c r="FP1673" s="12"/>
      <c r="FQ1673" s="12"/>
      <c r="FR1673" s="12"/>
      <c r="FS1673" s="12"/>
      <c r="FT1673" s="12"/>
      <c r="FU1673" s="12"/>
      <c r="FV1673" s="12"/>
      <c r="FW1673" s="12"/>
      <c r="FX1673" s="12"/>
      <c r="FY1673" s="12"/>
      <c r="FZ1673" s="12"/>
      <c r="GA1673" s="12"/>
      <c r="GB1673" s="12"/>
      <c r="GC1673" s="12"/>
      <c r="GD1673" s="12"/>
      <c r="GE1673" s="12"/>
      <c r="GF1673" s="12"/>
      <c r="GG1673" s="12"/>
      <c r="GH1673" s="12"/>
      <c r="GI1673" s="12"/>
      <c r="GJ1673" s="12"/>
      <c r="GK1673" s="12"/>
      <c r="GL1673" s="12"/>
      <c r="GM1673" s="12"/>
      <c r="GN1673" s="12"/>
      <c r="GO1673" s="12"/>
      <c r="GP1673" s="12"/>
      <c r="GQ1673" s="12"/>
      <c r="GR1673" s="12"/>
      <c r="GS1673" s="12"/>
      <c r="GT1673" s="12"/>
      <c r="GU1673" s="12"/>
      <c r="GV1673" s="12"/>
      <c r="GW1673" s="12"/>
      <c r="GX1673" s="12"/>
      <c r="GY1673" s="12"/>
      <c r="GZ1673" s="12"/>
      <c r="HA1673" s="12"/>
      <c r="HB1673" s="12"/>
      <c r="HC1673" s="12"/>
      <c r="HD1673" s="12"/>
      <c r="HE1673" s="12"/>
      <c r="HF1673" s="12"/>
      <c r="HG1673" s="12"/>
      <c r="HH1673" s="12"/>
      <c r="HI1673" s="12"/>
      <c r="HJ1673" s="12"/>
      <c r="HK1673" s="12"/>
      <c r="HL1673" s="12"/>
      <c r="HM1673" s="12"/>
      <c r="HN1673" s="12"/>
      <c r="HO1673" s="12"/>
      <c r="HR1673" s="12"/>
      <c r="HS1673" s="12"/>
      <c r="HT1673" s="12"/>
      <c r="HU1673" s="12"/>
      <c r="HV1673" s="12"/>
      <c r="HW1673" s="12"/>
      <c r="HX1673" s="12"/>
      <c r="HY1673" s="12"/>
      <c r="HZ1673" s="12"/>
      <c r="IA1673" s="12"/>
      <c r="IE1673" s="12"/>
      <c r="IF1673" s="12"/>
      <c r="IG1673" s="12"/>
      <c r="IH1673" s="12"/>
      <c r="IJ1673" s="12"/>
      <c r="IK1673" s="12"/>
      <c r="IL1673" s="12"/>
      <c r="IM1673" s="12"/>
      <c r="IN1673" s="12"/>
      <c r="IO1673" s="12"/>
      <c r="IP1673" s="12"/>
      <c r="IQ1673" s="12"/>
      <c r="IR1673" s="12"/>
      <c r="JB1673" s="12"/>
      <c r="JC1673" s="12"/>
      <c r="JD1673" s="12"/>
      <c r="JE1673" s="12"/>
      <c r="JF1673" s="12"/>
      <c r="JG1673" s="12"/>
      <c r="JH1673" s="12"/>
      <c r="JI1673" s="12"/>
      <c r="JJ1673" s="12"/>
      <c r="JK1673" s="12"/>
      <c r="JL1673" s="12"/>
      <c r="JM1673" s="7"/>
      <c r="JN1673" s="12"/>
      <c r="JO1673" s="7"/>
      <c r="JP1673" s="12"/>
      <c r="JQ1673" s="7"/>
      <c r="JR1673" s="12"/>
      <c r="JS1673" s="12"/>
      <c r="JT1673" s="12"/>
      <c r="JU1673" s="12"/>
      <c r="JV1673" s="12"/>
      <c r="JW1673" s="12"/>
      <c r="JX1673" s="12"/>
      <c r="JY1673" s="12"/>
      <c r="JZ1673" s="12"/>
      <c r="KA1673" s="12"/>
      <c r="KB1673" s="12"/>
      <c r="KC1673" s="12"/>
      <c r="KD1673" s="12"/>
      <c r="KE1673" s="12"/>
      <c r="KF1673" s="12"/>
      <c r="KH1673"/>
      <c r="KI1673"/>
      <c r="KJ1673"/>
      <c r="KK1673"/>
      <c r="KL1673"/>
      <c r="KM1673" s="12"/>
      <c r="KN1673" s="12"/>
      <c r="KO1673" s="12"/>
      <c r="KP1673" s="12"/>
      <c r="KQ1673" s="12"/>
      <c r="KR1673" s="12"/>
      <c r="KS1673" s="12"/>
      <c r="KT1673" s="12"/>
      <c r="KZ1673" s="12"/>
      <c r="LA1673" s="12"/>
      <c r="LB1673" s="12"/>
      <c r="LC1673" s="12"/>
      <c r="MU1673" s="12"/>
    </row>
    <row r="1674" spans="1:359" s="8" customFormat="1" ht="22.5" customHeight="1">
      <c r="A1674" s="56"/>
      <c r="B1674" s="55"/>
      <c r="C1674" s="63"/>
      <c r="D1674" s="201"/>
      <c r="E1674" s="226"/>
      <c r="F1674" s="60"/>
      <c r="G1674" s="60"/>
      <c r="H1674" s="26"/>
      <c r="I1674" s="26"/>
      <c r="J1674" s="9"/>
      <c r="K1674" s="26"/>
      <c r="L1674" s="66"/>
      <c r="M1674" s="66"/>
      <c r="N1674" s="17"/>
      <c r="O1674" s="318"/>
      <c r="P1674" s="318"/>
      <c r="Q1674" s="13"/>
      <c r="R1674" s="31"/>
      <c r="S1674" s="31"/>
      <c r="T1674" s="21"/>
      <c r="U1674" s="10"/>
      <c r="V1674" s="9"/>
      <c r="KG1674" s="12"/>
      <c r="KH1674" s="12"/>
      <c r="KI1674" s="12"/>
      <c r="KJ1674" s="12"/>
      <c r="KK1674" s="12"/>
      <c r="KL1674" s="12"/>
      <c r="MU1674" s="12"/>
    </row>
    <row r="1675" spans="1:359" s="8" customFormat="1" ht="22.5" customHeight="1">
      <c r="A1675" s="56"/>
      <c r="B1675" s="55"/>
      <c r="C1675" s="63"/>
      <c r="D1675" s="201"/>
      <c r="E1675" s="225"/>
      <c r="F1675" s="60"/>
      <c r="G1675" s="60"/>
      <c r="H1675" s="26"/>
      <c r="I1675" s="26"/>
      <c r="J1675" s="9"/>
      <c r="K1675" s="26"/>
      <c r="L1675" s="66"/>
      <c r="M1675" s="66"/>
      <c r="N1675" s="17"/>
      <c r="O1675" s="318"/>
      <c r="P1675" s="318"/>
      <c r="Q1675" s="13"/>
      <c r="R1675" s="31"/>
      <c r="S1675" s="31"/>
      <c r="T1675" s="21"/>
      <c r="U1675" s="10"/>
      <c r="V1675" s="9"/>
      <c r="KG1675" s="12"/>
      <c r="KH1675" s="12"/>
      <c r="KI1675" s="12"/>
      <c r="KJ1675" s="12"/>
      <c r="KK1675" s="12"/>
      <c r="KL1675" s="12"/>
      <c r="MU1675" s="12"/>
    </row>
    <row r="1676" spans="1:359" s="8" customFormat="1" ht="22.5" customHeight="1">
      <c r="A1676" s="56"/>
      <c r="B1676" s="55"/>
      <c r="C1676" s="63"/>
      <c r="D1676" s="201"/>
      <c r="E1676" s="226"/>
      <c r="F1676" s="60"/>
      <c r="G1676" s="60"/>
      <c r="H1676" s="26"/>
      <c r="I1676" s="26"/>
      <c r="J1676" s="9"/>
      <c r="K1676" s="26"/>
      <c r="L1676" s="66"/>
      <c r="M1676" s="66"/>
      <c r="N1676" s="17"/>
      <c r="O1676" s="318"/>
      <c r="P1676" s="318"/>
      <c r="Q1676" s="13"/>
      <c r="R1676" s="31"/>
      <c r="S1676" s="31"/>
      <c r="T1676" s="21"/>
      <c r="U1676" s="10"/>
      <c r="V1676" s="9"/>
      <c r="KH1676" s="12"/>
      <c r="KI1676" s="12"/>
      <c r="KJ1676" s="12"/>
      <c r="KK1676" s="12"/>
      <c r="KL1676" s="12"/>
      <c r="KU1676" s="12"/>
      <c r="KV1676" s="12"/>
      <c r="KW1676" s="12"/>
      <c r="MU1676" s="12"/>
    </row>
    <row r="1677" spans="1:359" s="8" customFormat="1" ht="22.5" customHeight="1">
      <c r="A1677" s="56"/>
      <c r="B1677" s="55"/>
      <c r="C1677" s="63"/>
      <c r="D1677" s="201"/>
      <c r="E1677" s="226"/>
      <c r="F1677" s="60"/>
      <c r="G1677" s="60"/>
      <c r="H1677" s="26"/>
      <c r="I1677" s="26"/>
      <c r="J1677" s="9"/>
      <c r="K1677" s="26"/>
      <c r="L1677" s="66"/>
      <c r="M1677" s="66"/>
      <c r="N1677" s="17"/>
      <c r="O1677" s="318"/>
      <c r="P1677" s="318"/>
      <c r="Q1677" s="13"/>
      <c r="R1677" s="31"/>
      <c r="S1677" s="31"/>
      <c r="T1677" s="21"/>
      <c r="U1677" s="10"/>
      <c r="V1677" s="9"/>
      <c r="KH1677" s="12"/>
      <c r="KI1677" s="12"/>
      <c r="KJ1677" s="12"/>
      <c r="KK1677" s="12"/>
      <c r="KL1677" s="12"/>
      <c r="MR1677" s="12"/>
    </row>
    <row r="1678" spans="1:359" s="8" customFormat="1" ht="22.5" customHeight="1">
      <c r="A1678" s="57">
        <v>1</v>
      </c>
      <c r="B1678" s="58">
        <v>15</v>
      </c>
      <c r="C1678" s="62"/>
      <c r="D1678" s="201">
        <f>SUM((S1678*A1678)+B1678+C1678)</f>
        <v>26.956000000000003</v>
      </c>
      <c r="E1678" s="226"/>
      <c r="F1678" s="59" t="s">
        <v>805</v>
      </c>
      <c r="G1678" s="59"/>
      <c r="H1678" s="26" t="s">
        <v>482</v>
      </c>
      <c r="I1678" s="26" t="s">
        <v>451</v>
      </c>
      <c r="J1678" s="9" t="s">
        <v>514</v>
      </c>
      <c r="K1678" s="26" t="s">
        <v>2737</v>
      </c>
      <c r="L1678" s="66">
        <f>SUM(D1678)</f>
        <v>26.956000000000003</v>
      </c>
      <c r="M1678" s="66"/>
      <c r="N1678" s="1" t="s">
        <v>369</v>
      </c>
      <c r="O1678" s="316" t="s">
        <v>369</v>
      </c>
      <c r="P1678" s="317">
        <v>12</v>
      </c>
      <c r="Q1678" s="4" t="s">
        <v>369</v>
      </c>
      <c r="R1678" s="37">
        <v>9.8000000000000007</v>
      </c>
      <c r="S1678" s="38">
        <f>SUM(R1678*1.22)</f>
        <v>11.956000000000001</v>
      </c>
      <c r="T1678" s="25"/>
      <c r="U1678" s="10" t="s">
        <v>518</v>
      </c>
      <c r="V1678" s="9"/>
      <c r="W1678" s="7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  <c r="AR1678" s="12"/>
      <c r="AS1678" s="12"/>
      <c r="AT1678" s="12"/>
      <c r="AU1678" s="12"/>
      <c r="AV1678" s="12"/>
      <c r="AW1678" s="12"/>
      <c r="AX1678" s="12"/>
      <c r="AY1678" s="12"/>
      <c r="AZ1678" s="12"/>
      <c r="BA1678" s="12"/>
      <c r="BB1678" s="12"/>
      <c r="BC1678" s="12"/>
      <c r="BD1678" s="12"/>
      <c r="BE1678" s="12"/>
      <c r="BF1678" s="12"/>
      <c r="BG1678" s="12"/>
      <c r="BH1678" s="12"/>
      <c r="BI1678" s="12"/>
      <c r="BJ1678" s="12"/>
      <c r="BK1678" s="12"/>
      <c r="BL1678" s="12"/>
      <c r="BM1678" s="12"/>
      <c r="BN1678" s="12"/>
      <c r="BO1678" s="12"/>
      <c r="BP1678" s="12"/>
      <c r="BQ1678" s="12"/>
      <c r="BR1678" s="12"/>
      <c r="BS1678" s="12"/>
      <c r="BT1678" s="12"/>
      <c r="BU1678" s="12"/>
      <c r="BV1678" s="12"/>
      <c r="BW1678" s="12"/>
      <c r="BX1678" s="12"/>
      <c r="BY1678" s="12"/>
      <c r="BZ1678" s="12"/>
      <c r="CA1678" s="12"/>
      <c r="CB1678" s="12"/>
      <c r="CC1678" s="12"/>
      <c r="CD1678" s="12"/>
      <c r="CE1678" s="12"/>
      <c r="CF1678" s="12"/>
      <c r="CG1678" s="12"/>
      <c r="CH1678" s="12"/>
      <c r="CI1678" s="12"/>
      <c r="CJ1678" s="12"/>
      <c r="CK1678" s="12"/>
      <c r="CL1678" s="12"/>
      <c r="CM1678" s="12"/>
      <c r="CN1678" s="12"/>
      <c r="CO1678" s="12"/>
      <c r="CP1678" s="12"/>
      <c r="CQ1678" s="12"/>
      <c r="CR1678" s="12"/>
      <c r="CS1678" s="12"/>
      <c r="CT1678" s="12"/>
      <c r="CU1678" s="12"/>
      <c r="CV1678" s="12"/>
      <c r="CW1678" s="12"/>
      <c r="CX1678" s="12"/>
      <c r="CY1678" s="12"/>
      <c r="CZ1678" s="12"/>
      <c r="DA1678" s="12"/>
      <c r="DB1678" s="12"/>
      <c r="DC1678" s="12"/>
      <c r="DD1678" s="12"/>
      <c r="DE1678" s="12"/>
      <c r="DF1678" s="12"/>
      <c r="DG1678" s="12"/>
      <c r="DH1678" s="12"/>
      <c r="DI1678" s="12"/>
      <c r="DJ1678" s="12"/>
      <c r="DK1678" s="12"/>
      <c r="DL1678" s="12"/>
      <c r="DM1678" s="12"/>
      <c r="DN1678" s="12"/>
      <c r="DO1678" s="12"/>
      <c r="DP1678" s="12"/>
      <c r="DQ1678" s="12"/>
      <c r="DR1678" s="12"/>
      <c r="DS1678" s="12"/>
      <c r="DT1678" s="12"/>
      <c r="DU1678" s="12"/>
      <c r="DV1678" s="12"/>
      <c r="DW1678" s="12"/>
      <c r="DX1678" s="12"/>
      <c r="DY1678" s="12"/>
      <c r="DZ1678" s="12"/>
      <c r="EA1678" s="12"/>
      <c r="EB1678" s="12"/>
      <c r="EC1678" s="12"/>
      <c r="ED1678" s="12"/>
      <c r="EE1678" s="12"/>
      <c r="EF1678" s="12"/>
      <c r="EG1678" s="12"/>
      <c r="EH1678" s="12"/>
      <c r="EI1678" s="12"/>
      <c r="EJ1678" s="12"/>
      <c r="EK1678" s="12"/>
      <c r="EL1678" s="12"/>
      <c r="EM1678" s="12"/>
      <c r="EN1678" s="12"/>
      <c r="EO1678" s="12"/>
      <c r="EP1678" s="12"/>
      <c r="EQ1678" s="12"/>
      <c r="ER1678" s="12"/>
      <c r="ES1678" s="12"/>
      <c r="ET1678" s="12"/>
      <c r="EU1678" s="12"/>
      <c r="EV1678" s="12"/>
      <c r="EW1678" s="12"/>
      <c r="EX1678" s="12"/>
      <c r="EY1678" s="12"/>
      <c r="EZ1678" s="12"/>
      <c r="FA1678" s="12"/>
      <c r="FB1678" s="12"/>
      <c r="FC1678" s="12"/>
      <c r="FD1678" s="12"/>
      <c r="FE1678" s="12"/>
      <c r="FF1678" s="12"/>
      <c r="FG1678" s="12"/>
      <c r="FH1678" s="12"/>
      <c r="FI1678" s="12"/>
      <c r="FJ1678" s="12"/>
      <c r="FK1678" s="12"/>
      <c r="FL1678" s="12"/>
      <c r="FM1678" s="12"/>
      <c r="FN1678" s="12"/>
      <c r="FO1678" s="12"/>
      <c r="FP1678" s="12"/>
      <c r="FQ1678" s="12"/>
      <c r="FR1678" s="12"/>
      <c r="FS1678" s="12"/>
      <c r="FT1678" s="12"/>
      <c r="FU1678" s="12"/>
      <c r="FV1678" s="12"/>
      <c r="FW1678" s="12"/>
      <c r="FX1678" s="12"/>
      <c r="FY1678" s="12"/>
      <c r="FZ1678" s="12"/>
      <c r="GA1678" s="12"/>
      <c r="GB1678" s="12"/>
      <c r="GC1678" s="12"/>
      <c r="GD1678" s="12"/>
      <c r="GE1678" s="12"/>
      <c r="GF1678" s="12"/>
      <c r="GG1678" s="12"/>
      <c r="GH1678" s="12"/>
      <c r="GI1678" s="12"/>
      <c r="GJ1678" s="12"/>
      <c r="GK1678" s="12"/>
      <c r="GL1678" s="12"/>
      <c r="GM1678" s="12"/>
      <c r="GN1678" s="12"/>
      <c r="GO1678" s="12"/>
      <c r="GP1678" s="12"/>
      <c r="GQ1678" s="12"/>
      <c r="GR1678" s="12"/>
      <c r="GS1678" s="12"/>
      <c r="GT1678" s="12"/>
      <c r="GU1678" s="12"/>
      <c r="GV1678" s="12"/>
      <c r="GW1678" s="12"/>
      <c r="GX1678" s="12"/>
      <c r="GY1678" s="12"/>
      <c r="GZ1678" s="12"/>
      <c r="HA1678" s="12"/>
      <c r="HB1678" s="12"/>
      <c r="HC1678" s="12"/>
      <c r="HD1678" s="12"/>
      <c r="HE1678" s="12"/>
      <c r="HF1678" s="12"/>
      <c r="HG1678" s="12"/>
      <c r="HH1678" s="12"/>
      <c r="HI1678" s="12"/>
      <c r="HJ1678" s="12"/>
      <c r="HK1678" s="12"/>
      <c r="HL1678" s="12"/>
      <c r="HM1678" s="12"/>
      <c r="HN1678" s="12"/>
      <c r="HO1678" s="12"/>
      <c r="HP1678" s="12"/>
      <c r="HQ1678" s="12"/>
      <c r="HT1678" s="12"/>
      <c r="HU1678" s="12"/>
      <c r="HW1678" s="12"/>
      <c r="HX1678" s="12"/>
      <c r="HY1678" s="12"/>
      <c r="IE1678" s="12"/>
      <c r="IF1678" s="12"/>
      <c r="IG1678" s="12"/>
      <c r="IH1678" s="12"/>
      <c r="IL1678" s="12"/>
      <c r="IM1678" s="12"/>
      <c r="IN1678" s="12"/>
      <c r="IO1678" s="12"/>
      <c r="IP1678" s="12"/>
      <c r="IQ1678" s="12"/>
      <c r="IS1678" s="12"/>
      <c r="IT1678" s="12"/>
      <c r="IU1678" s="12"/>
      <c r="IV1678" s="12"/>
      <c r="IW1678" s="12"/>
      <c r="IX1678" s="12"/>
      <c r="IY1678" s="12"/>
      <c r="IZ1678" s="12"/>
      <c r="JA1678" s="12"/>
      <c r="JN1678" s="12"/>
      <c r="JQ1678" s="12"/>
      <c r="JT1678" s="12"/>
      <c r="JU1678" s="12"/>
      <c r="JV1678" s="12"/>
      <c r="JW1678" s="12"/>
      <c r="JX1678" s="12"/>
      <c r="KS1678" s="12"/>
      <c r="KT1678" s="12"/>
      <c r="LN1678" s="12"/>
      <c r="LO1678" s="12"/>
      <c r="LP1678" s="12"/>
      <c r="LQ1678" s="12"/>
      <c r="MG1678" s="12"/>
      <c r="MH1678" s="12"/>
      <c r="MI1678" s="12"/>
      <c r="MJ1678" s="12"/>
      <c r="MK1678" s="12"/>
      <c r="ML1678" s="12"/>
      <c r="MM1678" s="12"/>
      <c r="MN1678" s="12"/>
      <c r="MO1678" s="12"/>
      <c r="MP1678" s="12"/>
    </row>
    <row r="1679" spans="1:359" s="8" customFormat="1" ht="22.5" customHeight="1">
      <c r="A1679" s="57">
        <v>1</v>
      </c>
      <c r="B1679" s="58">
        <v>15</v>
      </c>
      <c r="C1679" s="62"/>
      <c r="D1679" s="201">
        <f>SUM((S1679*A1679)+B1679+C1679)</f>
        <v>26.59</v>
      </c>
      <c r="E1679" s="226"/>
      <c r="F1679" s="59" t="s">
        <v>805</v>
      </c>
      <c r="G1679" s="59"/>
      <c r="H1679" s="26" t="s">
        <v>482</v>
      </c>
      <c r="I1679" s="26" t="s">
        <v>451</v>
      </c>
      <c r="J1679" s="9" t="s">
        <v>514</v>
      </c>
      <c r="K1679" s="26" t="s">
        <v>452</v>
      </c>
      <c r="L1679" s="66">
        <f>SUM(D1679)</f>
        <v>26.59</v>
      </c>
      <c r="M1679" s="66"/>
      <c r="N1679" s="1" t="s">
        <v>369</v>
      </c>
      <c r="O1679" s="316" t="s">
        <v>369</v>
      </c>
      <c r="P1679" s="317">
        <v>1</v>
      </c>
      <c r="Q1679" s="4" t="s">
        <v>369</v>
      </c>
      <c r="R1679" s="37">
        <v>9.5</v>
      </c>
      <c r="S1679" s="38">
        <f>SUM(R1679*1.22)</f>
        <v>11.59</v>
      </c>
      <c r="T1679" s="20"/>
      <c r="U1679" s="10" t="s">
        <v>518</v>
      </c>
      <c r="V1679" s="9"/>
      <c r="W1679" s="7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  <c r="AR1679" s="12"/>
      <c r="AS1679" s="12"/>
      <c r="AT1679" s="12"/>
      <c r="AU1679" s="12"/>
      <c r="AV1679" s="12"/>
      <c r="AW1679" s="12"/>
      <c r="AX1679" s="12"/>
      <c r="AY1679" s="12"/>
      <c r="AZ1679" s="12"/>
      <c r="BA1679" s="12"/>
      <c r="BB1679" s="12"/>
      <c r="BC1679" s="12"/>
      <c r="BD1679" s="12"/>
      <c r="BE1679" s="12"/>
      <c r="BF1679" s="12"/>
      <c r="BG1679" s="12"/>
      <c r="BH1679" s="12"/>
      <c r="BI1679" s="12"/>
      <c r="BJ1679" s="12"/>
      <c r="BK1679" s="12"/>
      <c r="BL1679" s="12"/>
      <c r="BM1679" s="12"/>
      <c r="BN1679" s="12"/>
      <c r="BO1679" s="12"/>
      <c r="BP1679" s="12"/>
      <c r="BQ1679" s="12"/>
      <c r="BR1679" s="12"/>
      <c r="BS1679" s="12"/>
      <c r="BT1679" s="12"/>
      <c r="BU1679" s="12"/>
      <c r="BV1679" s="12"/>
      <c r="BW1679" s="12"/>
      <c r="BX1679" s="12"/>
      <c r="BY1679" s="12"/>
      <c r="BZ1679" s="12"/>
      <c r="CA1679" s="12"/>
      <c r="CB1679" s="12"/>
      <c r="CC1679" s="12"/>
      <c r="CD1679" s="12"/>
      <c r="CE1679" s="12"/>
      <c r="CF1679" s="12"/>
      <c r="CG1679" s="12"/>
      <c r="CH1679" s="12"/>
      <c r="CI1679" s="12"/>
      <c r="CJ1679" s="12"/>
      <c r="CK1679" s="12"/>
      <c r="CL1679" s="12"/>
      <c r="CM1679" s="12"/>
      <c r="CN1679" s="12"/>
      <c r="CO1679" s="12"/>
      <c r="CP1679" s="12"/>
      <c r="CQ1679" s="12"/>
      <c r="CR1679" s="12"/>
      <c r="CS1679" s="12"/>
      <c r="CT1679" s="12"/>
      <c r="CU1679" s="12"/>
      <c r="CV1679" s="12"/>
      <c r="CW1679" s="12"/>
      <c r="CX1679" s="12"/>
      <c r="CY1679" s="12"/>
      <c r="CZ1679" s="12"/>
      <c r="DA1679" s="12"/>
      <c r="DB1679" s="12"/>
      <c r="DC1679" s="12"/>
      <c r="DD1679" s="12"/>
      <c r="DE1679" s="12"/>
      <c r="DF1679" s="12"/>
      <c r="DG1679" s="12"/>
      <c r="DH1679" s="12"/>
      <c r="DI1679" s="12"/>
      <c r="DJ1679" s="12"/>
      <c r="DK1679" s="12"/>
      <c r="DL1679" s="12"/>
      <c r="DM1679" s="12"/>
      <c r="DN1679" s="12"/>
      <c r="DO1679" s="12"/>
      <c r="DP1679" s="12"/>
      <c r="DQ1679" s="12"/>
      <c r="DR1679" s="12"/>
      <c r="DS1679" s="12"/>
      <c r="DT1679" s="12"/>
      <c r="DU1679" s="12"/>
      <c r="DV1679" s="12"/>
      <c r="DW1679" s="12"/>
      <c r="DX1679" s="12"/>
      <c r="DY1679" s="12"/>
      <c r="DZ1679" s="12"/>
      <c r="EA1679" s="12"/>
      <c r="EB1679" s="12"/>
      <c r="EC1679" s="12"/>
      <c r="ED1679" s="12"/>
      <c r="EE1679" s="12"/>
      <c r="EF1679" s="12"/>
      <c r="EG1679" s="12"/>
      <c r="EH1679" s="12"/>
      <c r="EI1679" s="12"/>
      <c r="EJ1679" s="12"/>
      <c r="EK1679" s="12"/>
      <c r="EL1679" s="12"/>
      <c r="EM1679" s="12"/>
      <c r="EN1679" s="12"/>
      <c r="EO1679" s="12"/>
      <c r="EP1679" s="12"/>
      <c r="EQ1679" s="12"/>
      <c r="ER1679" s="12"/>
      <c r="ES1679" s="12"/>
      <c r="ET1679" s="12"/>
      <c r="EU1679" s="12"/>
      <c r="EV1679" s="12"/>
      <c r="EW1679" s="12"/>
      <c r="EX1679" s="12"/>
      <c r="EY1679" s="12"/>
      <c r="EZ1679" s="12"/>
      <c r="FA1679" s="12"/>
      <c r="FB1679" s="12"/>
      <c r="FC1679" s="12"/>
      <c r="FD1679" s="12"/>
      <c r="FE1679" s="12"/>
      <c r="FF1679" s="12"/>
      <c r="FG1679" s="12"/>
      <c r="FH1679" s="12"/>
      <c r="FI1679" s="12"/>
      <c r="FJ1679" s="12"/>
      <c r="FK1679" s="12"/>
      <c r="FL1679" s="12"/>
      <c r="FM1679" s="12"/>
      <c r="FN1679" s="12"/>
      <c r="FO1679" s="12"/>
      <c r="FP1679" s="12"/>
      <c r="FQ1679" s="12"/>
      <c r="FR1679" s="12"/>
      <c r="FS1679" s="12"/>
      <c r="FT1679" s="12"/>
      <c r="FU1679" s="12"/>
      <c r="FV1679" s="12"/>
      <c r="FW1679" s="12"/>
      <c r="FX1679" s="12"/>
      <c r="FY1679" s="12"/>
      <c r="FZ1679" s="12"/>
      <c r="GA1679" s="12"/>
      <c r="GB1679" s="12"/>
      <c r="GC1679" s="12"/>
      <c r="GD1679" s="12"/>
      <c r="GE1679" s="12"/>
      <c r="GF1679" s="12"/>
      <c r="GG1679" s="12"/>
      <c r="GH1679" s="12"/>
      <c r="GI1679" s="12"/>
      <c r="GJ1679" s="12"/>
      <c r="GK1679" s="12"/>
      <c r="GL1679" s="12"/>
      <c r="GM1679" s="12"/>
      <c r="GN1679" s="12"/>
      <c r="GO1679" s="12"/>
      <c r="GP1679" s="12"/>
      <c r="GQ1679" s="12"/>
      <c r="GR1679" s="12"/>
      <c r="GS1679" s="12"/>
      <c r="GT1679" s="12"/>
      <c r="GU1679" s="12"/>
      <c r="GV1679" s="12"/>
      <c r="GW1679" s="12"/>
      <c r="GX1679" s="12"/>
      <c r="GY1679" s="12"/>
      <c r="GZ1679" s="12"/>
      <c r="HA1679" s="12"/>
      <c r="HB1679" s="12"/>
      <c r="HC1679" s="12"/>
      <c r="HD1679" s="12"/>
      <c r="HE1679" s="12"/>
      <c r="HF1679" s="12"/>
      <c r="HG1679" s="12"/>
      <c r="HH1679" s="12"/>
      <c r="HI1679" s="12"/>
      <c r="HJ1679" s="12"/>
      <c r="HK1679" s="12"/>
      <c r="HL1679" s="12"/>
      <c r="HM1679" s="12"/>
      <c r="HN1679" s="12"/>
      <c r="HO1679" s="12"/>
      <c r="HP1679" s="12"/>
      <c r="HQ1679" s="12"/>
      <c r="HT1679" s="12"/>
      <c r="HU1679" s="12"/>
      <c r="HW1679" s="12"/>
      <c r="HX1679" s="12"/>
      <c r="HY1679" s="12"/>
      <c r="IE1679" s="12"/>
      <c r="IF1679" s="12"/>
      <c r="IG1679" s="12"/>
      <c r="IH1679" s="12"/>
      <c r="IL1679" s="12"/>
      <c r="IM1679" s="12"/>
      <c r="IN1679" s="12"/>
      <c r="IO1679" s="12"/>
      <c r="IP1679" s="12"/>
      <c r="IQ1679" s="12"/>
      <c r="IS1679" s="12"/>
      <c r="IT1679" s="12"/>
      <c r="IU1679" s="12"/>
      <c r="IV1679" s="12"/>
      <c r="IW1679" s="12"/>
      <c r="IX1679" s="12"/>
      <c r="IY1679" s="12"/>
      <c r="IZ1679" s="12"/>
      <c r="JA1679" s="12"/>
      <c r="JN1679" s="12"/>
      <c r="JQ1679" s="12"/>
      <c r="JT1679" s="12"/>
      <c r="JU1679" s="12"/>
      <c r="JV1679" s="12"/>
      <c r="JW1679" s="12"/>
      <c r="JX1679" s="12"/>
      <c r="KS1679" s="12"/>
      <c r="KT1679" s="12"/>
      <c r="LN1679" s="12"/>
      <c r="LO1679" s="12"/>
      <c r="LP1679" s="12"/>
      <c r="LQ1679" s="12"/>
      <c r="MG1679" s="12"/>
      <c r="MH1679" s="12"/>
      <c r="MI1679" s="12"/>
      <c r="MJ1679" s="12"/>
      <c r="MK1679" s="12"/>
      <c r="ML1679" s="12"/>
      <c r="MM1679" s="12"/>
      <c r="MN1679" s="12"/>
      <c r="MO1679" s="12"/>
      <c r="MP1679" s="12"/>
    </row>
    <row r="1680" spans="1:359" s="8" customFormat="1" ht="22.5" customHeight="1">
      <c r="A1680" s="57">
        <v>1.9</v>
      </c>
      <c r="B1680" s="58"/>
      <c r="C1680" s="62"/>
      <c r="D1680" s="201">
        <f>SUM((S1680*A1680)+B1680+C1680)</f>
        <v>71.858000000000004</v>
      </c>
      <c r="E1680" s="226"/>
      <c r="F1680" s="59" t="s">
        <v>809</v>
      </c>
      <c r="G1680" s="59"/>
      <c r="H1680" s="26" t="s">
        <v>482</v>
      </c>
      <c r="I1680" s="26" t="s">
        <v>451</v>
      </c>
      <c r="J1680" s="9" t="s">
        <v>2247</v>
      </c>
      <c r="K1680" s="77" t="s">
        <v>2246</v>
      </c>
      <c r="L1680" s="66">
        <f>SUM(D1680)</f>
        <v>71.858000000000004</v>
      </c>
      <c r="M1680" s="66"/>
      <c r="N1680" s="1" t="s">
        <v>369</v>
      </c>
      <c r="O1680" s="316" t="s">
        <v>369</v>
      </c>
      <c r="P1680" s="317">
        <v>1</v>
      </c>
      <c r="Q1680" s="4" t="s">
        <v>369</v>
      </c>
      <c r="R1680" s="37">
        <v>31</v>
      </c>
      <c r="S1680" s="38">
        <f>SUM(R1680*1.22)</f>
        <v>37.82</v>
      </c>
      <c r="T1680" s="20"/>
      <c r="U1680" s="10" t="s">
        <v>518</v>
      </c>
      <c r="V1680" s="9"/>
      <c r="W1680" s="7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  <c r="AR1680" s="12"/>
      <c r="AS1680" s="12"/>
      <c r="AT1680" s="12"/>
      <c r="AU1680" s="12"/>
      <c r="AV1680" s="12"/>
      <c r="AW1680" s="12"/>
      <c r="AX1680" s="12"/>
      <c r="AY1680" s="12"/>
      <c r="AZ1680" s="12"/>
      <c r="BA1680" s="12"/>
      <c r="BB1680" s="12"/>
      <c r="BC1680" s="12"/>
      <c r="BD1680" s="12"/>
      <c r="BE1680" s="12"/>
      <c r="BF1680" s="12"/>
      <c r="BG1680" s="12"/>
      <c r="BH1680" s="12"/>
      <c r="BI1680" s="12"/>
      <c r="BJ1680" s="12"/>
      <c r="BK1680" s="12"/>
      <c r="BL1680" s="12"/>
      <c r="BM1680" s="12"/>
      <c r="BN1680" s="12"/>
      <c r="BO1680" s="12"/>
      <c r="BP1680" s="12"/>
      <c r="BQ1680" s="12"/>
      <c r="BR1680" s="12"/>
      <c r="BS1680" s="12"/>
      <c r="BT1680" s="12"/>
      <c r="BU1680" s="12"/>
      <c r="BV1680" s="12"/>
      <c r="BW1680" s="12"/>
      <c r="BX1680" s="12"/>
      <c r="BY1680" s="12"/>
      <c r="BZ1680" s="12"/>
      <c r="CA1680" s="12"/>
      <c r="CB1680" s="12"/>
      <c r="CC1680" s="12"/>
      <c r="CD1680" s="12"/>
      <c r="CE1680" s="12"/>
      <c r="CF1680" s="12"/>
      <c r="CG1680" s="12"/>
      <c r="CH1680" s="12"/>
      <c r="CI1680" s="12"/>
      <c r="CJ1680" s="12"/>
      <c r="CK1680" s="12"/>
      <c r="CL1680" s="12"/>
      <c r="CM1680" s="12"/>
      <c r="CN1680" s="12"/>
      <c r="CO1680" s="12"/>
      <c r="CP1680" s="12"/>
      <c r="CQ1680" s="12"/>
      <c r="CR1680" s="12"/>
      <c r="CS1680" s="12"/>
      <c r="CT1680" s="12"/>
      <c r="CU1680" s="12"/>
      <c r="CV1680" s="12"/>
      <c r="CW1680" s="12"/>
      <c r="CX1680" s="12"/>
      <c r="CY1680" s="12"/>
      <c r="CZ1680" s="12"/>
      <c r="DA1680" s="12"/>
      <c r="DB1680" s="12"/>
      <c r="DC1680" s="12"/>
      <c r="DD1680" s="12"/>
      <c r="DE1680" s="12"/>
      <c r="DF1680" s="12"/>
      <c r="DG1680" s="12"/>
      <c r="DH1680" s="12"/>
      <c r="DI1680" s="12"/>
      <c r="DJ1680" s="12"/>
      <c r="DK1680" s="12"/>
      <c r="DL1680" s="12"/>
      <c r="DM1680" s="12"/>
      <c r="DN1680" s="12"/>
      <c r="DO1680" s="12"/>
      <c r="DP1680" s="12"/>
      <c r="DQ1680" s="12"/>
      <c r="DR1680" s="12"/>
      <c r="DS1680" s="12"/>
      <c r="DT1680" s="12"/>
      <c r="DU1680" s="12"/>
      <c r="DV1680" s="12"/>
      <c r="DW1680" s="12"/>
      <c r="DX1680" s="12"/>
      <c r="DY1680" s="12"/>
      <c r="DZ1680" s="12"/>
      <c r="EA1680" s="12"/>
      <c r="EB1680" s="12"/>
      <c r="EC1680" s="12"/>
      <c r="ED1680" s="12"/>
      <c r="EE1680" s="12"/>
      <c r="EF1680" s="12"/>
      <c r="EG1680" s="12"/>
      <c r="EH1680" s="12"/>
      <c r="EI1680" s="12"/>
      <c r="EJ1680" s="12"/>
      <c r="EK1680" s="12"/>
      <c r="EL1680" s="12"/>
      <c r="EM1680" s="12"/>
      <c r="EN1680" s="12"/>
      <c r="EO1680" s="12"/>
      <c r="EP1680" s="12"/>
      <c r="EQ1680" s="12"/>
      <c r="ER1680" s="12"/>
      <c r="ES1680" s="12"/>
      <c r="ET1680" s="12"/>
      <c r="EU1680" s="12"/>
      <c r="EV1680" s="12"/>
      <c r="EW1680" s="12"/>
      <c r="EX1680" s="12"/>
      <c r="EY1680" s="12"/>
      <c r="EZ1680" s="12"/>
      <c r="FA1680" s="12"/>
      <c r="FB1680" s="12"/>
      <c r="FC1680" s="12"/>
      <c r="FD1680" s="12"/>
      <c r="FE1680" s="12"/>
      <c r="FF1680" s="12"/>
      <c r="FG1680" s="12"/>
      <c r="FH1680" s="12"/>
      <c r="FI1680" s="12"/>
      <c r="FJ1680" s="12"/>
      <c r="FK1680" s="12"/>
      <c r="FL1680" s="12"/>
      <c r="FM1680" s="12"/>
      <c r="FN1680" s="12"/>
      <c r="FO1680" s="12"/>
      <c r="FP1680" s="12"/>
      <c r="FQ1680" s="12"/>
      <c r="FR1680" s="12"/>
      <c r="FS1680" s="12"/>
      <c r="FT1680" s="12"/>
      <c r="FU1680" s="12"/>
      <c r="FV1680" s="12"/>
      <c r="FW1680" s="12"/>
      <c r="FX1680" s="12"/>
      <c r="FY1680" s="12"/>
      <c r="FZ1680" s="12"/>
      <c r="GA1680" s="12"/>
      <c r="GB1680" s="12"/>
      <c r="GC1680" s="12"/>
      <c r="GD1680" s="12"/>
      <c r="GE1680" s="12"/>
      <c r="GF1680" s="12"/>
      <c r="GG1680" s="12"/>
      <c r="GH1680" s="12"/>
      <c r="GI1680" s="12"/>
      <c r="GJ1680" s="12"/>
      <c r="GK1680" s="12"/>
      <c r="GL1680" s="12"/>
      <c r="GM1680" s="12"/>
      <c r="GN1680" s="12"/>
      <c r="GO1680" s="12"/>
      <c r="GP1680" s="12"/>
      <c r="GQ1680" s="12"/>
      <c r="GR1680" s="12"/>
      <c r="GS1680" s="12"/>
      <c r="GT1680" s="12"/>
      <c r="GU1680" s="12"/>
      <c r="GV1680" s="12"/>
      <c r="GW1680" s="12"/>
      <c r="GX1680" s="12"/>
      <c r="GY1680" s="12"/>
      <c r="GZ1680" s="12"/>
      <c r="HA1680" s="12"/>
      <c r="HB1680" s="12"/>
      <c r="HC1680" s="12"/>
      <c r="HD1680" s="12"/>
      <c r="HE1680" s="12"/>
      <c r="HF1680" s="12"/>
      <c r="HG1680" s="12"/>
      <c r="HH1680" s="12"/>
      <c r="HI1680" s="12"/>
      <c r="HJ1680" s="12"/>
      <c r="HK1680" s="12"/>
      <c r="HL1680" s="12"/>
      <c r="HM1680" s="12"/>
      <c r="HN1680" s="12"/>
      <c r="HO1680" s="12"/>
      <c r="HP1680" s="12"/>
      <c r="HQ1680" s="12"/>
      <c r="HT1680" s="12"/>
      <c r="HU1680" s="12"/>
      <c r="HW1680" s="12"/>
      <c r="HX1680" s="12"/>
      <c r="HY1680" s="12"/>
      <c r="IE1680" s="12"/>
      <c r="IF1680" s="12"/>
      <c r="IG1680" s="12"/>
      <c r="IH1680" s="12"/>
      <c r="IL1680" s="12"/>
      <c r="IM1680" s="12"/>
      <c r="IN1680" s="12"/>
      <c r="IO1680" s="12"/>
      <c r="IP1680" s="12"/>
      <c r="IQ1680" s="12"/>
      <c r="IS1680" s="12"/>
      <c r="IT1680" s="12"/>
      <c r="IU1680" s="12"/>
      <c r="IV1680" s="12"/>
      <c r="IW1680" s="12"/>
      <c r="IX1680" s="12"/>
      <c r="IY1680" s="12"/>
      <c r="IZ1680" s="12"/>
      <c r="JA1680" s="12"/>
      <c r="JN1680" s="12"/>
      <c r="JQ1680" s="12"/>
      <c r="JT1680" s="12"/>
      <c r="JU1680" s="12"/>
      <c r="JV1680" s="12"/>
      <c r="JW1680" s="12"/>
      <c r="JX1680" s="12"/>
      <c r="KS1680" s="12"/>
      <c r="KT1680" s="12"/>
      <c r="KZ1680" s="7"/>
      <c r="LA1680" s="7"/>
      <c r="LB1680" s="7"/>
      <c r="LC1680" s="7"/>
      <c r="LN1680" s="12"/>
      <c r="LO1680" s="12"/>
      <c r="LP1680" s="12"/>
      <c r="LQ1680" s="12"/>
      <c r="MG1680" s="12"/>
      <c r="MH1680" s="12"/>
      <c r="MI1680" s="12"/>
      <c r="MJ1680" s="12"/>
    </row>
    <row r="1681" spans="1:359" s="8" customFormat="1" ht="22.5" customHeight="1">
      <c r="A1681" s="56"/>
      <c r="B1681" s="55"/>
      <c r="C1681" s="63"/>
      <c r="D1681" s="201"/>
      <c r="E1681" s="226"/>
      <c r="F1681" s="60"/>
      <c r="G1681" s="60"/>
      <c r="H1681" s="26"/>
      <c r="I1681" s="26"/>
      <c r="J1681" s="9"/>
      <c r="K1681" s="26"/>
      <c r="L1681" s="66"/>
      <c r="M1681" s="66"/>
      <c r="N1681" s="17"/>
      <c r="O1681" s="318"/>
      <c r="P1681" s="318"/>
      <c r="Q1681" s="13"/>
      <c r="R1681" s="31"/>
      <c r="S1681" s="31"/>
      <c r="T1681" s="21"/>
      <c r="U1681" s="10"/>
      <c r="V1681" s="9"/>
      <c r="KG1681" s="12"/>
      <c r="KH1681" s="12"/>
      <c r="KI1681" s="12"/>
      <c r="KJ1681" s="12"/>
      <c r="KK1681" s="12"/>
      <c r="KL1681" s="12"/>
      <c r="MR1681" s="12"/>
      <c r="MU1681" s="12"/>
    </row>
    <row r="1682" spans="1:359" s="8" customFormat="1" ht="22.5" customHeight="1">
      <c r="A1682" s="56"/>
      <c r="B1682" s="55"/>
      <c r="C1682" s="63"/>
      <c r="D1682" s="201"/>
      <c r="E1682" s="225"/>
      <c r="F1682" s="60"/>
      <c r="G1682" s="60"/>
      <c r="H1682" s="26"/>
      <c r="I1682" s="26"/>
      <c r="J1682" s="9"/>
      <c r="K1682" s="26"/>
      <c r="L1682" s="66"/>
      <c r="M1682" s="66"/>
      <c r="N1682" s="17"/>
      <c r="O1682" s="318"/>
      <c r="P1682" s="318"/>
      <c r="Q1682" s="13"/>
      <c r="R1682" s="31"/>
      <c r="S1682" s="31"/>
      <c r="T1682" s="21"/>
      <c r="U1682" s="10"/>
      <c r="V1682" s="9"/>
      <c r="KG1682" s="12"/>
      <c r="KH1682" s="12"/>
      <c r="KI1682" s="12"/>
      <c r="KJ1682" s="12"/>
      <c r="KK1682" s="12"/>
      <c r="KL1682" s="12"/>
    </row>
    <row r="1683" spans="1:359" s="8" customFormat="1" ht="22.5" customHeight="1">
      <c r="A1683" s="56"/>
      <c r="B1683" s="55"/>
      <c r="C1683" s="63"/>
      <c r="D1683" s="201"/>
      <c r="E1683" s="226"/>
      <c r="F1683" s="60"/>
      <c r="G1683" s="60"/>
      <c r="H1683" s="26"/>
      <c r="I1683" s="26"/>
      <c r="J1683" s="9"/>
      <c r="K1683" s="26"/>
      <c r="L1683" s="66"/>
      <c r="M1683" s="66"/>
      <c r="N1683" s="17"/>
      <c r="O1683" s="318"/>
      <c r="P1683" s="318"/>
      <c r="Q1683" s="13"/>
      <c r="R1683" s="31"/>
      <c r="S1683" s="31"/>
      <c r="T1683" s="21"/>
      <c r="U1683" s="10"/>
      <c r="V1683" s="9"/>
      <c r="KG1683" s="12"/>
    </row>
    <row r="1684" spans="1:359" s="8" customFormat="1" ht="22.5" customHeight="1">
      <c r="A1684" s="56"/>
      <c r="B1684" s="55"/>
      <c r="C1684" s="63"/>
      <c r="D1684" s="201"/>
      <c r="E1684" s="226"/>
      <c r="F1684" s="60"/>
      <c r="G1684" s="60"/>
      <c r="H1684" s="26"/>
      <c r="I1684" s="26"/>
      <c r="J1684" s="9"/>
      <c r="K1684" s="26"/>
      <c r="L1684" s="66"/>
      <c r="M1684" s="66"/>
      <c r="N1684" s="17"/>
      <c r="O1684" s="318"/>
      <c r="P1684" s="318"/>
      <c r="Q1684" s="13"/>
      <c r="R1684" s="31"/>
      <c r="S1684" s="31"/>
      <c r="T1684" s="21"/>
      <c r="U1684" s="10"/>
      <c r="V1684" s="9"/>
      <c r="KH1684" s="12"/>
      <c r="KI1684" s="12"/>
      <c r="KJ1684" s="12"/>
      <c r="KK1684" s="12"/>
      <c r="KL1684" s="12"/>
    </row>
    <row r="1685" spans="1:359" s="8" customFormat="1" ht="22.5" customHeight="1">
      <c r="A1685" s="57">
        <v>1.9</v>
      </c>
      <c r="B1685" s="58"/>
      <c r="C1685" s="62">
        <v>6</v>
      </c>
      <c r="D1685" s="201">
        <f>SUM((S1685*A1685)+B1685+C1685)</f>
        <v>79.016999999999996</v>
      </c>
      <c r="E1685" s="226"/>
      <c r="F1685" s="59" t="s">
        <v>809</v>
      </c>
      <c r="G1685" s="90"/>
      <c r="H1685" s="26" t="s">
        <v>483</v>
      </c>
      <c r="I1685" s="26" t="s">
        <v>2085</v>
      </c>
      <c r="J1685" s="28" t="s">
        <v>2103</v>
      </c>
      <c r="K1685" s="26" t="s">
        <v>2086</v>
      </c>
      <c r="L1685" s="66">
        <f>SUM(D1685)</f>
        <v>79.016999999999996</v>
      </c>
      <c r="M1685" s="66"/>
      <c r="N1685" s="1" t="s">
        <v>369</v>
      </c>
      <c r="O1685" s="316" t="s">
        <v>369</v>
      </c>
      <c r="P1685" s="317">
        <v>1</v>
      </c>
      <c r="Q1685" s="4" t="s">
        <v>369</v>
      </c>
      <c r="R1685" s="37">
        <v>31.5</v>
      </c>
      <c r="S1685" s="38">
        <f>SUM(R1685*1.22)</f>
        <v>38.43</v>
      </c>
      <c r="T1685" s="25">
        <v>0.03</v>
      </c>
      <c r="U1685" s="10" t="s">
        <v>2082</v>
      </c>
      <c r="V1685" s="9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  <c r="AR1685" s="12"/>
      <c r="AS1685" s="12"/>
      <c r="AT1685" s="12"/>
      <c r="AU1685" s="12"/>
      <c r="AV1685" s="12"/>
      <c r="AW1685" s="12"/>
      <c r="AX1685" s="12"/>
      <c r="AY1685" s="12"/>
      <c r="AZ1685" s="12"/>
      <c r="BA1685" s="12"/>
      <c r="BB1685" s="12"/>
      <c r="BC1685" s="12"/>
      <c r="BD1685" s="12"/>
      <c r="BE1685" s="12"/>
      <c r="BF1685" s="12"/>
      <c r="BG1685" s="12"/>
      <c r="BH1685" s="12"/>
      <c r="BI1685" s="12"/>
      <c r="BJ1685" s="12"/>
      <c r="BK1685" s="12"/>
      <c r="BL1685" s="12"/>
      <c r="BM1685" s="12"/>
      <c r="BN1685" s="12"/>
      <c r="BO1685" s="12"/>
      <c r="BP1685" s="12"/>
      <c r="BQ1685" s="12"/>
      <c r="BR1685" s="12"/>
      <c r="BS1685" s="12"/>
      <c r="BT1685" s="12"/>
      <c r="BU1685" s="12"/>
      <c r="BV1685" s="12"/>
      <c r="BW1685" s="12"/>
      <c r="BX1685" s="12"/>
      <c r="BY1685" s="12"/>
      <c r="BZ1685" s="12"/>
      <c r="CA1685" s="12"/>
      <c r="CB1685" s="12"/>
      <c r="CC1685" s="12"/>
      <c r="CD1685" s="12"/>
      <c r="CE1685" s="12"/>
      <c r="CF1685" s="12"/>
      <c r="CG1685" s="12"/>
      <c r="CH1685" s="12"/>
      <c r="CI1685" s="12"/>
      <c r="CJ1685" s="12"/>
      <c r="CK1685" s="12"/>
      <c r="CL1685" s="12"/>
      <c r="CM1685" s="12"/>
      <c r="CN1685" s="12"/>
      <c r="CO1685" s="12"/>
      <c r="CP1685" s="12"/>
      <c r="CQ1685" s="12"/>
      <c r="CR1685" s="12"/>
      <c r="CS1685" s="12"/>
      <c r="CT1685" s="12"/>
      <c r="CU1685" s="12"/>
      <c r="CV1685" s="12"/>
      <c r="CW1685" s="12"/>
      <c r="CX1685" s="12"/>
      <c r="CY1685" s="12"/>
      <c r="CZ1685" s="12"/>
      <c r="DA1685" s="12"/>
      <c r="DB1685" s="12"/>
      <c r="DC1685" s="12"/>
      <c r="DD1685" s="12"/>
      <c r="DE1685" s="12"/>
      <c r="DF1685" s="12"/>
      <c r="DG1685" s="12"/>
      <c r="DH1685" s="12"/>
      <c r="DI1685" s="12"/>
      <c r="DJ1685" s="12"/>
      <c r="DK1685" s="12"/>
      <c r="DL1685" s="12"/>
      <c r="DM1685" s="12"/>
      <c r="DN1685" s="12"/>
      <c r="DO1685" s="12"/>
      <c r="DP1685" s="12"/>
      <c r="DQ1685" s="12"/>
      <c r="DR1685" s="12"/>
      <c r="DS1685" s="12"/>
      <c r="DT1685" s="12"/>
      <c r="DU1685" s="12"/>
      <c r="DV1685" s="12"/>
      <c r="DW1685" s="12"/>
      <c r="DX1685" s="12"/>
      <c r="DY1685" s="12"/>
      <c r="DZ1685" s="12"/>
      <c r="EA1685" s="12"/>
      <c r="EB1685" s="12"/>
      <c r="EC1685" s="12"/>
      <c r="ED1685" s="12"/>
      <c r="EE1685" s="12"/>
      <c r="EF1685" s="12"/>
      <c r="EG1685" s="12"/>
      <c r="EH1685" s="12"/>
      <c r="EI1685" s="12"/>
      <c r="EJ1685" s="12"/>
      <c r="EK1685" s="12"/>
      <c r="EL1685" s="12"/>
      <c r="EM1685" s="12"/>
      <c r="EN1685" s="12"/>
      <c r="EO1685" s="12"/>
      <c r="EP1685" s="12"/>
      <c r="EQ1685" s="12"/>
      <c r="ER1685" s="12"/>
      <c r="ES1685" s="12"/>
      <c r="ET1685" s="12"/>
      <c r="EU1685" s="12"/>
      <c r="EV1685" s="12"/>
      <c r="EW1685" s="12"/>
      <c r="EX1685" s="12"/>
      <c r="EY1685" s="12"/>
      <c r="EZ1685" s="12"/>
      <c r="FA1685" s="12"/>
      <c r="FB1685" s="12"/>
      <c r="FC1685" s="12"/>
      <c r="FD1685" s="12"/>
      <c r="FE1685" s="12"/>
      <c r="FF1685" s="12"/>
      <c r="FG1685" s="12"/>
      <c r="FH1685" s="12"/>
      <c r="FI1685" s="12"/>
      <c r="FJ1685" s="12"/>
      <c r="FK1685" s="12"/>
      <c r="FL1685" s="12"/>
      <c r="FM1685" s="12"/>
      <c r="FN1685" s="12"/>
      <c r="FO1685" s="12"/>
      <c r="FP1685" s="12"/>
      <c r="FQ1685" s="12"/>
      <c r="FR1685" s="12"/>
      <c r="FS1685" s="12"/>
      <c r="FT1685" s="12"/>
      <c r="FU1685" s="12"/>
      <c r="FV1685" s="12"/>
      <c r="FW1685" s="12"/>
      <c r="FX1685" s="12"/>
      <c r="FY1685" s="12"/>
      <c r="FZ1685" s="12"/>
      <c r="GA1685" s="12"/>
      <c r="GB1685" s="12"/>
      <c r="GC1685" s="12"/>
      <c r="GD1685" s="12"/>
      <c r="GE1685" s="12"/>
      <c r="GF1685" s="12"/>
      <c r="GG1685" s="12"/>
      <c r="GH1685" s="12"/>
      <c r="GI1685" s="12"/>
      <c r="GJ1685" s="12"/>
      <c r="GK1685" s="12"/>
      <c r="GL1685" s="12"/>
      <c r="GM1685" s="12"/>
      <c r="GN1685" s="12"/>
      <c r="GO1685" s="12"/>
      <c r="GP1685" s="12"/>
      <c r="GQ1685" s="12"/>
      <c r="GR1685" s="12"/>
      <c r="GS1685" s="12"/>
      <c r="GT1685" s="12"/>
      <c r="GU1685" s="12"/>
      <c r="GV1685" s="12"/>
      <c r="GW1685" s="12"/>
      <c r="GX1685" s="12"/>
      <c r="GY1685" s="12"/>
      <c r="GZ1685" s="12"/>
      <c r="HA1685" s="12"/>
      <c r="HB1685" s="12"/>
      <c r="HC1685" s="12"/>
      <c r="HD1685" s="12"/>
      <c r="HE1685" s="12"/>
      <c r="HF1685" s="12"/>
      <c r="HG1685" s="12"/>
      <c r="HH1685" s="12"/>
      <c r="HI1685" s="12"/>
      <c r="HJ1685" s="12"/>
      <c r="HK1685" s="12"/>
      <c r="HL1685" s="12"/>
      <c r="HM1685" s="12"/>
      <c r="HN1685" s="12"/>
      <c r="HO1685" s="12"/>
      <c r="HR1685" s="12"/>
      <c r="HS1685" s="12"/>
      <c r="HT1685" s="12"/>
      <c r="HU1685" s="12"/>
      <c r="HV1685" s="12"/>
      <c r="HW1685" s="12"/>
      <c r="HX1685" s="12"/>
      <c r="HY1685" s="12"/>
      <c r="HZ1685" s="12"/>
      <c r="IA1685" s="12"/>
      <c r="IE1685" s="12"/>
      <c r="IF1685" s="12"/>
      <c r="IG1685" s="12"/>
      <c r="IH1685" s="12"/>
      <c r="IJ1685" s="12"/>
      <c r="IK1685" s="12"/>
      <c r="IL1685" s="12"/>
      <c r="IM1685" s="12"/>
      <c r="IN1685" s="12"/>
      <c r="IO1685" s="12"/>
      <c r="IP1685" s="12"/>
      <c r="IQ1685" s="12"/>
      <c r="IR1685" s="12"/>
      <c r="JB1685" s="12"/>
      <c r="JC1685" s="12"/>
      <c r="JD1685" s="12"/>
      <c r="JE1685" s="12"/>
      <c r="JF1685" s="12"/>
      <c r="JG1685" s="12"/>
      <c r="JH1685" s="12"/>
      <c r="JI1685" s="12"/>
      <c r="JJ1685" s="12"/>
      <c r="JK1685" s="12"/>
      <c r="JL1685" s="12"/>
      <c r="JM1685" s="7"/>
      <c r="JN1685" s="12"/>
      <c r="JO1685" s="7"/>
      <c r="JP1685" s="12"/>
      <c r="JQ1685" s="7"/>
      <c r="JR1685" s="12"/>
      <c r="JS1685" s="12"/>
      <c r="JT1685" s="12"/>
      <c r="JU1685" s="12"/>
      <c r="JV1685" s="12"/>
      <c r="JW1685" s="12"/>
      <c r="JX1685" s="12"/>
      <c r="JY1685" s="12"/>
      <c r="JZ1685" s="12"/>
      <c r="KA1685" s="12"/>
      <c r="KB1685" s="12"/>
      <c r="KC1685" s="12"/>
      <c r="KD1685" s="12"/>
      <c r="KE1685" s="12"/>
      <c r="KF1685" s="12"/>
      <c r="KH1685"/>
      <c r="KI1685"/>
      <c r="KJ1685"/>
      <c r="KK1685"/>
      <c r="KL1685"/>
      <c r="KM1685" s="12"/>
      <c r="KN1685" s="12"/>
      <c r="KO1685" s="12"/>
      <c r="KP1685" s="12"/>
      <c r="KQ1685" s="12"/>
      <c r="KR1685" s="12"/>
      <c r="KS1685" s="12"/>
      <c r="KT1685" s="12"/>
      <c r="LN1685" s="12"/>
      <c r="LO1685" s="12"/>
      <c r="LP1685" s="12"/>
      <c r="LQ1685" s="12"/>
      <c r="MG1685" s="12"/>
      <c r="MH1685" s="12"/>
      <c r="MI1685" s="12"/>
      <c r="MJ1685" s="12"/>
      <c r="MK1685" s="12"/>
      <c r="ML1685" s="12"/>
      <c r="MM1685" s="12"/>
      <c r="MN1685" s="12"/>
      <c r="MO1685" s="12"/>
      <c r="MP1685" s="12"/>
    </row>
    <row r="1686" spans="1:359" s="8" customFormat="1" ht="22.5" customHeight="1">
      <c r="A1686" s="57">
        <v>1.7</v>
      </c>
      <c r="B1686" s="58"/>
      <c r="C1686" s="62">
        <v>-5</v>
      </c>
      <c r="D1686" s="201">
        <f>SUM((S1686*A1686)+B1686+C1686)</f>
        <v>109.07</v>
      </c>
      <c r="E1686" s="225"/>
      <c r="F1686" s="59" t="s">
        <v>811</v>
      </c>
      <c r="G1686" s="59"/>
      <c r="H1686" s="26" t="s">
        <v>483</v>
      </c>
      <c r="I1686" s="26" t="s">
        <v>1261</v>
      </c>
      <c r="J1686" s="26"/>
      <c r="K1686" s="26" t="s">
        <v>1262</v>
      </c>
      <c r="L1686" s="66">
        <f>SUM(D1686)</f>
        <v>109.07</v>
      </c>
      <c r="M1686" s="66"/>
      <c r="N1686" s="1" t="s">
        <v>369</v>
      </c>
      <c r="O1686" s="316" t="s">
        <v>369</v>
      </c>
      <c r="P1686" s="317">
        <v>1</v>
      </c>
      <c r="Q1686" s="4" t="s">
        <v>369</v>
      </c>
      <c r="R1686" s="37">
        <v>55</v>
      </c>
      <c r="S1686" s="38">
        <f>SUM(R1686*1.22)</f>
        <v>67.099999999999994</v>
      </c>
      <c r="T1686" s="20"/>
      <c r="U1686" s="10" t="s">
        <v>522</v>
      </c>
      <c r="V1686" s="9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  <c r="AR1686" s="12"/>
      <c r="AS1686" s="12"/>
      <c r="AT1686" s="12"/>
      <c r="AU1686" s="12"/>
      <c r="AV1686" s="12"/>
      <c r="AW1686" s="12"/>
      <c r="AX1686" s="12"/>
      <c r="AY1686" s="12"/>
      <c r="AZ1686" s="12"/>
      <c r="BA1686" s="12"/>
      <c r="BB1686" s="12"/>
      <c r="BC1686" s="12"/>
      <c r="BD1686" s="12"/>
      <c r="BE1686" s="12"/>
      <c r="BF1686" s="12"/>
      <c r="BG1686" s="12"/>
      <c r="BH1686" s="12"/>
      <c r="BI1686" s="12"/>
      <c r="BJ1686" s="12"/>
      <c r="BK1686" s="12"/>
      <c r="BL1686" s="12"/>
      <c r="BM1686" s="12"/>
      <c r="BN1686" s="12"/>
      <c r="BO1686" s="12"/>
      <c r="BP1686" s="12"/>
      <c r="BQ1686" s="12"/>
      <c r="BR1686" s="12"/>
      <c r="BS1686" s="12"/>
      <c r="BT1686" s="12"/>
      <c r="BU1686" s="12"/>
      <c r="BV1686" s="12"/>
      <c r="BW1686" s="12"/>
      <c r="BX1686" s="12"/>
      <c r="BY1686" s="12"/>
      <c r="BZ1686" s="12"/>
      <c r="CA1686" s="12"/>
      <c r="CB1686" s="12"/>
      <c r="CC1686" s="12"/>
      <c r="CD1686" s="12"/>
      <c r="CE1686" s="12"/>
      <c r="CF1686" s="12"/>
      <c r="CG1686" s="12"/>
      <c r="CH1686" s="12"/>
      <c r="CI1686" s="12"/>
      <c r="CJ1686" s="12"/>
      <c r="CK1686" s="12"/>
      <c r="CL1686" s="12"/>
      <c r="CM1686" s="12"/>
      <c r="CN1686" s="12"/>
      <c r="CO1686" s="12"/>
      <c r="CP1686" s="12"/>
      <c r="CQ1686" s="12"/>
      <c r="CR1686" s="12"/>
      <c r="CS1686" s="12"/>
      <c r="CT1686" s="12"/>
      <c r="CU1686" s="12"/>
      <c r="CV1686" s="12"/>
      <c r="CW1686" s="12"/>
      <c r="CX1686" s="12"/>
      <c r="CY1686" s="12"/>
      <c r="CZ1686" s="12"/>
      <c r="DA1686" s="12"/>
      <c r="DB1686" s="12"/>
      <c r="DC1686" s="12"/>
      <c r="DD1686" s="12"/>
      <c r="DE1686" s="12"/>
      <c r="DF1686" s="12"/>
      <c r="DG1686" s="12"/>
      <c r="DH1686" s="12"/>
      <c r="DI1686" s="12"/>
      <c r="DJ1686" s="12"/>
      <c r="DK1686" s="12"/>
      <c r="DL1686" s="12"/>
      <c r="DM1686" s="12"/>
      <c r="DN1686" s="12"/>
      <c r="DO1686" s="12"/>
      <c r="DP1686" s="12"/>
      <c r="DQ1686" s="12"/>
      <c r="DR1686" s="12"/>
      <c r="DS1686" s="12"/>
      <c r="DT1686" s="12"/>
      <c r="DU1686" s="12"/>
      <c r="DV1686" s="12"/>
      <c r="DW1686" s="12"/>
      <c r="DX1686" s="12"/>
      <c r="DY1686" s="12"/>
      <c r="DZ1686" s="12"/>
      <c r="EA1686" s="12"/>
      <c r="EB1686" s="12"/>
      <c r="EC1686" s="12"/>
      <c r="ED1686" s="12"/>
      <c r="EE1686" s="12"/>
      <c r="EF1686" s="12"/>
      <c r="EG1686" s="12"/>
      <c r="EH1686" s="12"/>
      <c r="EI1686" s="12"/>
      <c r="EJ1686" s="12"/>
      <c r="EK1686" s="12"/>
      <c r="EL1686" s="12"/>
      <c r="EM1686" s="12"/>
      <c r="EN1686" s="12"/>
      <c r="EO1686" s="12"/>
      <c r="EP1686" s="12"/>
      <c r="EQ1686" s="12"/>
      <c r="ER1686" s="12"/>
      <c r="ES1686" s="12"/>
      <c r="ET1686" s="12"/>
      <c r="EU1686" s="12"/>
      <c r="EV1686" s="12"/>
      <c r="EW1686" s="12"/>
      <c r="EX1686" s="12"/>
      <c r="EY1686" s="12"/>
      <c r="EZ1686" s="12"/>
      <c r="FA1686" s="12"/>
      <c r="FB1686" s="12"/>
      <c r="FC1686" s="12"/>
      <c r="FD1686" s="12"/>
      <c r="FE1686" s="12"/>
      <c r="FF1686" s="12"/>
      <c r="FG1686" s="12"/>
      <c r="FH1686" s="12"/>
      <c r="FI1686" s="12"/>
      <c r="FJ1686" s="12"/>
      <c r="FK1686" s="12"/>
      <c r="FL1686" s="12"/>
      <c r="FM1686" s="12"/>
      <c r="FN1686" s="12"/>
      <c r="FO1686" s="12"/>
      <c r="FP1686" s="12"/>
      <c r="FQ1686" s="12"/>
      <c r="FR1686" s="12"/>
      <c r="FS1686" s="12"/>
      <c r="FT1686" s="12"/>
      <c r="FU1686" s="12"/>
      <c r="FV1686" s="12"/>
      <c r="FW1686" s="12"/>
      <c r="FX1686" s="12"/>
      <c r="FY1686" s="12"/>
      <c r="FZ1686" s="12"/>
      <c r="GA1686" s="12"/>
      <c r="GB1686" s="12"/>
      <c r="GC1686" s="12"/>
      <c r="GD1686" s="12"/>
      <c r="GE1686" s="12"/>
      <c r="GF1686" s="12"/>
      <c r="GG1686" s="12"/>
      <c r="GH1686" s="12"/>
      <c r="GI1686" s="12"/>
      <c r="GJ1686" s="12"/>
      <c r="GK1686" s="12"/>
      <c r="GL1686" s="12"/>
      <c r="GM1686" s="12"/>
      <c r="GN1686" s="12"/>
      <c r="GO1686" s="12"/>
      <c r="GP1686" s="12"/>
      <c r="GQ1686" s="12"/>
      <c r="GR1686" s="12"/>
      <c r="GS1686" s="12"/>
      <c r="GT1686" s="12"/>
      <c r="GU1686" s="12"/>
      <c r="GV1686" s="12"/>
      <c r="GW1686" s="12"/>
      <c r="GX1686" s="12"/>
      <c r="GY1686" s="12"/>
      <c r="GZ1686" s="12"/>
      <c r="HA1686" s="12"/>
      <c r="HB1686" s="12"/>
      <c r="HC1686" s="12"/>
      <c r="HD1686" s="12"/>
      <c r="HE1686" s="12"/>
      <c r="HF1686" s="12"/>
      <c r="HG1686" s="12"/>
      <c r="HH1686" s="12"/>
      <c r="HI1686" s="12"/>
      <c r="HJ1686" s="12"/>
      <c r="HK1686" s="12"/>
      <c r="HL1686" s="12"/>
      <c r="HM1686" s="12"/>
      <c r="HN1686" s="12"/>
      <c r="HO1686" s="12"/>
      <c r="HR1686" s="12"/>
      <c r="HS1686" s="12"/>
      <c r="HV1686" s="12"/>
      <c r="HY1686" s="12"/>
      <c r="II1686" s="12"/>
      <c r="IJ1686" s="7"/>
      <c r="IK1686" s="7"/>
      <c r="IS1686" s="12"/>
      <c r="IT1686" s="12"/>
      <c r="IU1686" s="12"/>
      <c r="IV1686" s="12"/>
      <c r="IW1686" s="12"/>
      <c r="IX1686" s="12"/>
      <c r="IY1686" s="12"/>
      <c r="IZ1686" s="12"/>
      <c r="JA1686" s="12"/>
      <c r="JM1686" s="12"/>
      <c r="JN1686" s="12"/>
      <c r="JO1686" s="12"/>
      <c r="JQ1686" s="12"/>
      <c r="JT1686" s="12"/>
      <c r="JU1686" s="12"/>
      <c r="JV1686" s="12"/>
      <c r="JW1686" s="12"/>
      <c r="JX1686" s="12"/>
      <c r="KS1686" s="12"/>
      <c r="KT1686" s="12"/>
      <c r="LN1686" s="12"/>
      <c r="LO1686" s="12"/>
      <c r="LP1686" s="12"/>
      <c r="LQ1686" s="12"/>
      <c r="MG1686" s="12"/>
      <c r="MK1686" s="12"/>
      <c r="ML1686" s="12"/>
      <c r="MM1686" s="12"/>
      <c r="MN1686" s="12"/>
      <c r="MO1686" s="12"/>
      <c r="MP1686" s="12"/>
      <c r="MR1686" s="12"/>
    </row>
    <row r="1687" spans="1:359" s="8" customFormat="1" ht="22.5" customHeight="1">
      <c r="A1687" s="57"/>
      <c r="B1687" s="58"/>
      <c r="C1687" s="62"/>
      <c r="D1687" s="201"/>
      <c r="E1687" s="226"/>
      <c r="F1687" s="59"/>
      <c r="G1687" s="59"/>
      <c r="H1687" s="79" t="s">
        <v>483</v>
      </c>
      <c r="I1687" s="79" t="s">
        <v>453</v>
      </c>
      <c r="J1687" s="80" t="s">
        <v>1291</v>
      </c>
      <c r="K1687" s="79" t="s">
        <v>555</v>
      </c>
      <c r="L1687" s="66">
        <v>315</v>
      </c>
      <c r="M1687" s="66"/>
      <c r="N1687" s="1" t="s">
        <v>369</v>
      </c>
      <c r="O1687" s="316" t="s">
        <v>369</v>
      </c>
      <c r="P1687" s="317">
        <v>1</v>
      </c>
      <c r="Q1687" s="4" t="s">
        <v>369</v>
      </c>
      <c r="R1687" s="37">
        <v>150</v>
      </c>
      <c r="S1687" s="38">
        <f>SUM(R1687*1.22)</f>
        <v>183</v>
      </c>
      <c r="T1687" s="20"/>
      <c r="U1687" s="10" t="s">
        <v>487</v>
      </c>
      <c r="V1687" s="9"/>
      <c r="HY1687" s="12"/>
      <c r="HZ1687" s="12"/>
      <c r="IA1687" s="12"/>
      <c r="IJ1687" s="12"/>
      <c r="IK1687" s="12"/>
      <c r="IS1687" s="12"/>
      <c r="IT1687" s="12"/>
      <c r="IU1687" s="12"/>
      <c r="IV1687" s="12"/>
      <c r="IW1687" s="12"/>
      <c r="IX1687" s="12"/>
      <c r="IY1687" s="12"/>
      <c r="IZ1687" s="12"/>
      <c r="JA1687" s="12"/>
      <c r="JL1687" s="12"/>
      <c r="JN1687" s="12"/>
      <c r="JT1687" s="12"/>
      <c r="JU1687" s="12"/>
      <c r="JV1687" s="12"/>
      <c r="JW1687" s="12"/>
      <c r="JX1687" s="12"/>
      <c r="KS1687" s="12"/>
      <c r="KT1687" s="12"/>
      <c r="KX1687" s="12"/>
      <c r="KZ1687" s="12"/>
      <c r="LA1687" s="12"/>
      <c r="LB1687" s="12"/>
      <c r="LC1687" s="12"/>
      <c r="MK1687" s="12"/>
      <c r="ML1687" s="12"/>
      <c r="MM1687" s="12"/>
      <c r="MN1687" s="12"/>
      <c r="MO1687" s="12"/>
      <c r="MP1687" s="12"/>
    </row>
    <row r="1688" spans="1:359" s="8" customFormat="1" ht="22.5" customHeight="1">
      <c r="A1688" s="56"/>
      <c r="B1688" s="55"/>
      <c r="C1688" s="63"/>
      <c r="D1688" s="201"/>
      <c r="E1688" s="226"/>
      <c r="F1688" s="60"/>
      <c r="G1688" s="60"/>
      <c r="H1688" s="26"/>
      <c r="I1688" s="26"/>
      <c r="J1688" s="9"/>
      <c r="K1688" s="26"/>
      <c r="L1688" s="66"/>
      <c r="M1688" s="66"/>
      <c r="N1688" s="33"/>
      <c r="O1688" s="319"/>
      <c r="P1688" s="319"/>
      <c r="Q1688" s="34"/>
      <c r="R1688" s="31"/>
      <c r="S1688" s="39"/>
      <c r="T1688" s="21"/>
      <c r="U1688" s="10"/>
      <c r="V1688" s="9"/>
      <c r="HY1688" s="12"/>
      <c r="HZ1688" s="12"/>
      <c r="IA1688" s="12"/>
      <c r="IJ1688" s="12"/>
      <c r="IK1688" s="12"/>
      <c r="KG1688" s="12"/>
      <c r="KH1688" s="12"/>
      <c r="KI1688" s="12"/>
      <c r="KJ1688" s="12"/>
      <c r="KK1688" s="12"/>
      <c r="KL1688" s="12"/>
    </row>
    <row r="1689" spans="1:359" s="8" customFormat="1" ht="22.5" customHeight="1">
      <c r="A1689" s="56"/>
      <c r="B1689" s="55"/>
      <c r="C1689" s="63"/>
      <c r="D1689" s="201"/>
      <c r="E1689" s="225"/>
      <c r="F1689" s="60"/>
      <c r="G1689" s="60"/>
      <c r="H1689" s="26"/>
      <c r="I1689" s="26"/>
      <c r="J1689" s="9"/>
      <c r="K1689" s="26"/>
      <c r="L1689" s="66"/>
      <c r="M1689" s="66"/>
      <c r="N1689" s="17"/>
      <c r="O1689" s="318"/>
      <c r="P1689" s="318"/>
      <c r="Q1689" s="13"/>
      <c r="R1689" s="31"/>
      <c r="S1689" s="31"/>
      <c r="T1689" s="21"/>
      <c r="U1689" s="10"/>
      <c r="V1689" s="9"/>
      <c r="KG1689" s="12"/>
      <c r="KH1689" s="12"/>
      <c r="KI1689" s="12"/>
      <c r="KJ1689" s="12"/>
      <c r="KK1689" s="12"/>
      <c r="KL1689" s="12"/>
    </row>
    <row r="1690" spans="1:359" s="8" customFormat="1" ht="22.5" customHeight="1">
      <c r="A1690" s="56"/>
      <c r="B1690" s="55"/>
      <c r="C1690" s="63"/>
      <c r="D1690" s="201"/>
      <c r="E1690" s="226"/>
      <c r="F1690" s="60"/>
      <c r="G1690" s="60"/>
      <c r="H1690" s="26"/>
      <c r="I1690" s="26"/>
      <c r="J1690" s="26"/>
      <c r="K1690" s="26"/>
      <c r="L1690" s="66"/>
      <c r="M1690" s="66"/>
      <c r="N1690" s="17"/>
      <c r="O1690" s="318"/>
      <c r="P1690" s="318"/>
      <c r="Q1690" s="13"/>
      <c r="R1690" s="31"/>
      <c r="S1690" s="31"/>
      <c r="T1690" s="21"/>
      <c r="U1690" s="10"/>
      <c r="V1690" s="9"/>
      <c r="KG1690" s="12"/>
      <c r="KH1690" s="12"/>
      <c r="KI1690" s="12"/>
      <c r="KJ1690" s="12"/>
      <c r="KK1690" s="12"/>
      <c r="KL1690" s="12"/>
    </row>
    <row r="1691" spans="1:359" s="8" customFormat="1" ht="22.5" customHeight="1">
      <c r="A1691" s="56"/>
      <c r="B1691" s="55"/>
      <c r="C1691" s="63"/>
      <c r="D1691" s="201"/>
      <c r="E1691" s="226"/>
      <c r="F1691" s="60"/>
      <c r="G1691" s="60"/>
      <c r="H1691" s="26"/>
      <c r="I1691" s="28"/>
      <c r="J1691" s="11"/>
      <c r="K1691" s="28"/>
      <c r="L1691" s="66"/>
      <c r="M1691" s="66"/>
      <c r="N1691" s="17"/>
      <c r="O1691" s="318"/>
      <c r="P1691" s="318"/>
      <c r="Q1691" s="13"/>
      <c r="R1691" s="31"/>
      <c r="S1691" s="31"/>
      <c r="T1691" s="22"/>
      <c r="U1691" s="10"/>
      <c r="V1691" s="11"/>
      <c r="HV1691" s="12"/>
      <c r="KG1691" s="12"/>
      <c r="KH1691" s="12"/>
      <c r="KI1691" s="12"/>
      <c r="KJ1691" s="12"/>
      <c r="KK1691" s="12"/>
      <c r="KL1691" s="12"/>
    </row>
    <row r="1692" spans="1:359" ht="22.5" customHeight="1">
      <c r="A1692" s="12"/>
      <c r="B1692" s="12"/>
      <c r="C1692" s="12"/>
      <c r="H1692" s="68"/>
      <c r="I1692" s="68"/>
      <c r="K1692" s="68"/>
      <c r="N1692" s="8"/>
      <c r="O1692" s="8"/>
      <c r="P1692" s="8"/>
      <c r="Q1692" s="8"/>
      <c r="R1692" s="12"/>
      <c r="S1692" s="12"/>
      <c r="T1692" s="12"/>
      <c r="U1692" s="12"/>
    </row>
    <row r="1693" spans="1:359" s="8" customFormat="1" ht="22.5" customHeight="1">
      <c r="E1693" s="225"/>
      <c r="H1693" s="29"/>
      <c r="I1693" s="29"/>
      <c r="K1693" s="29"/>
      <c r="L1693" s="283"/>
      <c r="M1693" s="283"/>
    </row>
    <row r="1694" spans="1:359" s="8" customFormat="1" ht="22.5" customHeight="1">
      <c r="E1694" s="225"/>
      <c r="H1694" s="29"/>
      <c r="I1694" s="29"/>
      <c r="K1694" s="29"/>
      <c r="L1694" s="283"/>
      <c r="M1694" s="283"/>
    </row>
    <row r="1695" spans="1:359" s="8" customFormat="1" ht="22.5" customHeight="1">
      <c r="E1695" s="225"/>
      <c r="H1695" s="29"/>
      <c r="I1695" s="29"/>
      <c r="K1695" s="29"/>
      <c r="L1695" s="283"/>
      <c r="M1695" s="283"/>
    </row>
    <row r="1696" spans="1:359" s="8" customFormat="1" ht="22.5" customHeight="1">
      <c r="E1696" s="225"/>
      <c r="H1696" s="29"/>
      <c r="I1696" s="29"/>
      <c r="K1696" s="29"/>
      <c r="L1696" s="283"/>
      <c r="M1696" s="283"/>
    </row>
    <row r="1697" spans="5:13" s="8" customFormat="1" ht="22.5" customHeight="1">
      <c r="E1697" s="225"/>
      <c r="H1697" s="29"/>
      <c r="I1697" s="29"/>
      <c r="K1697" s="29"/>
      <c r="L1697" s="283"/>
      <c r="M1697" s="283"/>
    </row>
    <row r="1698" spans="5:13" s="8" customFormat="1" ht="22.5" customHeight="1">
      <c r="E1698" s="225"/>
      <c r="H1698" s="29"/>
      <c r="I1698" s="29"/>
      <c r="K1698" s="29"/>
      <c r="L1698" s="283"/>
      <c r="M1698" s="283"/>
    </row>
    <row r="1699" spans="5:13" s="8" customFormat="1" ht="22.5" customHeight="1">
      <c r="E1699" s="225"/>
      <c r="H1699" s="29"/>
      <c r="I1699" s="29"/>
      <c r="K1699" s="29"/>
      <c r="L1699" s="283"/>
      <c r="M1699" s="283"/>
    </row>
    <row r="1700" spans="5:13" s="8" customFormat="1" ht="22.5" customHeight="1">
      <c r="E1700" s="225"/>
      <c r="H1700" s="29"/>
      <c r="I1700" s="29"/>
      <c r="K1700" s="29"/>
      <c r="L1700" s="283"/>
      <c r="M1700" s="283"/>
    </row>
    <row r="1701" spans="5:13" s="8" customFormat="1" ht="22.5" customHeight="1">
      <c r="E1701" s="225"/>
      <c r="H1701" s="29"/>
      <c r="I1701" s="29"/>
      <c r="K1701" s="29"/>
      <c r="L1701" s="283"/>
      <c r="M1701" s="283"/>
    </row>
    <row r="1702" spans="5:13" s="8" customFormat="1" ht="22.5" customHeight="1">
      <c r="E1702" s="225"/>
      <c r="H1702" s="29"/>
      <c r="I1702" s="29"/>
      <c r="K1702" s="29"/>
      <c r="L1702" s="283"/>
      <c r="M1702" s="283"/>
    </row>
    <row r="1703" spans="5:13" s="8" customFormat="1" ht="22.5" customHeight="1">
      <c r="E1703" s="225"/>
      <c r="H1703" s="29"/>
      <c r="I1703" s="29"/>
      <c r="K1703" s="29"/>
      <c r="L1703" s="283"/>
      <c r="M1703" s="283"/>
    </row>
    <row r="1704" spans="5:13" s="8" customFormat="1" ht="22.5" customHeight="1">
      <c r="E1704" s="225"/>
      <c r="H1704" s="29"/>
      <c r="I1704" s="29"/>
      <c r="K1704" s="29"/>
      <c r="L1704" s="283"/>
      <c r="M1704" s="283"/>
    </row>
    <row r="1705" spans="5:13" s="8" customFormat="1" ht="22.5" customHeight="1">
      <c r="E1705" s="225"/>
      <c r="H1705" s="29"/>
      <c r="I1705" s="29"/>
      <c r="K1705" s="29"/>
      <c r="L1705" s="283"/>
      <c r="M1705" s="283"/>
    </row>
    <row r="1706" spans="5:13" s="8" customFormat="1" ht="22.5" customHeight="1">
      <c r="E1706" s="225"/>
      <c r="H1706" s="29"/>
      <c r="I1706" s="29"/>
      <c r="K1706" s="29"/>
      <c r="L1706" s="283"/>
      <c r="M1706" s="283"/>
    </row>
    <row r="1707" spans="5:13" s="8" customFormat="1" ht="22.5" customHeight="1">
      <c r="E1707" s="225"/>
      <c r="H1707" s="29"/>
      <c r="I1707" s="29"/>
      <c r="K1707" s="29"/>
      <c r="L1707" s="283"/>
      <c r="M1707" s="283"/>
    </row>
    <row r="1708" spans="5:13" s="8" customFormat="1" ht="22.5" customHeight="1">
      <c r="E1708" s="225"/>
      <c r="H1708" s="29"/>
      <c r="I1708" s="29"/>
      <c r="K1708" s="29"/>
      <c r="L1708" s="283"/>
      <c r="M1708" s="283"/>
    </row>
    <row r="1709" spans="5:13" s="8" customFormat="1" ht="22.5" customHeight="1">
      <c r="E1709" s="225"/>
      <c r="H1709" s="29"/>
      <c r="I1709" s="29"/>
      <c r="K1709" s="29"/>
      <c r="L1709" s="283"/>
      <c r="M1709" s="283"/>
    </row>
    <row r="1710" spans="5:13" s="8" customFormat="1" ht="22.5" customHeight="1">
      <c r="E1710" s="225"/>
      <c r="H1710" s="29"/>
      <c r="I1710" s="29"/>
      <c r="K1710" s="29"/>
      <c r="L1710" s="283"/>
      <c r="M1710" s="283"/>
    </row>
    <row r="1711" spans="5:13" s="8" customFormat="1" ht="22.5" customHeight="1">
      <c r="E1711" s="225"/>
      <c r="H1711" s="29"/>
      <c r="I1711" s="29"/>
      <c r="K1711" s="29"/>
      <c r="L1711" s="283"/>
      <c r="M1711" s="283"/>
    </row>
    <row r="1712" spans="5:13" s="8" customFormat="1" ht="22.5" customHeight="1">
      <c r="E1712" s="225"/>
      <c r="H1712" s="29"/>
      <c r="I1712" s="29"/>
      <c r="K1712" s="29"/>
      <c r="L1712" s="283"/>
      <c r="M1712" s="283"/>
    </row>
    <row r="1713" spans="5:13" s="8" customFormat="1" ht="22.5" customHeight="1">
      <c r="E1713" s="225"/>
      <c r="H1713" s="29"/>
      <c r="I1713" s="29"/>
      <c r="K1713" s="29"/>
      <c r="L1713" s="283"/>
      <c r="M1713" s="283"/>
    </row>
    <row r="1714" spans="5:13" s="8" customFormat="1" ht="22.5" customHeight="1">
      <c r="E1714" s="225"/>
      <c r="H1714" s="29"/>
      <c r="I1714" s="29"/>
      <c r="K1714" s="29"/>
      <c r="L1714" s="283"/>
      <c r="M1714" s="283"/>
    </row>
    <row r="1715" spans="5:13" s="8" customFormat="1" ht="22.5" customHeight="1">
      <c r="E1715" s="225"/>
      <c r="H1715" s="29"/>
      <c r="I1715" s="29"/>
      <c r="K1715" s="29"/>
      <c r="L1715" s="283"/>
      <c r="M1715" s="283"/>
    </row>
    <row r="1716" spans="5:13" s="8" customFormat="1" ht="22.5" customHeight="1">
      <c r="E1716" s="225"/>
      <c r="H1716" s="29"/>
      <c r="I1716" s="29"/>
      <c r="K1716" s="29"/>
      <c r="L1716" s="283"/>
      <c r="M1716" s="283"/>
    </row>
    <row r="1717" spans="5:13" s="8" customFormat="1" ht="22.5" customHeight="1">
      <c r="E1717" s="225"/>
      <c r="H1717" s="29"/>
      <c r="I1717" s="29"/>
      <c r="K1717" s="29"/>
      <c r="L1717" s="283"/>
      <c r="M1717" s="283"/>
    </row>
    <row r="1718" spans="5:13" s="8" customFormat="1" ht="22.5" customHeight="1">
      <c r="E1718" s="225"/>
      <c r="H1718" s="29"/>
      <c r="I1718" s="29"/>
      <c r="K1718" s="29"/>
      <c r="L1718" s="283"/>
      <c r="M1718" s="283"/>
    </row>
    <row r="1719" spans="5:13" s="8" customFormat="1" ht="22.5" customHeight="1">
      <c r="E1719" s="225"/>
      <c r="H1719" s="29"/>
      <c r="I1719" s="29"/>
      <c r="K1719" s="29"/>
      <c r="L1719" s="283"/>
      <c r="M1719" s="283"/>
    </row>
    <row r="1720" spans="5:13" s="8" customFormat="1" ht="22.5" customHeight="1">
      <c r="E1720" s="225"/>
      <c r="H1720" s="29"/>
      <c r="I1720" s="29"/>
      <c r="K1720" s="29"/>
      <c r="L1720" s="283"/>
      <c r="M1720" s="283"/>
    </row>
    <row r="1721" spans="5:13" s="8" customFormat="1" ht="22.5" customHeight="1">
      <c r="E1721" s="225"/>
      <c r="H1721" s="29"/>
      <c r="I1721" s="29"/>
      <c r="K1721" s="29"/>
      <c r="L1721" s="283"/>
      <c r="M1721" s="283"/>
    </row>
    <row r="1722" spans="5:13" s="8" customFormat="1" ht="22.5" customHeight="1">
      <c r="E1722" s="225"/>
      <c r="H1722" s="29"/>
      <c r="I1722" s="29"/>
      <c r="K1722" s="29"/>
      <c r="L1722" s="283"/>
      <c r="M1722" s="283"/>
    </row>
    <row r="1723" spans="5:13" s="8" customFormat="1" ht="22.5" customHeight="1">
      <c r="E1723" s="225"/>
      <c r="H1723" s="29"/>
      <c r="I1723" s="29"/>
      <c r="K1723" s="29"/>
      <c r="L1723" s="283"/>
      <c r="M1723" s="283"/>
    </row>
    <row r="1724" spans="5:13" s="8" customFormat="1" ht="22.5" customHeight="1">
      <c r="E1724" s="225"/>
      <c r="H1724" s="29"/>
      <c r="I1724" s="29"/>
      <c r="K1724" s="29"/>
      <c r="L1724" s="283"/>
      <c r="M1724" s="283"/>
    </row>
    <row r="1725" spans="5:13" s="8" customFormat="1" ht="22.5" customHeight="1">
      <c r="E1725" s="225"/>
      <c r="H1725" s="29"/>
      <c r="I1725" s="29"/>
      <c r="K1725" s="29"/>
      <c r="L1725" s="283"/>
      <c r="M1725" s="283"/>
    </row>
    <row r="1726" spans="5:13" s="8" customFormat="1" ht="22.5" customHeight="1">
      <c r="E1726" s="225"/>
      <c r="H1726" s="29"/>
      <c r="I1726" s="29"/>
      <c r="K1726" s="29"/>
      <c r="L1726" s="283"/>
      <c r="M1726" s="283"/>
    </row>
    <row r="1727" spans="5:13" s="8" customFormat="1" ht="22.5" customHeight="1">
      <c r="E1727" s="225"/>
      <c r="H1727" s="29"/>
      <c r="I1727" s="29"/>
      <c r="K1727" s="29"/>
      <c r="L1727" s="283"/>
      <c r="M1727" s="283"/>
    </row>
    <row r="1728" spans="5:13" s="8" customFormat="1" ht="22.5" customHeight="1">
      <c r="E1728" s="225"/>
      <c r="H1728" s="29"/>
      <c r="I1728" s="29"/>
      <c r="K1728" s="29"/>
      <c r="L1728" s="283"/>
      <c r="M1728" s="283"/>
    </row>
    <row r="1729" spans="5:13" s="8" customFormat="1" ht="22.5" customHeight="1">
      <c r="E1729" s="225"/>
      <c r="H1729" s="29"/>
      <c r="I1729" s="29"/>
      <c r="K1729" s="29"/>
      <c r="L1729" s="283"/>
      <c r="M1729" s="283"/>
    </row>
    <row r="1730" spans="5:13" s="8" customFormat="1" ht="22.5" customHeight="1">
      <c r="E1730" s="225"/>
      <c r="H1730" s="29"/>
      <c r="I1730" s="29"/>
      <c r="K1730" s="29"/>
      <c r="L1730" s="283"/>
      <c r="M1730" s="283"/>
    </row>
    <row r="1731" spans="5:13" s="8" customFormat="1" ht="22.5" customHeight="1">
      <c r="E1731" s="225"/>
      <c r="H1731" s="29"/>
      <c r="I1731" s="29"/>
      <c r="K1731" s="29"/>
      <c r="L1731" s="283"/>
      <c r="M1731" s="283"/>
    </row>
    <row r="1732" spans="5:13" s="8" customFormat="1" ht="22.5" customHeight="1">
      <c r="E1732" s="225"/>
      <c r="H1732" s="29"/>
      <c r="I1732" s="29"/>
      <c r="K1732" s="29"/>
      <c r="L1732" s="283"/>
      <c r="M1732" s="283"/>
    </row>
    <row r="1733" spans="5:13" s="8" customFormat="1" ht="22.5" customHeight="1">
      <c r="E1733" s="225"/>
      <c r="H1733" s="29"/>
      <c r="I1733" s="29"/>
      <c r="K1733" s="29"/>
      <c r="L1733" s="283"/>
      <c r="M1733" s="283"/>
    </row>
    <row r="1734" spans="5:13" s="8" customFormat="1" ht="22.5" customHeight="1">
      <c r="E1734" s="225"/>
      <c r="H1734" s="29"/>
      <c r="I1734" s="29"/>
      <c r="K1734" s="29"/>
      <c r="L1734" s="283"/>
      <c r="M1734" s="283"/>
    </row>
    <row r="1735" spans="5:13" s="8" customFormat="1" ht="22.5" customHeight="1">
      <c r="E1735" s="225"/>
      <c r="H1735" s="29"/>
      <c r="I1735" s="29"/>
      <c r="K1735" s="29"/>
      <c r="L1735" s="283"/>
      <c r="M1735" s="283"/>
    </row>
    <row r="1736" spans="5:13" s="8" customFormat="1" ht="22.5" customHeight="1">
      <c r="E1736" s="225"/>
      <c r="H1736" s="29"/>
      <c r="I1736" s="29"/>
      <c r="K1736" s="29"/>
      <c r="L1736" s="283"/>
      <c r="M1736" s="283"/>
    </row>
    <row r="1737" spans="5:13" s="8" customFormat="1" ht="22.5" customHeight="1">
      <c r="E1737" s="225"/>
      <c r="H1737" s="29"/>
      <c r="I1737" s="29"/>
      <c r="K1737" s="29"/>
      <c r="L1737" s="283"/>
      <c r="M1737" s="283"/>
    </row>
    <row r="1738" spans="5:13" s="8" customFormat="1" ht="22.5" customHeight="1">
      <c r="E1738" s="225"/>
      <c r="H1738" s="29"/>
      <c r="I1738" s="29"/>
      <c r="K1738" s="29"/>
      <c r="L1738" s="283"/>
      <c r="M1738" s="283"/>
    </row>
    <row r="1739" spans="5:13" s="8" customFormat="1" ht="22.5" customHeight="1">
      <c r="E1739" s="225"/>
      <c r="H1739" s="29"/>
      <c r="I1739" s="29"/>
      <c r="K1739" s="29"/>
      <c r="L1739" s="283"/>
      <c r="M1739" s="283"/>
    </row>
    <row r="1740" spans="5:13" s="8" customFormat="1" ht="22.5" customHeight="1">
      <c r="E1740" s="225"/>
      <c r="H1740" s="29"/>
      <c r="I1740" s="29"/>
      <c r="K1740" s="29"/>
      <c r="L1740" s="283"/>
      <c r="M1740" s="283"/>
    </row>
    <row r="1741" spans="5:13" s="8" customFormat="1" ht="22.5" customHeight="1">
      <c r="E1741" s="225"/>
      <c r="H1741" s="29"/>
      <c r="I1741" s="29"/>
      <c r="K1741" s="29"/>
      <c r="L1741" s="283"/>
      <c r="M1741" s="283"/>
    </row>
    <row r="1742" spans="5:13" s="8" customFormat="1" ht="22.5" customHeight="1">
      <c r="E1742" s="225"/>
      <c r="H1742" s="29"/>
      <c r="I1742" s="29"/>
      <c r="K1742" s="29"/>
      <c r="L1742" s="283"/>
      <c r="M1742" s="283"/>
    </row>
    <row r="1743" spans="5:13" s="8" customFormat="1" ht="22.5" customHeight="1">
      <c r="E1743" s="225"/>
      <c r="H1743" s="29"/>
      <c r="I1743" s="29"/>
      <c r="K1743" s="29"/>
      <c r="L1743" s="283"/>
      <c r="M1743" s="283"/>
    </row>
    <row r="1744" spans="5:13" s="8" customFormat="1" ht="22.5" customHeight="1">
      <c r="E1744" s="225"/>
      <c r="H1744" s="29"/>
      <c r="I1744" s="29"/>
      <c r="K1744" s="29"/>
      <c r="L1744" s="283"/>
      <c r="M1744" s="283"/>
    </row>
    <row r="1745" spans="5:13" s="8" customFormat="1" ht="22.5" customHeight="1">
      <c r="E1745" s="225"/>
      <c r="H1745" s="29"/>
      <c r="I1745" s="29"/>
      <c r="K1745" s="29"/>
      <c r="L1745" s="283"/>
      <c r="M1745" s="283"/>
    </row>
    <row r="1746" spans="5:13" s="8" customFormat="1" ht="22.5" customHeight="1">
      <c r="E1746" s="225"/>
      <c r="H1746" s="29"/>
      <c r="I1746" s="29"/>
      <c r="K1746" s="29"/>
      <c r="L1746" s="283"/>
      <c r="M1746" s="283"/>
    </row>
    <row r="1747" spans="5:13" s="8" customFormat="1" ht="22.5" customHeight="1">
      <c r="E1747" s="225"/>
      <c r="H1747" s="29"/>
      <c r="I1747" s="29"/>
      <c r="K1747" s="29"/>
      <c r="L1747" s="283"/>
      <c r="M1747" s="283"/>
    </row>
    <row r="1748" spans="5:13" s="8" customFormat="1" ht="22.5" customHeight="1">
      <c r="E1748" s="225"/>
      <c r="H1748" s="29"/>
      <c r="I1748" s="29"/>
      <c r="K1748" s="29"/>
      <c r="L1748" s="283"/>
      <c r="M1748" s="283"/>
    </row>
    <row r="1749" spans="5:13" s="8" customFormat="1" ht="22.5" customHeight="1">
      <c r="E1749" s="225"/>
      <c r="H1749" s="29"/>
      <c r="I1749" s="29"/>
      <c r="K1749" s="29"/>
      <c r="L1749" s="283"/>
      <c r="M1749" s="283"/>
    </row>
    <row r="1750" spans="5:13" s="8" customFormat="1" ht="22.5" customHeight="1">
      <c r="E1750" s="225"/>
      <c r="H1750" s="29"/>
      <c r="I1750" s="29"/>
      <c r="K1750" s="29"/>
      <c r="L1750" s="283"/>
      <c r="M1750" s="283"/>
    </row>
    <row r="1751" spans="5:13" s="8" customFormat="1" ht="22.5" customHeight="1">
      <c r="E1751" s="225"/>
      <c r="H1751" s="29"/>
      <c r="I1751" s="29"/>
      <c r="K1751" s="29"/>
      <c r="L1751" s="283"/>
      <c r="M1751" s="283"/>
    </row>
    <row r="1752" spans="5:13" s="8" customFormat="1" ht="22.5" customHeight="1">
      <c r="E1752" s="225"/>
      <c r="H1752" s="29"/>
      <c r="I1752" s="29"/>
      <c r="K1752" s="29"/>
      <c r="L1752" s="283"/>
      <c r="M1752" s="283"/>
    </row>
    <row r="1753" spans="5:13" s="8" customFormat="1" ht="22.5" customHeight="1">
      <c r="E1753" s="225"/>
      <c r="H1753" s="29"/>
      <c r="I1753" s="29"/>
      <c r="K1753" s="29"/>
      <c r="L1753" s="283"/>
      <c r="M1753" s="283"/>
    </row>
    <row r="1754" spans="5:13" s="8" customFormat="1" ht="22.5" customHeight="1">
      <c r="E1754" s="225"/>
      <c r="H1754" s="29"/>
      <c r="I1754" s="29"/>
      <c r="K1754" s="29"/>
      <c r="L1754" s="283"/>
      <c r="M1754" s="283"/>
    </row>
    <row r="1755" spans="5:13" s="8" customFormat="1" ht="22.5" customHeight="1">
      <c r="E1755" s="225"/>
      <c r="H1755" s="29"/>
      <c r="I1755" s="29"/>
      <c r="K1755" s="29"/>
      <c r="L1755" s="283"/>
      <c r="M1755" s="283"/>
    </row>
    <row r="1756" spans="5:13" s="8" customFormat="1" ht="22.5" customHeight="1">
      <c r="E1756" s="225"/>
      <c r="H1756" s="29"/>
      <c r="I1756" s="29"/>
      <c r="K1756" s="29"/>
      <c r="L1756" s="283"/>
      <c r="M1756" s="283"/>
    </row>
    <row r="1757" spans="5:13" s="8" customFormat="1" ht="22.5" customHeight="1">
      <c r="E1757" s="225"/>
      <c r="H1757" s="29"/>
      <c r="I1757" s="29"/>
      <c r="K1757" s="29"/>
      <c r="L1757" s="283"/>
      <c r="M1757" s="283"/>
    </row>
    <row r="1758" spans="5:13" s="8" customFormat="1" ht="22.5" customHeight="1">
      <c r="E1758" s="225"/>
      <c r="H1758" s="29"/>
      <c r="I1758" s="29"/>
      <c r="K1758" s="29"/>
      <c r="L1758" s="283"/>
      <c r="M1758" s="283"/>
    </row>
    <row r="1759" spans="5:13" s="8" customFormat="1" ht="22.5" customHeight="1">
      <c r="E1759" s="225"/>
      <c r="H1759" s="29"/>
      <c r="I1759" s="29"/>
      <c r="K1759" s="29"/>
      <c r="L1759" s="283"/>
      <c r="M1759" s="283"/>
    </row>
    <row r="1760" spans="5:13" s="8" customFormat="1" ht="22.5" customHeight="1">
      <c r="E1760" s="225"/>
      <c r="H1760" s="29"/>
      <c r="I1760" s="29"/>
      <c r="K1760" s="29"/>
      <c r="L1760" s="283"/>
      <c r="M1760" s="283"/>
    </row>
    <row r="1761" spans="5:13" s="8" customFormat="1" ht="22.5" customHeight="1">
      <c r="E1761" s="225"/>
      <c r="H1761" s="29"/>
      <c r="I1761" s="29"/>
      <c r="K1761" s="29"/>
      <c r="L1761" s="283"/>
      <c r="M1761" s="283"/>
    </row>
    <row r="1762" spans="5:13" s="8" customFormat="1" ht="22.5" customHeight="1">
      <c r="E1762" s="225"/>
      <c r="H1762" s="29"/>
      <c r="I1762" s="29"/>
      <c r="K1762" s="29"/>
      <c r="L1762" s="283"/>
      <c r="M1762" s="283"/>
    </row>
    <row r="1763" spans="5:13" s="8" customFormat="1" ht="22.5" customHeight="1">
      <c r="E1763" s="225"/>
      <c r="H1763" s="29"/>
      <c r="I1763" s="29"/>
      <c r="K1763" s="29"/>
      <c r="L1763" s="283"/>
      <c r="M1763" s="283"/>
    </row>
    <row r="1764" spans="5:13" s="8" customFormat="1" ht="22.5" customHeight="1">
      <c r="E1764" s="225"/>
      <c r="H1764" s="29"/>
      <c r="I1764" s="29"/>
      <c r="K1764" s="29"/>
      <c r="L1764" s="283"/>
      <c r="M1764" s="283"/>
    </row>
    <row r="1765" spans="5:13" s="8" customFormat="1" ht="22.5" customHeight="1">
      <c r="E1765" s="225"/>
      <c r="H1765" s="29"/>
      <c r="I1765" s="29"/>
      <c r="K1765" s="29"/>
      <c r="L1765" s="283"/>
      <c r="M1765" s="283"/>
    </row>
    <row r="1766" spans="5:13" s="8" customFormat="1" ht="22.5" customHeight="1">
      <c r="E1766" s="225"/>
      <c r="H1766" s="29"/>
      <c r="I1766" s="29"/>
      <c r="K1766" s="29"/>
      <c r="L1766" s="283"/>
      <c r="M1766" s="283"/>
    </row>
    <row r="1767" spans="5:13" s="8" customFormat="1" ht="22.5" customHeight="1">
      <c r="E1767" s="225"/>
      <c r="H1767" s="29"/>
      <c r="I1767" s="29"/>
      <c r="K1767" s="29"/>
      <c r="L1767" s="283"/>
      <c r="M1767" s="283"/>
    </row>
    <row r="1768" spans="5:13" s="8" customFormat="1" ht="22.5" customHeight="1">
      <c r="E1768" s="225"/>
      <c r="H1768" s="29"/>
      <c r="I1768" s="29"/>
      <c r="K1768" s="29"/>
      <c r="L1768" s="283"/>
      <c r="M1768" s="283"/>
    </row>
    <row r="1769" spans="5:13" s="8" customFormat="1" ht="22.5" customHeight="1">
      <c r="E1769" s="225"/>
      <c r="H1769" s="29"/>
      <c r="I1769" s="29"/>
      <c r="K1769" s="29"/>
      <c r="L1769" s="283"/>
      <c r="M1769" s="283"/>
    </row>
    <row r="1770" spans="5:13" s="8" customFormat="1" ht="22.5" customHeight="1">
      <c r="E1770" s="225"/>
      <c r="H1770" s="29"/>
      <c r="I1770" s="29"/>
      <c r="K1770" s="29"/>
      <c r="L1770" s="283"/>
      <c r="M1770" s="283"/>
    </row>
    <row r="1771" spans="5:13" s="8" customFormat="1" ht="22.5" customHeight="1">
      <c r="E1771" s="225"/>
      <c r="H1771" s="29"/>
      <c r="I1771" s="29"/>
      <c r="K1771" s="29"/>
      <c r="L1771" s="283"/>
      <c r="M1771" s="283"/>
    </row>
    <row r="1772" spans="5:13" s="8" customFormat="1" ht="22.5" customHeight="1">
      <c r="E1772" s="225"/>
      <c r="H1772" s="29"/>
      <c r="I1772" s="29"/>
      <c r="K1772" s="29"/>
      <c r="L1772" s="283"/>
      <c r="M1772" s="283"/>
    </row>
    <row r="1773" spans="5:13" s="8" customFormat="1" ht="22.5" customHeight="1">
      <c r="E1773" s="225"/>
      <c r="H1773" s="29"/>
      <c r="I1773" s="29"/>
      <c r="K1773" s="29"/>
      <c r="L1773" s="283"/>
      <c r="M1773" s="283"/>
    </row>
    <row r="1774" spans="5:13" s="8" customFormat="1" ht="22.5" customHeight="1">
      <c r="E1774" s="225"/>
      <c r="H1774" s="29"/>
      <c r="I1774" s="29"/>
      <c r="K1774" s="29"/>
      <c r="L1774" s="283"/>
      <c r="M1774" s="283"/>
    </row>
    <row r="1775" spans="5:13" s="8" customFormat="1" ht="22.5" customHeight="1">
      <c r="E1775" s="225"/>
      <c r="H1775" s="29"/>
      <c r="I1775" s="29"/>
      <c r="K1775" s="29"/>
      <c r="L1775" s="283"/>
      <c r="M1775" s="283"/>
    </row>
    <row r="1776" spans="5:13" s="8" customFormat="1" ht="22.5" customHeight="1">
      <c r="E1776" s="225"/>
      <c r="H1776" s="29"/>
      <c r="I1776" s="29"/>
      <c r="K1776" s="29"/>
      <c r="L1776" s="283"/>
      <c r="M1776" s="283"/>
    </row>
    <row r="1777" spans="5:13" s="8" customFormat="1" ht="22.5" customHeight="1">
      <c r="E1777" s="225"/>
      <c r="H1777" s="29"/>
      <c r="I1777" s="29"/>
      <c r="K1777" s="29"/>
      <c r="L1777" s="283"/>
      <c r="M1777" s="283"/>
    </row>
    <row r="1778" spans="5:13" s="8" customFormat="1" ht="22.5" customHeight="1">
      <c r="E1778" s="225"/>
      <c r="H1778" s="29"/>
      <c r="I1778" s="29"/>
      <c r="K1778" s="29"/>
      <c r="L1778" s="283"/>
      <c r="M1778" s="283"/>
    </row>
    <row r="1779" spans="5:13" s="8" customFormat="1" ht="22.5" customHeight="1">
      <c r="E1779" s="225"/>
      <c r="H1779" s="29"/>
      <c r="I1779" s="29"/>
      <c r="K1779" s="29"/>
      <c r="L1779" s="283"/>
      <c r="M1779" s="283"/>
    </row>
    <row r="1780" spans="5:13" s="8" customFormat="1" ht="22.5" customHeight="1">
      <c r="E1780" s="225"/>
      <c r="H1780" s="29"/>
      <c r="I1780" s="29"/>
      <c r="K1780" s="29"/>
      <c r="L1780" s="283"/>
      <c r="M1780" s="283"/>
    </row>
    <row r="1781" spans="5:13" s="8" customFormat="1" ht="22.5" customHeight="1">
      <c r="E1781" s="225"/>
      <c r="H1781" s="29"/>
      <c r="I1781" s="29"/>
      <c r="K1781" s="29"/>
      <c r="L1781" s="283"/>
      <c r="M1781" s="283"/>
    </row>
    <row r="1782" spans="5:13" s="8" customFormat="1" ht="22.5" customHeight="1">
      <c r="E1782" s="225"/>
      <c r="H1782" s="29"/>
      <c r="I1782" s="29"/>
      <c r="K1782" s="29"/>
      <c r="L1782" s="283"/>
      <c r="M1782" s="283"/>
    </row>
    <row r="1783" spans="5:13" s="8" customFormat="1" ht="22.5" customHeight="1">
      <c r="E1783" s="225"/>
      <c r="H1783" s="29"/>
      <c r="I1783" s="29"/>
      <c r="K1783" s="29"/>
      <c r="L1783" s="283"/>
      <c r="M1783" s="283"/>
    </row>
    <row r="1784" spans="5:13" s="8" customFormat="1" ht="22.5" customHeight="1">
      <c r="E1784" s="225"/>
      <c r="H1784" s="29"/>
      <c r="I1784" s="29"/>
      <c r="K1784" s="29"/>
      <c r="L1784" s="283"/>
      <c r="M1784" s="283"/>
    </row>
    <row r="1785" spans="5:13" s="8" customFormat="1" ht="22.5" customHeight="1">
      <c r="E1785" s="225"/>
      <c r="H1785" s="29"/>
      <c r="I1785" s="29"/>
      <c r="K1785" s="29"/>
      <c r="L1785" s="283"/>
      <c r="M1785" s="283"/>
    </row>
    <row r="1786" spans="5:13" s="8" customFormat="1" ht="22.5" customHeight="1">
      <c r="E1786" s="225"/>
      <c r="H1786" s="29"/>
      <c r="I1786" s="29"/>
      <c r="K1786" s="29"/>
      <c r="L1786" s="283"/>
      <c r="M1786" s="283"/>
    </row>
    <row r="1787" spans="5:13" s="8" customFormat="1" ht="22.5" customHeight="1">
      <c r="E1787" s="225"/>
      <c r="H1787" s="29"/>
      <c r="I1787" s="29"/>
      <c r="K1787" s="29"/>
      <c r="L1787" s="283"/>
      <c r="M1787" s="283"/>
    </row>
    <row r="1788" spans="5:13" s="8" customFormat="1" ht="22.5" customHeight="1">
      <c r="E1788" s="225"/>
      <c r="H1788" s="29"/>
      <c r="I1788" s="29"/>
      <c r="K1788" s="29"/>
      <c r="L1788" s="283"/>
      <c r="M1788" s="283"/>
    </row>
    <row r="1789" spans="5:13" s="8" customFormat="1" ht="22.5" customHeight="1">
      <c r="E1789" s="225"/>
      <c r="H1789" s="29"/>
      <c r="I1789" s="29"/>
      <c r="K1789" s="29"/>
      <c r="L1789" s="283"/>
      <c r="M1789" s="283"/>
    </row>
    <row r="1790" spans="5:13" s="8" customFormat="1" ht="22.5" customHeight="1">
      <c r="E1790" s="225"/>
      <c r="H1790" s="29"/>
      <c r="I1790" s="29"/>
      <c r="K1790" s="29"/>
      <c r="L1790" s="283"/>
      <c r="M1790" s="283"/>
    </row>
    <row r="1791" spans="5:13" s="8" customFormat="1" ht="22.5" customHeight="1">
      <c r="E1791" s="225"/>
      <c r="H1791" s="29"/>
      <c r="I1791" s="29"/>
      <c r="K1791" s="29"/>
      <c r="L1791" s="283"/>
      <c r="M1791" s="283"/>
    </row>
    <row r="1792" spans="5:13" s="8" customFormat="1" ht="22.5" customHeight="1">
      <c r="E1792" s="225"/>
      <c r="H1792" s="29"/>
      <c r="I1792" s="29"/>
      <c r="K1792" s="29"/>
      <c r="L1792" s="283"/>
      <c r="M1792" s="283"/>
    </row>
    <row r="1793" spans="5:13" s="8" customFormat="1" ht="22.5" customHeight="1">
      <c r="E1793" s="225"/>
      <c r="H1793" s="29"/>
      <c r="I1793" s="29"/>
      <c r="K1793" s="29"/>
      <c r="L1793" s="283"/>
      <c r="M1793" s="283"/>
    </row>
    <row r="1794" spans="5:13" s="8" customFormat="1" ht="22.5" customHeight="1">
      <c r="E1794" s="225"/>
      <c r="H1794" s="29"/>
      <c r="I1794" s="29"/>
      <c r="K1794" s="29"/>
      <c r="L1794" s="283"/>
      <c r="M1794" s="283"/>
    </row>
    <row r="1795" spans="5:13" s="8" customFormat="1" ht="22.5" customHeight="1">
      <c r="E1795" s="225"/>
      <c r="H1795" s="29"/>
      <c r="I1795" s="29"/>
      <c r="K1795" s="29"/>
      <c r="L1795" s="283"/>
      <c r="M1795" s="283"/>
    </row>
    <row r="1796" spans="5:13" s="8" customFormat="1" ht="22.5" customHeight="1">
      <c r="E1796" s="225"/>
      <c r="H1796" s="29"/>
      <c r="I1796" s="29"/>
      <c r="K1796" s="29"/>
      <c r="L1796" s="283"/>
      <c r="M1796" s="283"/>
    </row>
    <row r="1797" spans="5:13" s="8" customFormat="1" ht="22.5" customHeight="1">
      <c r="E1797" s="225"/>
      <c r="H1797" s="29"/>
      <c r="I1797" s="29"/>
      <c r="K1797" s="29"/>
      <c r="L1797" s="283"/>
      <c r="M1797" s="283"/>
    </row>
    <row r="1798" spans="5:13" s="8" customFormat="1" ht="22.5" customHeight="1">
      <c r="E1798" s="225"/>
      <c r="H1798" s="29"/>
      <c r="I1798" s="29"/>
      <c r="K1798" s="29"/>
      <c r="L1798" s="283"/>
      <c r="M1798" s="283"/>
    </row>
    <row r="1799" spans="5:13" s="8" customFormat="1" ht="22.5" customHeight="1">
      <c r="E1799" s="225"/>
      <c r="H1799" s="29"/>
      <c r="I1799" s="29"/>
      <c r="K1799" s="29"/>
      <c r="L1799" s="283"/>
      <c r="M1799" s="283"/>
    </row>
    <row r="1800" spans="5:13" s="8" customFormat="1" ht="22.5" customHeight="1">
      <c r="E1800" s="225"/>
      <c r="H1800" s="29"/>
      <c r="I1800" s="29"/>
      <c r="K1800" s="29"/>
      <c r="L1800" s="283"/>
      <c r="M1800" s="283"/>
    </row>
    <row r="1801" spans="5:13" s="8" customFormat="1" ht="22.5" customHeight="1">
      <c r="E1801" s="225"/>
      <c r="H1801" s="29"/>
      <c r="I1801" s="29"/>
      <c r="K1801" s="29"/>
      <c r="L1801" s="283"/>
      <c r="M1801" s="283"/>
    </row>
    <row r="1802" spans="5:13" s="8" customFormat="1" ht="22.5" customHeight="1">
      <c r="E1802" s="225"/>
      <c r="H1802" s="29"/>
      <c r="I1802" s="29"/>
      <c r="K1802" s="29"/>
      <c r="L1802" s="283"/>
      <c r="M1802" s="283"/>
    </row>
    <row r="1803" spans="5:13" s="8" customFormat="1" ht="22.5" customHeight="1">
      <c r="E1803" s="225"/>
      <c r="H1803" s="29"/>
      <c r="I1803" s="29"/>
      <c r="K1803" s="29"/>
      <c r="L1803" s="283"/>
      <c r="M1803" s="283"/>
    </row>
    <row r="1804" spans="5:13" s="8" customFormat="1" ht="22.5" customHeight="1">
      <c r="E1804" s="225"/>
      <c r="H1804" s="29"/>
      <c r="I1804" s="29"/>
      <c r="K1804" s="29"/>
      <c r="L1804" s="283"/>
      <c r="M1804" s="283"/>
    </row>
    <row r="1805" spans="5:13" s="8" customFormat="1" ht="22.5" customHeight="1">
      <c r="E1805" s="225"/>
      <c r="H1805" s="29"/>
      <c r="I1805" s="29"/>
      <c r="K1805" s="29"/>
      <c r="L1805" s="283"/>
      <c r="M1805" s="283"/>
    </row>
    <row r="1806" spans="5:13" s="8" customFormat="1" ht="22.5" customHeight="1">
      <c r="E1806" s="225"/>
      <c r="H1806" s="29"/>
      <c r="I1806" s="29"/>
      <c r="K1806" s="29"/>
      <c r="L1806" s="283"/>
      <c r="M1806" s="283"/>
    </row>
    <row r="1807" spans="5:13" s="8" customFormat="1" ht="22.5" customHeight="1">
      <c r="E1807" s="225"/>
      <c r="H1807" s="29"/>
      <c r="I1807" s="29"/>
      <c r="K1807" s="29"/>
      <c r="L1807" s="283"/>
      <c r="M1807" s="283"/>
    </row>
    <row r="1808" spans="5:13" s="8" customFormat="1" ht="22.5" customHeight="1">
      <c r="E1808" s="225"/>
      <c r="H1808" s="29"/>
      <c r="I1808" s="29"/>
      <c r="K1808" s="29"/>
      <c r="L1808" s="283"/>
      <c r="M1808" s="283"/>
    </row>
    <row r="1809" spans="5:13" s="8" customFormat="1" ht="22.5" customHeight="1">
      <c r="E1809" s="225"/>
      <c r="H1809" s="29"/>
      <c r="I1809" s="29"/>
      <c r="K1809" s="29"/>
      <c r="L1809" s="283"/>
      <c r="M1809" s="283"/>
    </row>
    <row r="1810" spans="5:13" s="8" customFormat="1" ht="22.5" customHeight="1">
      <c r="E1810" s="225"/>
      <c r="H1810" s="29"/>
      <c r="I1810" s="29"/>
      <c r="K1810" s="29"/>
      <c r="L1810" s="283"/>
      <c r="M1810" s="283"/>
    </row>
    <row r="1811" spans="5:13" s="8" customFormat="1" ht="22.5" customHeight="1">
      <c r="E1811" s="225"/>
      <c r="H1811" s="29"/>
      <c r="I1811" s="29"/>
      <c r="K1811" s="29"/>
      <c r="L1811" s="283"/>
      <c r="M1811" s="283"/>
    </row>
    <row r="1812" spans="5:13" s="8" customFormat="1" ht="22.5" customHeight="1">
      <c r="E1812" s="225"/>
      <c r="H1812" s="29"/>
      <c r="I1812" s="29"/>
      <c r="K1812" s="29"/>
      <c r="L1812" s="283"/>
      <c r="M1812" s="283"/>
    </row>
    <row r="1813" spans="5:13" s="8" customFormat="1" ht="22.5" customHeight="1">
      <c r="E1813" s="225"/>
      <c r="H1813" s="29"/>
      <c r="I1813" s="29"/>
      <c r="K1813" s="29"/>
      <c r="L1813" s="283"/>
      <c r="M1813" s="283"/>
    </row>
    <row r="1814" spans="5:13" s="8" customFormat="1" ht="22.5" customHeight="1">
      <c r="E1814" s="225"/>
      <c r="H1814" s="29"/>
      <c r="I1814" s="29"/>
      <c r="K1814" s="29"/>
      <c r="L1814" s="283"/>
      <c r="M1814" s="283"/>
    </row>
    <row r="1815" spans="5:13" s="8" customFormat="1" ht="22.5" customHeight="1">
      <c r="E1815" s="225"/>
      <c r="H1815" s="29"/>
      <c r="I1815" s="29"/>
      <c r="K1815" s="29"/>
      <c r="L1815" s="283"/>
      <c r="M1815" s="283"/>
    </row>
    <row r="1816" spans="5:13" s="8" customFormat="1" ht="22.5" customHeight="1">
      <c r="E1816" s="225"/>
      <c r="H1816" s="29"/>
      <c r="I1816" s="29"/>
      <c r="K1816" s="29"/>
      <c r="L1816" s="283"/>
      <c r="M1816" s="283"/>
    </row>
    <row r="1817" spans="5:13" s="8" customFormat="1" ht="22.5" customHeight="1">
      <c r="E1817" s="225"/>
      <c r="H1817" s="29"/>
      <c r="I1817" s="29"/>
      <c r="K1817" s="29"/>
      <c r="L1817" s="283"/>
      <c r="M1817" s="283"/>
    </row>
    <row r="1818" spans="5:13" s="8" customFormat="1" ht="22.5" customHeight="1">
      <c r="E1818" s="225"/>
      <c r="H1818" s="29"/>
      <c r="I1818" s="29"/>
      <c r="K1818" s="29"/>
      <c r="L1818" s="283"/>
      <c r="M1818" s="283"/>
    </row>
    <row r="1819" spans="5:13" s="8" customFormat="1" ht="22.5" customHeight="1">
      <c r="E1819" s="225"/>
      <c r="H1819" s="29"/>
      <c r="I1819" s="29"/>
      <c r="K1819" s="29"/>
      <c r="L1819" s="283"/>
      <c r="M1819" s="283"/>
    </row>
    <row r="1820" spans="5:13" s="8" customFormat="1" ht="22.5" customHeight="1">
      <c r="E1820" s="225"/>
      <c r="H1820" s="29"/>
      <c r="I1820" s="29"/>
      <c r="K1820" s="29"/>
      <c r="L1820" s="283"/>
      <c r="M1820" s="283"/>
    </row>
    <row r="1821" spans="5:13" s="8" customFormat="1" ht="22.5" customHeight="1">
      <c r="E1821" s="225"/>
      <c r="H1821" s="29"/>
      <c r="I1821" s="29"/>
      <c r="K1821" s="29"/>
      <c r="L1821" s="283"/>
      <c r="M1821" s="283"/>
    </row>
    <row r="1822" spans="5:13" s="8" customFormat="1" ht="22.5" customHeight="1">
      <c r="E1822" s="225"/>
      <c r="H1822" s="29"/>
      <c r="I1822" s="29"/>
      <c r="K1822" s="29"/>
      <c r="L1822" s="283"/>
      <c r="M1822" s="283"/>
    </row>
    <row r="1823" spans="5:13" s="8" customFormat="1" ht="22.5" customHeight="1">
      <c r="E1823" s="225"/>
      <c r="H1823" s="29"/>
      <c r="I1823" s="29"/>
      <c r="K1823" s="29"/>
      <c r="L1823" s="283"/>
      <c r="M1823" s="283"/>
    </row>
    <row r="1824" spans="5:13" s="8" customFormat="1" ht="22.5" customHeight="1">
      <c r="E1824" s="225"/>
      <c r="H1824" s="29"/>
      <c r="I1824" s="29"/>
      <c r="K1824" s="29"/>
      <c r="L1824" s="283"/>
      <c r="M1824" s="283"/>
    </row>
    <row r="1825" spans="5:13" s="8" customFormat="1" ht="22.5" customHeight="1">
      <c r="E1825" s="225"/>
      <c r="H1825" s="29"/>
      <c r="I1825" s="29"/>
      <c r="K1825" s="29"/>
      <c r="L1825" s="283"/>
      <c r="M1825" s="283"/>
    </row>
    <row r="1826" spans="5:13" s="8" customFormat="1" ht="22.5" customHeight="1">
      <c r="E1826" s="225"/>
      <c r="H1826" s="29"/>
      <c r="I1826" s="29"/>
      <c r="K1826" s="29"/>
      <c r="L1826" s="283"/>
      <c r="M1826" s="283"/>
    </row>
    <row r="1827" spans="5:13" s="8" customFormat="1" ht="22.5" customHeight="1">
      <c r="E1827" s="225"/>
      <c r="H1827" s="29"/>
      <c r="I1827" s="29"/>
      <c r="K1827" s="29"/>
      <c r="L1827" s="283"/>
      <c r="M1827" s="283"/>
    </row>
    <row r="1828" spans="5:13" s="8" customFormat="1" ht="22.5" customHeight="1">
      <c r="E1828" s="225"/>
      <c r="H1828" s="29"/>
      <c r="I1828" s="29"/>
      <c r="K1828" s="29"/>
      <c r="L1828" s="283"/>
      <c r="M1828" s="283"/>
    </row>
    <row r="1829" spans="5:13" s="8" customFormat="1" ht="22.5" customHeight="1">
      <c r="E1829" s="225"/>
      <c r="H1829" s="29"/>
      <c r="I1829" s="29"/>
      <c r="K1829" s="29"/>
      <c r="L1829" s="283"/>
      <c r="M1829" s="283"/>
    </row>
    <row r="1830" spans="5:13" s="8" customFormat="1" ht="22.5" customHeight="1">
      <c r="E1830" s="225"/>
      <c r="H1830" s="29"/>
      <c r="I1830" s="29"/>
      <c r="K1830" s="29"/>
      <c r="L1830" s="283"/>
      <c r="M1830" s="283"/>
    </row>
    <row r="1831" spans="5:13" s="8" customFormat="1" ht="22.5" customHeight="1">
      <c r="E1831" s="225"/>
      <c r="H1831" s="29"/>
      <c r="I1831" s="29"/>
      <c r="K1831" s="29"/>
      <c r="L1831" s="283"/>
      <c r="M1831" s="283"/>
    </row>
    <row r="1832" spans="5:13" s="8" customFormat="1" ht="22.5" customHeight="1">
      <c r="E1832" s="225"/>
      <c r="H1832" s="29"/>
      <c r="I1832" s="29"/>
      <c r="K1832" s="29"/>
      <c r="L1832" s="283"/>
      <c r="M1832" s="283"/>
    </row>
    <row r="1833" spans="5:13" s="8" customFormat="1" ht="22.5" customHeight="1">
      <c r="E1833" s="225"/>
      <c r="H1833" s="29"/>
      <c r="I1833" s="29"/>
      <c r="K1833" s="29"/>
      <c r="L1833" s="283"/>
      <c r="M1833" s="283"/>
    </row>
    <row r="1834" spans="5:13" s="8" customFormat="1" ht="22.5" customHeight="1">
      <c r="E1834" s="225"/>
      <c r="H1834" s="29"/>
      <c r="I1834" s="29"/>
      <c r="K1834" s="29"/>
      <c r="L1834" s="283"/>
      <c r="M1834" s="283"/>
    </row>
    <row r="1835" spans="5:13" s="8" customFormat="1" ht="22.5" customHeight="1">
      <c r="E1835" s="225"/>
      <c r="H1835" s="29"/>
      <c r="I1835" s="29"/>
      <c r="K1835" s="29"/>
      <c r="L1835" s="283"/>
      <c r="M1835" s="283"/>
    </row>
    <row r="1836" spans="5:13" s="8" customFormat="1" ht="22.5" customHeight="1">
      <c r="E1836" s="225"/>
      <c r="H1836" s="29"/>
      <c r="I1836" s="29"/>
      <c r="K1836" s="29"/>
      <c r="L1836" s="283"/>
      <c r="M1836" s="283"/>
    </row>
    <row r="1837" spans="5:13" s="8" customFormat="1" ht="22.5" customHeight="1">
      <c r="E1837" s="225"/>
      <c r="H1837" s="29"/>
      <c r="I1837" s="29"/>
      <c r="K1837" s="29"/>
      <c r="L1837" s="283"/>
      <c r="M1837" s="283"/>
    </row>
    <row r="1838" spans="5:13" s="8" customFormat="1" ht="22.5" customHeight="1">
      <c r="E1838" s="225"/>
      <c r="H1838" s="29"/>
      <c r="I1838" s="29"/>
      <c r="K1838" s="29"/>
      <c r="L1838" s="283"/>
      <c r="M1838" s="283"/>
    </row>
    <row r="1839" spans="5:13" s="8" customFormat="1" ht="22.5" customHeight="1">
      <c r="E1839" s="225"/>
      <c r="H1839" s="29"/>
      <c r="I1839" s="29"/>
      <c r="K1839" s="29"/>
      <c r="L1839" s="283"/>
      <c r="M1839" s="283"/>
    </row>
    <row r="1840" spans="5:13" s="8" customFormat="1" ht="22.5" customHeight="1">
      <c r="E1840" s="225"/>
      <c r="H1840" s="29"/>
      <c r="I1840" s="29"/>
      <c r="K1840" s="29"/>
      <c r="L1840" s="283"/>
      <c r="M1840" s="283"/>
    </row>
    <row r="1841" spans="5:13" s="8" customFormat="1" ht="22.5" customHeight="1">
      <c r="E1841" s="225"/>
      <c r="H1841" s="29"/>
      <c r="I1841" s="29"/>
      <c r="K1841" s="29"/>
      <c r="L1841" s="283"/>
      <c r="M1841" s="283"/>
    </row>
    <row r="1842" spans="5:13" s="8" customFormat="1" ht="22.5" customHeight="1">
      <c r="E1842" s="225"/>
      <c r="H1842" s="29"/>
      <c r="I1842" s="29"/>
      <c r="K1842" s="29"/>
      <c r="L1842" s="283"/>
      <c r="M1842" s="283"/>
    </row>
    <row r="1843" spans="5:13" s="8" customFormat="1" ht="22.5" customHeight="1">
      <c r="E1843" s="225"/>
      <c r="H1843" s="29"/>
      <c r="I1843" s="29"/>
      <c r="K1843" s="29"/>
      <c r="L1843" s="283"/>
      <c r="M1843" s="283"/>
    </row>
    <row r="1844" spans="5:13" s="8" customFormat="1" ht="22.5" customHeight="1">
      <c r="E1844" s="225"/>
      <c r="H1844" s="29"/>
      <c r="I1844" s="29"/>
      <c r="K1844" s="29"/>
      <c r="L1844" s="283"/>
      <c r="M1844" s="283"/>
    </row>
    <row r="1845" spans="5:13" s="8" customFormat="1" ht="22.5" customHeight="1">
      <c r="E1845" s="225"/>
      <c r="H1845" s="29"/>
      <c r="I1845" s="29"/>
      <c r="K1845" s="29"/>
      <c r="L1845" s="283"/>
      <c r="M1845" s="283"/>
    </row>
    <row r="1846" spans="5:13" s="8" customFormat="1" ht="22.5" customHeight="1">
      <c r="E1846" s="225"/>
      <c r="H1846" s="29"/>
      <c r="I1846" s="29"/>
      <c r="K1846" s="29"/>
      <c r="L1846" s="283"/>
      <c r="M1846" s="283"/>
    </row>
    <row r="1847" spans="5:13" s="8" customFormat="1" ht="22.5" customHeight="1">
      <c r="E1847" s="225"/>
      <c r="H1847" s="29"/>
      <c r="I1847" s="29"/>
      <c r="K1847" s="29"/>
      <c r="L1847" s="283"/>
      <c r="M1847" s="283"/>
    </row>
    <row r="1848" spans="5:13" s="8" customFormat="1" ht="22.5" customHeight="1">
      <c r="E1848" s="225"/>
      <c r="H1848" s="29"/>
      <c r="I1848" s="29"/>
      <c r="K1848" s="29"/>
      <c r="L1848" s="283"/>
      <c r="M1848" s="283"/>
    </row>
    <row r="1849" spans="5:13" s="8" customFormat="1" ht="22.5" customHeight="1">
      <c r="E1849" s="225"/>
      <c r="H1849" s="29"/>
      <c r="I1849" s="29"/>
      <c r="K1849" s="29"/>
      <c r="L1849" s="283"/>
      <c r="M1849" s="283"/>
    </row>
    <row r="1850" spans="5:13" s="8" customFormat="1" ht="22.5" customHeight="1">
      <c r="E1850" s="225"/>
      <c r="H1850" s="29"/>
      <c r="I1850" s="29"/>
      <c r="K1850" s="29"/>
      <c r="L1850" s="283"/>
      <c r="M1850" s="283"/>
    </row>
    <row r="1851" spans="5:13" s="8" customFormat="1" ht="22.5" customHeight="1">
      <c r="E1851" s="225"/>
      <c r="H1851" s="29"/>
      <c r="I1851" s="29"/>
      <c r="K1851" s="29"/>
      <c r="L1851" s="283"/>
      <c r="M1851" s="283"/>
    </row>
    <row r="1852" spans="5:13" s="8" customFormat="1" ht="22.5" customHeight="1">
      <c r="E1852" s="225"/>
      <c r="H1852" s="29"/>
      <c r="I1852" s="29"/>
      <c r="K1852" s="29"/>
      <c r="L1852" s="283"/>
      <c r="M1852" s="283"/>
    </row>
    <row r="1853" spans="5:13" s="8" customFormat="1" ht="22.5" customHeight="1">
      <c r="E1853" s="225"/>
      <c r="H1853" s="29"/>
      <c r="I1853" s="29"/>
      <c r="K1853" s="29"/>
      <c r="L1853" s="283"/>
      <c r="M1853" s="283"/>
    </row>
    <row r="1854" spans="5:13" s="8" customFormat="1" ht="22.5" customHeight="1">
      <c r="E1854" s="225"/>
      <c r="H1854" s="29"/>
      <c r="I1854" s="29"/>
      <c r="K1854" s="29"/>
      <c r="L1854" s="283"/>
      <c r="M1854" s="283"/>
    </row>
    <row r="1855" spans="5:13" s="8" customFormat="1" ht="22.5" customHeight="1">
      <c r="E1855" s="225"/>
      <c r="H1855" s="29"/>
      <c r="I1855" s="29"/>
      <c r="K1855" s="29"/>
      <c r="L1855" s="283"/>
      <c r="M1855" s="283"/>
    </row>
    <row r="1856" spans="5:13" s="8" customFormat="1" ht="22.5" customHeight="1">
      <c r="E1856" s="225"/>
      <c r="H1856" s="29"/>
      <c r="I1856" s="29"/>
      <c r="K1856" s="29"/>
      <c r="L1856" s="283"/>
      <c r="M1856" s="283"/>
    </row>
    <row r="1857" spans="3:21" s="8" customFormat="1" ht="22.5" customHeight="1">
      <c r="E1857" s="225"/>
      <c r="H1857" s="29"/>
      <c r="I1857" s="29"/>
      <c r="K1857" s="29"/>
      <c r="L1857" s="283"/>
      <c r="M1857" s="283"/>
    </row>
    <row r="1858" spans="3:21" s="8" customFormat="1" ht="22.5" customHeight="1">
      <c r="E1858" s="225"/>
      <c r="H1858" s="29"/>
      <c r="I1858" s="29"/>
      <c r="K1858" s="29"/>
      <c r="L1858" s="283"/>
      <c r="M1858" s="283"/>
    </row>
    <row r="1859" spans="3:21" s="8" customFormat="1" ht="22.5" customHeight="1">
      <c r="E1859" s="225"/>
      <c r="H1859" s="29"/>
      <c r="I1859" s="29"/>
      <c r="K1859" s="29"/>
      <c r="L1859" s="283"/>
      <c r="M1859" s="283"/>
    </row>
    <row r="1860" spans="3:21" s="8" customFormat="1" ht="22.5" customHeight="1">
      <c r="E1860" s="225"/>
      <c r="H1860" s="29"/>
      <c r="I1860" s="29"/>
      <c r="K1860" s="29"/>
      <c r="L1860" s="283"/>
      <c r="M1860" s="283"/>
    </row>
    <row r="1861" spans="3:21" s="8" customFormat="1" ht="22.5" customHeight="1">
      <c r="E1861" s="225"/>
      <c r="H1861" s="29"/>
      <c r="I1861" s="29"/>
      <c r="K1861" s="29"/>
      <c r="L1861" s="283"/>
      <c r="M1861" s="283"/>
    </row>
    <row r="1862" spans="3:21" s="8" customFormat="1" ht="22.5" customHeight="1">
      <c r="E1862" s="225"/>
      <c r="H1862" s="29"/>
      <c r="I1862" s="29"/>
      <c r="K1862" s="29"/>
      <c r="L1862" s="283"/>
      <c r="M1862" s="283"/>
    </row>
    <row r="1863" spans="3:21" s="8" customFormat="1" ht="22.5" customHeight="1">
      <c r="C1863" s="64"/>
      <c r="E1863" s="225"/>
      <c r="L1863" s="283"/>
      <c r="M1863" s="283"/>
      <c r="N1863" s="7"/>
      <c r="O1863" s="7"/>
      <c r="P1863" s="7"/>
      <c r="Q1863" s="7"/>
      <c r="R1863" s="284"/>
      <c r="S1863" s="284"/>
      <c r="T1863" s="285"/>
      <c r="U1863" s="7"/>
    </row>
    <row r="1864" spans="3:21" s="8" customFormat="1" ht="22.5" customHeight="1">
      <c r="C1864" s="64"/>
      <c r="E1864" s="225"/>
      <c r="L1864" s="283"/>
      <c r="M1864" s="283"/>
      <c r="N1864" s="7"/>
      <c r="O1864" s="7"/>
      <c r="P1864" s="7"/>
      <c r="Q1864" s="7"/>
      <c r="R1864" s="284"/>
      <c r="S1864" s="284"/>
      <c r="T1864" s="285"/>
      <c r="U1864" s="7"/>
    </row>
    <row r="1865" spans="3:21" s="8" customFormat="1" ht="22.5" customHeight="1">
      <c r="C1865" s="64"/>
      <c r="E1865" s="225"/>
      <c r="L1865" s="283"/>
      <c r="M1865" s="283"/>
      <c r="N1865" s="7"/>
      <c r="O1865" s="7"/>
      <c r="P1865" s="7"/>
      <c r="Q1865" s="7"/>
      <c r="R1865" s="284"/>
      <c r="S1865" s="284"/>
      <c r="T1865" s="285"/>
      <c r="U1865" s="7"/>
    </row>
    <row r="1866" spans="3:21" s="8" customFormat="1" ht="22.5" customHeight="1">
      <c r="C1866" s="64"/>
      <c r="E1866" s="225"/>
      <c r="L1866" s="283"/>
      <c r="M1866" s="283"/>
      <c r="N1866" s="7"/>
      <c r="O1866" s="7"/>
      <c r="P1866" s="7"/>
      <c r="Q1866" s="7"/>
      <c r="R1866" s="284"/>
      <c r="S1866" s="284"/>
      <c r="T1866" s="285"/>
      <c r="U1866" s="7"/>
    </row>
    <row r="1867" spans="3:21" s="8" customFormat="1" ht="22.5" customHeight="1">
      <c r="C1867" s="64"/>
      <c r="E1867" s="225"/>
      <c r="L1867" s="283"/>
      <c r="M1867" s="283"/>
      <c r="N1867" s="7"/>
      <c r="O1867" s="7"/>
      <c r="P1867" s="7"/>
      <c r="Q1867" s="7"/>
      <c r="R1867" s="284"/>
      <c r="S1867" s="284"/>
      <c r="T1867" s="285"/>
      <c r="U1867" s="7"/>
    </row>
    <row r="1868" spans="3:21" s="8" customFormat="1" ht="22.5" customHeight="1">
      <c r="C1868" s="64"/>
      <c r="E1868" s="225"/>
      <c r="L1868" s="283"/>
      <c r="M1868" s="283"/>
      <c r="N1868" s="7"/>
      <c r="O1868" s="7"/>
      <c r="P1868" s="7"/>
      <c r="Q1868" s="7"/>
      <c r="R1868" s="284"/>
      <c r="S1868" s="284"/>
      <c r="T1868" s="285"/>
      <c r="U1868" s="7"/>
    </row>
    <row r="1869" spans="3:21" s="8" customFormat="1" ht="22.5" customHeight="1">
      <c r="C1869" s="64"/>
      <c r="E1869" s="225"/>
      <c r="L1869" s="283"/>
      <c r="M1869" s="283"/>
      <c r="N1869" s="7"/>
      <c r="O1869" s="7"/>
      <c r="P1869" s="7"/>
      <c r="Q1869" s="7"/>
      <c r="R1869" s="284"/>
      <c r="S1869" s="284"/>
      <c r="T1869" s="285"/>
      <c r="U1869" s="7"/>
    </row>
    <row r="1870" spans="3:21" s="8" customFormat="1" ht="22.5" customHeight="1">
      <c r="C1870" s="64"/>
      <c r="E1870" s="225"/>
      <c r="L1870" s="283"/>
      <c r="M1870" s="283"/>
      <c r="N1870" s="7"/>
      <c r="O1870" s="7"/>
      <c r="P1870" s="7"/>
      <c r="Q1870" s="7"/>
      <c r="R1870" s="284"/>
      <c r="S1870" s="284"/>
      <c r="T1870" s="285"/>
      <c r="U1870" s="7"/>
    </row>
    <row r="1871" spans="3:21" s="8" customFormat="1" ht="22.5" customHeight="1">
      <c r="C1871" s="64"/>
      <c r="E1871" s="225"/>
      <c r="L1871" s="283"/>
      <c r="M1871" s="283"/>
      <c r="N1871" s="7"/>
      <c r="O1871" s="7"/>
      <c r="P1871" s="7"/>
      <c r="Q1871" s="7"/>
      <c r="R1871" s="284"/>
      <c r="S1871" s="284"/>
      <c r="T1871" s="285"/>
      <c r="U1871" s="7"/>
    </row>
    <row r="1872" spans="3:21" s="8" customFormat="1" ht="22.5" customHeight="1">
      <c r="C1872" s="64"/>
      <c r="E1872" s="225"/>
      <c r="L1872" s="283"/>
      <c r="M1872" s="283"/>
      <c r="N1872" s="7"/>
      <c r="O1872" s="7"/>
      <c r="P1872" s="7"/>
      <c r="Q1872" s="7"/>
      <c r="R1872" s="284"/>
      <c r="S1872" s="284"/>
      <c r="T1872" s="285"/>
      <c r="U1872" s="7"/>
    </row>
    <row r="1873" spans="3:21" s="8" customFormat="1" ht="22.5" customHeight="1">
      <c r="C1873" s="64"/>
      <c r="E1873" s="225"/>
      <c r="L1873" s="283"/>
      <c r="M1873" s="283"/>
      <c r="N1873" s="7"/>
      <c r="O1873" s="7"/>
      <c r="P1873" s="7"/>
      <c r="Q1873" s="7"/>
      <c r="R1873" s="284"/>
      <c r="S1873" s="284"/>
      <c r="T1873" s="285"/>
      <c r="U1873" s="7"/>
    </row>
    <row r="1874" spans="3:21" s="8" customFormat="1" ht="22.5" customHeight="1">
      <c r="C1874" s="64"/>
      <c r="E1874" s="225"/>
      <c r="L1874" s="283"/>
      <c r="M1874" s="283"/>
      <c r="N1874" s="7"/>
      <c r="O1874" s="7"/>
      <c r="P1874" s="7"/>
      <c r="Q1874" s="7"/>
      <c r="R1874" s="284"/>
      <c r="S1874" s="284"/>
      <c r="T1874" s="285"/>
      <c r="U1874" s="7"/>
    </row>
  </sheetData>
  <mergeCells count="2">
    <mergeCell ref="P1:Q1"/>
    <mergeCell ref="N1:O1"/>
  </mergeCells>
  <pageMargins left="0.39370078740157483" right="0.39370078740157483" top="0.39370078740157483" bottom="0.39370078740157483" header="0.31496062992125984" footer="0.31496062992125984"/>
  <pageSetup paperSize="9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38"/>
  <sheetViews>
    <sheetView topLeftCell="F1" zoomScale="110" zoomScaleNormal="110" workbookViewId="0">
      <pane ySplit="1" topLeftCell="A2" activePane="bottomLeft" state="frozen"/>
      <selection pane="bottomLeft" activeCell="I1" sqref="A1:XFD1"/>
    </sheetView>
  </sheetViews>
  <sheetFormatPr defaultRowHeight="22.5" customHeight="1"/>
  <cols>
    <col min="1" max="2" width="11.7109375" style="8" customWidth="1"/>
    <col min="3" max="3" width="11.7109375" style="64" customWidth="1"/>
    <col min="4" max="4" width="11.7109375" style="8" customWidth="1"/>
    <col min="5" max="5" width="4.85546875" style="114" customWidth="1"/>
    <col min="6" max="6" width="11.7109375" style="12" customWidth="1"/>
    <col min="7" max="7" width="5.7109375" style="12" customWidth="1"/>
    <col min="8" max="8" width="19.28515625" style="12" customWidth="1"/>
    <col min="9" max="9" width="34.7109375" style="12" customWidth="1"/>
    <col min="10" max="10" width="26.5703125" style="12" customWidth="1"/>
    <col min="11" max="11" width="44.42578125" style="12" customWidth="1"/>
    <col min="12" max="13" width="10.28515625" style="6" customWidth="1"/>
    <col min="14" max="17" width="5.28515625" style="7" customWidth="1"/>
    <col min="18" max="19" width="10.28515625" style="6" customWidth="1"/>
    <col min="20" max="20" width="10.28515625" style="23" customWidth="1"/>
    <col min="21" max="21" width="26.42578125" style="6" customWidth="1"/>
    <col min="22" max="22" width="26.42578125" style="12" customWidth="1"/>
    <col min="23" max="23" width="2.5703125" style="12" customWidth="1"/>
    <col min="24" max="16384" width="9.140625" style="12"/>
  </cols>
  <sheetData>
    <row r="1" spans="1:243" s="97" customFormat="1" ht="62.25" customHeight="1">
      <c r="A1" s="93" t="s">
        <v>797</v>
      </c>
      <c r="B1" s="93" t="s">
        <v>796</v>
      </c>
      <c r="C1" s="94" t="s">
        <v>859</v>
      </c>
      <c r="D1" s="93" t="s">
        <v>795</v>
      </c>
      <c r="E1" s="112"/>
      <c r="F1" s="95" t="s">
        <v>359</v>
      </c>
      <c r="G1" s="95"/>
      <c r="H1" s="97" t="s">
        <v>360</v>
      </c>
      <c r="I1" s="97" t="s">
        <v>361</v>
      </c>
      <c r="J1" s="97" t="s">
        <v>656</v>
      </c>
      <c r="K1" s="97" t="s">
        <v>693</v>
      </c>
      <c r="L1" s="97" t="s">
        <v>363</v>
      </c>
      <c r="M1" s="103"/>
      <c r="N1" s="444" t="s">
        <v>538</v>
      </c>
      <c r="O1" s="444"/>
      <c r="P1" s="444" t="s">
        <v>539</v>
      </c>
      <c r="Q1" s="444"/>
      <c r="R1" s="99" t="s">
        <v>364</v>
      </c>
      <c r="S1" s="100" t="s">
        <v>365</v>
      </c>
      <c r="T1" s="100" t="s">
        <v>368</v>
      </c>
      <c r="U1" s="97" t="s">
        <v>366</v>
      </c>
      <c r="V1" s="97" t="s">
        <v>367</v>
      </c>
    </row>
    <row r="2" spans="1:243" s="8" customFormat="1" ht="22.5" customHeight="1">
      <c r="A2" s="56"/>
      <c r="B2" s="55"/>
      <c r="C2" s="63"/>
      <c r="D2" s="201"/>
      <c r="E2" s="113"/>
      <c r="F2" s="60"/>
      <c r="G2" s="60"/>
      <c r="H2" s="9"/>
      <c r="I2" s="14" t="s">
        <v>370</v>
      </c>
      <c r="J2" s="14"/>
      <c r="K2" s="9"/>
      <c r="L2" s="10"/>
      <c r="M2" s="10"/>
      <c r="N2" s="17"/>
      <c r="O2" s="13"/>
      <c r="P2" s="17"/>
      <c r="Q2" s="13"/>
      <c r="R2" s="10"/>
      <c r="S2" s="10"/>
      <c r="T2" s="21"/>
      <c r="U2" s="10"/>
      <c r="V2" s="9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I2" s="12"/>
    </row>
    <row r="3" spans="1:243" s="8" customFormat="1" ht="22.5" customHeight="1">
      <c r="A3" s="57">
        <v>2</v>
      </c>
      <c r="B3" s="58"/>
      <c r="C3" s="341">
        <v>0.39</v>
      </c>
      <c r="D3" s="340">
        <f t="shared" ref="D3" si="0">SUM((S3*A3)+B3+C3)</f>
        <v>6.0019999999999989</v>
      </c>
      <c r="E3" s="113"/>
      <c r="F3" s="59" t="s">
        <v>1400</v>
      </c>
      <c r="G3" s="59"/>
      <c r="H3" s="9" t="s">
        <v>654</v>
      </c>
      <c r="I3" s="9" t="s">
        <v>655</v>
      </c>
      <c r="J3" s="359" t="s">
        <v>1305</v>
      </c>
      <c r="K3" s="43" t="s">
        <v>1130</v>
      </c>
      <c r="L3" s="15">
        <f>SUM(D3)</f>
        <v>6.0019999999999989</v>
      </c>
      <c r="M3" s="15"/>
      <c r="N3" s="1" t="s">
        <v>369</v>
      </c>
      <c r="O3" s="2" t="s">
        <v>369</v>
      </c>
      <c r="P3" s="3">
        <v>60</v>
      </c>
      <c r="Q3" s="4" t="s">
        <v>369</v>
      </c>
      <c r="R3" s="24">
        <v>2.2999999999999998</v>
      </c>
      <c r="S3" s="18">
        <f t="shared" ref="S3" si="1">SUM(R3*1.22)</f>
        <v>2.8059999999999996</v>
      </c>
      <c r="T3" s="25"/>
      <c r="U3" s="10" t="s">
        <v>664</v>
      </c>
      <c r="V3" s="9"/>
    </row>
    <row r="4" spans="1:243" s="8" customFormat="1" ht="22.5" customHeight="1">
      <c r="A4" s="57">
        <v>2</v>
      </c>
      <c r="B4" s="58"/>
      <c r="C4" s="341">
        <v>0.97</v>
      </c>
      <c r="D4" s="340">
        <f t="shared" ref="D4" si="2">SUM((S4*A4)+B4+C4)</f>
        <v>5.9963999999999995</v>
      </c>
      <c r="E4" s="113"/>
      <c r="F4" s="59" t="s">
        <v>1400</v>
      </c>
      <c r="G4" s="59"/>
      <c r="H4" s="9" t="s">
        <v>654</v>
      </c>
      <c r="I4" s="9" t="s">
        <v>655</v>
      </c>
      <c r="J4" s="359" t="s">
        <v>1305</v>
      </c>
      <c r="K4" s="43" t="s">
        <v>1130</v>
      </c>
      <c r="L4" s="15">
        <f>SUM(D4)</f>
        <v>5.9963999999999995</v>
      </c>
      <c r="M4" s="15"/>
      <c r="N4" s="1" t="s">
        <v>369</v>
      </c>
      <c r="O4" s="2" t="s">
        <v>369</v>
      </c>
      <c r="P4" s="3">
        <v>9</v>
      </c>
      <c r="Q4" s="4">
        <v>12</v>
      </c>
      <c r="R4" s="24">
        <v>2.06</v>
      </c>
      <c r="S4" s="18">
        <f t="shared" ref="S4:S5" si="3">SUM(R4*1.22)</f>
        <v>2.5131999999999999</v>
      </c>
      <c r="T4" s="25"/>
      <c r="U4" s="10" t="s">
        <v>664</v>
      </c>
      <c r="V4" s="9"/>
    </row>
    <row r="5" spans="1:243" s="8" customFormat="1" ht="22.5" customHeight="1">
      <c r="A5" s="57"/>
      <c r="B5" s="58"/>
      <c r="C5" s="341"/>
      <c r="D5" s="340"/>
      <c r="E5" s="113"/>
      <c r="F5" s="59"/>
      <c r="G5" s="59"/>
      <c r="H5" s="9" t="s">
        <v>654</v>
      </c>
      <c r="I5" s="9" t="s">
        <v>655</v>
      </c>
      <c r="J5" s="359" t="s">
        <v>1305</v>
      </c>
      <c r="K5" s="43" t="s">
        <v>2286</v>
      </c>
      <c r="L5" s="15" t="s">
        <v>369</v>
      </c>
      <c r="M5" s="15"/>
      <c r="N5" s="1" t="s">
        <v>369</v>
      </c>
      <c r="O5" s="2" t="s">
        <v>369</v>
      </c>
      <c r="P5" s="3">
        <v>1</v>
      </c>
      <c r="Q5" s="4" t="s">
        <v>369</v>
      </c>
      <c r="R5" s="24">
        <v>20</v>
      </c>
      <c r="S5" s="18">
        <f t="shared" si="3"/>
        <v>24.4</v>
      </c>
      <c r="T5" s="25" t="s">
        <v>489</v>
      </c>
      <c r="U5" s="10" t="s">
        <v>664</v>
      </c>
      <c r="V5" s="9"/>
    </row>
    <row r="6" spans="1:243" s="8" customFormat="1" ht="22.5" customHeight="1">
      <c r="A6" s="57"/>
      <c r="B6" s="58"/>
      <c r="C6" s="341"/>
      <c r="D6" s="340"/>
      <c r="E6" s="113"/>
      <c r="F6" s="59"/>
      <c r="G6" s="59"/>
      <c r="H6" s="9" t="s">
        <v>654</v>
      </c>
      <c r="I6" s="9" t="s">
        <v>655</v>
      </c>
      <c r="J6" s="359" t="s">
        <v>1305</v>
      </c>
      <c r="K6" s="43" t="s">
        <v>2287</v>
      </c>
      <c r="L6" s="15" t="s">
        <v>369</v>
      </c>
      <c r="M6" s="15"/>
      <c r="N6" s="1" t="s">
        <v>369</v>
      </c>
      <c r="O6" s="2" t="s">
        <v>369</v>
      </c>
      <c r="P6" s="3">
        <v>1</v>
      </c>
      <c r="Q6" s="4" t="s">
        <v>369</v>
      </c>
      <c r="R6" s="24">
        <v>20</v>
      </c>
      <c r="S6" s="18">
        <f t="shared" ref="S6:S17" si="4">SUM(R6*1.22)</f>
        <v>24.4</v>
      </c>
      <c r="T6" s="25" t="s">
        <v>489</v>
      </c>
      <c r="U6" s="10" t="s">
        <v>664</v>
      </c>
      <c r="V6" s="9"/>
    </row>
    <row r="7" spans="1:243" s="8" customFormat="1" ht="22.5" customHeight="1">
      <c r="A7" s="57">
        <v>2</v>
      </c>
      <c r="B7" s="58"/>
      <c r="C7" s="341">
        <v>0.39</v>
      </c>
      <c r="D7" s="340">
        <f t="shared" ref="D7" si="5">SUM((S7*A7)+B7+C7)</f>
        <v>6.0019999999999989</v>
      </c>
      <c r="E7" s="113"/>
      <c r="F7" s="59" t="s">
        <v>1400</v>
      </c>
      <c r="G7" s="59"/>
      <c r="H7" s="9" t="s">
        <v>654</v>
      </c>
      <c r="I7" s="9" t="s">
        <v>655</v>
      </c>
      <c r="J7" s="359" t="s">
        <v>2498</v>
      </c>
      <c r="K7" s="43" t="s">
        <v>657</v>
      </c>
      <c r="L7" s="15">
        <f t="shared" ref="L7" si="6">SUM(D7)</f>
        <v>6.0019999999999989</v>
      </c>
      <c r="M7" s="15"/>
      <c r="N7" s="1" t="s">
        <v>369</v>
      </c>
      <c r="O7" s="2" t="s">
        <v>369</v>
      </c>
      <c r="P7" s="3">
        <v>36</v>
      </c>
      <c r="Q7" s="4" t="s">
        <v>369</v>
      </c>
      <c r="R7" s="24">
        <v>2.2999999999999998</v>
      </c>
      <c r="S7" s="18">
        <f t="shared" ref="S7" si="7">SUM(R7*1.22)</f>
        <v>2.8059999999999996</v>
      </c>
      <c r="T7" s="25"/>
      <c r="U7" s="10" t="s">
        <v>664</v>
      </c>
      <c r="V7" s="9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</row>
    <row r="8" spans="1:243" s="8" customFormat="1" ht="22.5" customHeight="1">
      <c r="A8" s="57">
        <v>2</v>
      </c>
      <c r="B8" s="58"/>
      <c r="C8" s="341">
        <v>0.97</v>
      </c>
      <c r="D8" s="340">
        <f t="shared" ref="D8:D9" si="8">SUM((S8*A8)+B8+C8)</f>
        <v>5.9963999999999995</v>
      </c>
      <c r="E8" s="113"/>
      <c r="F8" s="59" t="s">
        <v>1400</v>
      </c>
      <c r="G8" s="59"/>
      <c r="H8" s="9" t="s">
        <v>654</v>
      </c>
      <c r="I8" s="9" t="s">
        <v>655</v>
      </c>
      <c r="J8" s="359" t="s">
        <v>2498</v>
      </c>
      <c r="K8" s="43" t="s">
        <v>657</v>
      </c>
      <c r="L8" s="15">
        <f t="shared" ref="L8:L18" si="9">SUM(D8)</f>
        <v>5.9963999999999995</v>
      </c>
      <c r="M8" s="15"/>
      <c r="N8" s="1" t="s">
        <v>369</v>
      </c>
      <c r="O8" s="2" t="s">
        <v>369</v>
      </c>
      <c r="P8" s="3">
        <v>5</v>
      </c>
      <c r="Q8" s="4">
        <v>24</v>
      </c>
      <c r="R8" s="24">
        <v>2.06</v>
      </c>
      <c r="S8" s="18">
        <f t="shared" si="4"/>
        <v>2.5131999999999999</v>
      </c>
      <c r="T8" s="25"/>
      <c r="U8" s="10" t="s">
        <v>664</v>
      </c>
      <c r="V8" s="9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</row>
    <row r="9" spans="1:243" s="8" customFormat="1" ht="22.5" customHeight="1">
      <c r="A9" s="57">
        <v>2</v>
      </c>
      <c r="B9" s="58"/>
      <c r="C9" s="341">
        <v>0.4</v>
      </c>
      <c r="D9" s="340">
        <f t="shared" si="8"/>
        <v>6.5</v>
      </c>
      <c r="E9" s="113"/>
      <c r="F9" s="59" t="s">
        <v>1400</v>
      </c>
      <c r="G9" s="59"/>
      <c r="H9" s="9" t="s">
        <v>654</v>
      </c>
      <c r="I9" s="9" t="s">
        <v>655</v>
      </c>
      <c r="J9" s="359" t="s">
        <v>1306</v>
      </c>
      <c r="K9" s="43" t="s">
        <v>658</v>
      </c>
      <c r="L9" s="15">
        <f t="shared" ref="L9" si="10">SUM(D9)</f>
        <v>6.5</v>
      </c>
      <c r="M9" s="15"/>
      <c r="N9" s="1" t="s">
        <v>369</v>
      </c>
      <c r="O9" s="2" t="s">
        <v>369</v>
      </c>
      <c r="P9" s="3">
        <v>36</v>
      </c>
      <c r="Q9" s="4" t="s">
        <v>369</v>
      </c>
      <c r="R9" s="24">
        <v>2.5</v>
      </c>
      <c r="S9" s="18">
        <f t="shared" ref="S9" si="11">SUM(R9*1.22)</f>
        <v>3.05</v>
      </c>
      <c r="T9" s="25"/>
      <c r="U9" s="10" t="s">
        <v>664</v>
      </c>
      <c r="V9" s="9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7"/>
      <c r="ID9" s="7"/>
    </row>
    <row r="10" spans="1:243" s="8" customFormat="1" ht="22.5" customHeight="1">
      <c r="A10" s="57">
        <v>2</v>
      </c>
      <c r="B10" s="58"/>
      <c r="C10" s="341">
        <v>1.25</v>
      </c>
      <c r="D10" s="340">
        <f t="shared" ref="D10" si="12">SUM((S10*A10)+B10+C10)</f>
        <v>6.4959999999999996</v>
      </c>
      <c r="E10" s="113"/>
      <c r="F10" s="59" t="s">
        <v>1400</v>
      </c>
      <c r="G10" s="59"/>
      <c r="H10" s="9" t="s">
        <v>654</v>
      </c>
      <c r="I10" s="9" t="s">
        <v>655</v>
      </c>
      <c r="J10" s="359" t="s">
        <v>1306</v>
      </c>
      <c r="K10" s="43" t="s">
        <v>658</v>
      </c>
      <c r="L10" s="15">
        <f t="shared" si="9"/>
        <v>6.4959999999999996</v>
      </c>
      <c r="M10" s="15"/>
      <c r="N10" s="1" t="s">
        <v>369</v>
      </c>
      <c r="O10" s="2" t="s">
        <v>369</v>
      </c>
      <c r="P10" s="3">
        <v>3</v>
      </c>
      <c r="Q10" s="4">
        <v>12</v>
      </c>
      <c r="R10" s="24">
        <v>2.15</v>
      </c>
      <c r="S10" s="18">
        <f t="shared" si="4"/>
        <v>2.6229999999999998</v>
      </c>
      <c r="T10" s="25"/>
      <c r="U10" s="10" t="s">
        <v>664</v>
      </c>
      <c r="V10" s="9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7"/>
      <c r="ID10" s="7"/>
    </row>
    <row r="11" spans="1:243" s="8" customFormat="1" ht="22.5" customHeight="1">
      <c r="A11" s="57"/>
      <c r="B11" s="58"/>
      <c r="C11" s="341"/>
      <c r="D11" s="340"/>
      <c r="E11" s="113"/>
      <c r="F11" s="59"/>
      <c r="G11" s="59"/>
      <c r="H11" s="9" t="s">
        <v>654</v>
      </c>
      <c r="I11" s="9" t="s">
        <v>655</v>
      </c>
      <c r="J11" s="359" t="s">
        <v>1306</v>
      </c>
      <c r="K11" s="43" t="s">
        <v>659</v>
      </c>
      <c r="L11" s="15" t="s">
        <v>369</v>
      </c>
      <c r="M11" s="15"/>
      <c r="N11" s="1" t="s">
        <v>369</v>
      </c>
      <c r="O11" s="2" t="s">
        <v>369</v>
      </c>
      <c r="P11" s="3">
        <v>1</v>
      </c>
      <c r="Q11" s="4" t="s">
        <v>369</v>
      </c>
      <c r="R11" s="24">
        <v>19.899999999999999</v>
      </c>
      <c r="S11" s="18">
        <f t="shared" si="4"/>
        <v>24.277999999999999</v>
      </c>
      <c r="T11" s="25"/>
      <c r="U11" s="10" t="s">
        <v>664</v>
      </c>
      <c r="V11" s="9"/>
    </row>
    <row r="12" spans="1:243" s="8" customFormat="1" ht="22.5" customHeight="1">
      <c r="A12" s="57">
        <v>2</v>
      </c>
      <c r="B12" s="58"/>
      <c r="C12" s="341">
        <v>0.4</v>
      </c>
      <c r="D12" s="340">
        <f t="shared" ref="D12" si="13">SUM((S12*A12)+B12+C12)</f>
        <v>6.5</v>
      </c>
      <c r="E12" s="113"/>
      <c r="F12" s="59" t="s">
        <v>1400</v>
      </c>
      <c r="G12" s="59"/>
      <c r="H12" s="9" t="s">
        <v>654</v>
      </c>
      <c r="I12" s="9" t="s">
        <v>655</v>
      </c>
      <c r="J12" s="359" t="s">
        <v>663</v>
      </c>
      <c r="K12" s="43" t="s">
        <v>662</v>
      </c>
      <c r="L12" s="15">
        <f t="shared" ref="L12" si="14">SUM(D12)</f>
        <v>6.5</v>
      </c>
      <c r="M12" s="15"/>
      <c r="N12" s="1" t="s">
        <v>369</v>
      </c>
      <c r="O12" s="2" t="s">
        <v>369</v>
      </c>
      <c r="P12" s="3">
        <v>12</v>
      </c>
      <c r="Q12" s="4">
        <v>36</v>
      </c>
      <c r="R12" s="24">
        <v>2.5</v>
      </c>
      <c r="S12" s="18">
        <f>SUM(R12*1.22)</f>
        <v>3.05</v>
      </c>
      <c r="T12" s="25"/>
      <c r="U12" s="10" t="s">
        <v>664</v>
      </c>
      <c r="V12" s="9"/>
    </row>
    <row r="13" spans="1:243" s="8" customFormat="1" ht="22.5" customHeight="1">
      <c r="A13" s="57">
        <v>2</v>
      </c>
      <c r="B13" s="58"/>
      <c r="C13" s="341">
        <v>1.25</v>
      </c>
      <c r="D13" s="340">
        <f t="shared" ref="D13:D16" si="15">SUM((S13*A13)+B13+C13)</f>
        <v>6.4959999999999996</v>
      </c>
      <c r="E13" s="113"/>
      <c r="F13" s="59" t="s">
        <v>1400</v>
      </c>
      <c r="G13" s="59"/>
      <c r="H13" s="9" t="s">
        <v>654</v>
      </c>
      <c r="I13" s="9" t="s">
        <v>655</v>
      </c>
      <c r="J13" s="359" t="s">
        <v>663</v>
      </c>
      <c r="K13" s="9" t="s">
        <v>662</v>
      </c>
      <c r="L13" s="15">
        <f t="shared" si="9"/>
        <v>6.4959999999999996</v>
      </c>
      <c r="M13" s="15"/>
      <c r="N13" s="1" t="s">
        <v>369</v>
      </c>
      <c r="O13" s="2" t="s">
        <v>369</v>
      </c>
      <c r="P13" s="3">
        <v>11</v>
      </c>
      <c r="Q13" s="4">
        <v>12</v>
      </c>
      <c r="R13" s="24">
        <v>2.15</v>
      </c>
      <c r="S13" s="18">
        <f>SUM(R13*1.22)</f>
        <v>2.6229999999999998</v>
      </c>
      <c r="T13" s="25"/>
      <c r="U13" s="10" t="s">
        <v>664</v>
      </c>
      <c r="V13" s="9"/>
    </row>
    <row r="14" spans="1:243" s="8" customFormat="1" ht="22.5" customHeight="1">
      <c r="A14" s="57">
        <v>2</v>
      </c>
      <c r="B14" s="379"/>
      <c r="C14" s="341">
        <v>0.17</v>
      </c>
      <c r="D14" s="340">
        <f t="shared" si="15"/>
        <v>7.0019999999999998</v>
      </c>
      <c r="E14" s="113"/>
      <c r="F14" s="59" t="s">
        <v>1400</v>
      </c>
      <c r="G14" s="59"/>
      <c r="H14" s="9" t="s">
        <v>654</v>
      </c>
      <c r="I14" s="9" t="s">
        <v>655</v>
      </c>
      <c r="J14" s="359"/>
      <c r="K14" s="70" t="s">
        <v>2591</v>
      </c>
      <c r="L14" s="15">
        <f t="shared" ref="L14" si="16">SUM(D14)</f>
        <v>7.0019999999999998</v>
      </c>
      <c r="M14" s="15"/>
      <c r="N14" s="1" t="s">
        <v>369</v>
      </c>
      <c r="O14" s="2" t="s">
        <v>369</v>
      </c>
      <c r="P14" s="3" t="s">
        <v>369</v>
      </c>
      <c r="Q14" s="4" t="s">
        <v>369</v>
      </c>
      <c r="R14" s="24">
        <v>2.8</v>
      </c>
      <c r="S14" s="18">
        <f t="shared" ref="S14:S15" si="17">SUM(R14*1.22)</f>
        <v>3.4159999999999999</v>
      </c>
      <c r="T14" s="25"/>
      <c r="U14" s="10" t="s">
        <v>664</v>
      </c>
      <c r="V14" s="9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</row>
    <row r="15" spans="1:243" s="8" customFormat="1" ht="22.5" customHeight="1">
      <c r="A15" s="57">
        <v>2</v>
      </c>
      <c r="B15" s="58"/>
      <c r="C15" s="341">
        <v>1.44</v>
      </c>
      <c r="D15" s="340">
        <f t="shared" si="15"/>
        <v>7.0031999999999996</v>
      </c>
      <c r="E15" s="113"/>
      <c r="F15" s="59" t="s">
        <v>1400</v>
      </c>
      <c r="G15" s="59"/>
      <c r="H15" s="9" t="s">
        <v>654</v>
      </c>
      <c r="I15" s="9" t="s">
        <v>655</v>
      </c>
      <c r="J15" s="359" t="s">
        <v>1307</v>
      </c>
      <c r="K15" s="9" t="s">
        <v>660</v>
      </c>
      <c r="L15" s="15">
        <f t="shared" ref="L15" si="18">SUM(D15)</f>
        <v>7.0031999999999996</v>
      </c>
      <c r="M15" s="15"/>
      <c r="N15" s="1" t="s">
        <v>369</v>
      </c>
      <c r="O15" s="2" t="s">
        <v>369</v>
      </c>
      <c r="P15" s="3">
        <v>28</v>
      </c>
      <c r="Q15" s="4" t="s">
        <v>369</v>
      </c>
      <c r="R15" s="24">
        <v>2.2799999999999998</v>
      </c>
      <c r="S15" s="18">
        <f t="shared" si="17"/>
        <v>2.7815999999999996</v>
      </c>
      <c r="T15" s="25"/>
      <c r="U15" s="10" t="s">
        <v>664</v>
      </c>
      <c r="V15" s="9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</row>
    <row r="16" spans="1:243" s="8" customFormat="1" ht="22.5" customHeight="1">
      <c r="A16" s="57">
        <v>2</v>
      </c>
      <c r="B16" s="58"/>
      <c r="C16" s="341">
        <v>4.5599999999999996</v>
      </c>
      <c r="D16" s="340">
        <f t="shared" si="15"/>
        <v>7</v>
      </c>
      <c r="E16" s="113"/>
      <c r="F16" s="59" t="s">
        <v>1400</v>
      </c>
      <c r="G16" s="59"/>
      <c r="H16" s="9" t="s">
        <v>654</v>
      </c>
      <c r="I16" s="9" t="s">
        <v>655</v>
      </c>
      <c r="J16" s="359" t="s">
        <v>1307</v>
      </c>
      <c r="K16" s="9" t="s">
        <v>660</v>
      </c>
      <c r="L16" s="15">
        <f t="shared" si="9"/>
        <v>7</v>
      </c>
      <c r="M16" s="15"/>
      <c r="N16" s="1" t="s">
        <v>369</v>
      </c>
      <c r="O16" s="2" t="s">
        <v>369</v>
      </c>
      <c r="P16" s="3">
        <v>84</v>
      </c>
      <c r="Q16" s="4" t="s">
        <v>369</v>
      </c>
      <c r="R16" s="24">
        <v>1</v>
      </c>
      <c r="S16" s="18">
        <f t="shared" si="4"/>
        <v>1.22</v>
      </c>
      <c r="T16" s="25"/>
      <c r="U16" s="10" t="s">
        <v>664</v>
      </c>
      <c r="V16" s="9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</row>
    <row r="17" spans="1:236" s="8" customFormat="1" ht="22.5" customHeight="1">
      <c r="A17" s="57">
        <v>2</v>
      </c>
      <c r="B17" s="58"/>
      <c r="C17" s="341">
        <v>1.39</v>
      </c>
      <c r="D17" s="340">
        <f t="shared" ref="D17:D18" si="19">SUM((S17*A17)+B17+C17)</f>
        <v>7.0019999999999989</v>
      </c>
      <c r="E17" s="113"/>
      <c r="F17" s="59" t="s">
        <v>1400</v>
      </c>
      <c r="G17" s="59"/>
      <c r="H17" s="9" t="s">
        <v>654</v>
      </c>
      <c r="I17" s="9" t="s">
        <v>655</v>
      </c>
      <c r="J17" s="359" t="s">
        <v>1308</v>
      </c>
      <c r="K17" s="9" t="s">
        <v>661</v>
      </c>
      <c r="L17" s="15">
        <f t="shared" si="9"/>
        <v>7.0019999999999989</v>
      </c>
      <c r="M17" s="15"/>
      <c r="N17" s="1" t="s">
        <v>369</v>
      </c>
      <c r="O17" s="2" t="s">
        <v>369</v>
      </c>
      <c r="P17" s="3">
        <v>28</v>
      </c>
      <c r="Q17" s="4" t="s">
        <v>369</v>
      </c>
      <c r="R17" s="24">
        <v>2.2999999999999998</v>
      </c>
      <c r="S17" s="18">
        <f t="shared" si="4"/>
        <v>2.8059999999999996</v>
      </c>
      <c r="T17" s="25"/>
      <c r="U17" s="10" t="s">
        <v>664</v>
      </c>
      <c r="V17" s="9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</row>
    <row r="18" spans="1:236" s="8" customFormat="1" ht="22.5" customHeight="1">
      <c r="A18" s="57">
        <v>2</v>
      </c>
      <c r="B18" s="58"/>
      <c r="C18" s="341">
        <v>1.39</v>
      </c>
      <c r="D18" s="340">
        <f t="shared" si="19"/>
        <v>7.0019999999999989</v>
      </c>
      <c r="E18" s="113"/>
      <c r="F18" s="59" t="s">
        <v>1400</v>
      </c>
      <c r="G18" s="59"/>
      <c r="H18" s="9" t="s">
        <v>654</v>
      </c>
      <c r="I18" s="9" t="s">
        <v>655</v>
      </c>
      <c r="J18" s="359" t="s">
        <v>1309</v>
      </c>
      <c r="K18" s="9" t="s">
        <v>1131</v>
      </c>
      <c r="L18" s="15">
        <f t="shared" si="9"/>
        <v>7.0019999999999989</v>
      </c>
      <c r="M18" s="15"/>
      <c r="N18" s="1" t="s">
        <v>369</v>
      </c>
      <c r="O18" s="2" t="s">
        <v>369</v>
      </c>
      <c r="P18" s="3">
        <v>23</v>
      </c>
      <c r="Q18" s="4" t="s">
        <v>369</v>
      </c>
      <c r="R18" s="24">
        <v>2.2999999999999998</v>
      </c>
      <c r="S18" s="18">
        <f t="shared" ref="S18" si="20">SUM(R18*1.22)</f>
        <v>2.8059999999999996</v>
      </c>
      <c r="T18" s="25"/>
      <c r="U18" s="10" t="s">
        <v>664</v>
      </c>
      <c r="V18" s="9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</row>
    <row r="19" spans="1:236" s="8" customFormat="1" ht="22.5" customHeight="1">
      <c r="A19" s="57">
        <v>1.9</v>
      </c>
      <c r="B19" s="58">
        <v>1</v>
      </c>
      <c r="C19" s="341"/>
      <c r="D19" s="340">
        <f t="shared" ref="D19:D30" si="21">SUM((S19*A19)+B19+C19)</f>
        <v>10.503799999999998</v>
      </c>
      <c r="E19" s="113"/>
      <c r="F19" s="59" t="s">
        <v>2594</v>
      </c>
      <c r="G19" s="59"/>
      <c r="H19" s="9" t="s">
        <v>654</v>
      </c>
      <c r="I19" s="9" t="s">
        <v>655</v>
      </c>
      <c r="J19" s="362" t="s">
        <v>2601</v>
      </c>
      <c r="K19" s="26" t="s">
        <v>2893</v>
      </c>
      <c r="L19" s="15">
        <f t="shared" ref="L19:L35" si="22">SUM(D19)</f>
        <v>10.503799999999998</v>
      </c>
      <c r="M19" s="277"/>
      <c r="N19" s="1" t="s">
        <v>369</v>
      </c>
      <c r="O19" s="2" t="s">
        <v>369</v>
      </c>
      <c r="P19" s="317" t="s">
        <v>369</v>
      </c>
      <c r="Q19" s="4">
        <v>4</v>
      </c>
      <c r="R19" s="24">
        <v>4.0999999999999996</v>
      </c>
      <c r="S19" s="18">
        <f t="shared" ref="S19:S35" si="23">SUM(R19*1.22)</f>
        <v>5.0019999999999998</v>
      </c>
      <c r="T19" s="25"/>
      <c r="U19" s="10" t="s">
        <v>664</v>
      </c>
      <c r="V19" s="9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</row>
    <row r="20" spans="1:236" s="8" customFormat="1" ht="22.5" customHeight="1">
      <c r="A20" s="57">
        <v>1.9</v>
      </c>
      <c r="B20" s="58">
        <v>1</v>
      </c>
      <c r="C20" s="341">
        <v>1.1200000000000001</v>
      </c>
      <c r="D20" s="340">
        <f t="shared" si="21"/>
        <v>10.001200000000001</v>
      </c>
      <c r="E20" s="113"/>
      <c r="F20" s="59" t="s">
        <v>2594</v>
      </c>
      <c r="G20" s="59"/>
      <c r="H20" s="9" t="s">
        <v>654</v>
      </c>
      <c r="I20" s="9" t="s">
        <v>655</v>
      </c>
      <c r="J20" s="362" t="s">
        <v>2601</v>
      </c>
      <c r="K20" s="9" t="s">
        <v>1303</v>
      </c>
      <c r="L20" s="15">
        <f t="shared" si="22"/>
        <v>10.001200000000001</v>
      </c>
      <c r="M20" s="277"/>
      <c r="N20" s="1" t="s">
        <v>369</v>
      </c>
      <c r="O20" s="2" t="s">
        <v>369</v>
      </c>
      <c r="P20" s="3">
        <v>4</v>
      </c>
      <c r="Q20" s="4" t="s">
        <v>369</v>
      </c>
      <c r="R20" s="24">
        <v>3.4</v>
      </c>
      <c r="S20" s="18">
        <f t="shared" si="23"/>
        <v>4.1479999999999997</v>
      </c>
      <c r="T20" s="25"/>
      <c r="U20" s="10" t="s">
        <v>664</v>
      </c>
      <c r="V20" s="9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</row>
    <row r="21" spans="1:236" s="8" customFormat="1" ht="22.5" customHeight="1">
      <c r="A21" s="57">
        <v>1.9</v>
      </c>
      <c r="B21" s="58">
        <v>1</v>
      </c>
      <c r="C21" s="341">
        <v>-0.04</v>
      </c>
      <c r="D21" s="340">
        <f t="shared" si="21"/>
        <v>10.000200000000001</v>
      </c>
      <c r="E21" s="113"/>
      <c r="F21" s="59" t="s">
        <v>2594</v>
      </c>
      <c r="G21" s="59"/>
      <c r="H21" s="9" t="s">
        <v>654</v>
      </c>
      <c r="I21" s="9" t="s">
        <v>655</v>
      </c>
      <c r="J21" s="362" t="s">
        <v>2601</v>
      </c>
      <c r="K21" s="9" t="s">
        <v>1552</v>
      </c>
      <c r="L21" s="15">
        <f t="shared" si="22"/>
        <v>10.000200000000001</v>
      </c>
      <c r="M21" s="277"/>
      <c r="N21" s="1" t="s">
        <v>369</v>
      </c>
      <c r="O21" s="2" t="s">
        <v>369</v>
      </c>
      <c r="P21" s="3">
        <v>3</v>
      </c>
      <c r="Q21" s="4" t="s">
        <v>369</v>
      </c>
      <c r="R21" s="24">
        <v>3.9</v>
      </c>
      <c r="S21" s="18">
        <f t="shared" si="23"/>
        <v>4.758</v>
      </c>
      <c r="T21" s="25"/>
      <c r="U21" s="10" t="s">
        <v>664</v>
      </c>
      <c r="V21" s="9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</row>
    <row r="22" spans="1:236" s="8" customFormat="1" ht="22.5" customHeight="1">
      <c r="A22" s="57">
        <v>1.9</v>
      </c>
      <c r="B22" s="58">
        <v>1</v>
      </c>
      <c r="C22" s="341">
        <v>0.46</v>
      </c>
      <c r="D22" s="340">
        <f t="shared" si="21"/>
        <v>10.500200000000001</v>
      </c>
      <c r="E22" s="113"/>
      <c r="F22" s="59" t="s">
        <v>2594</v>
      </c>
      <c r="G22" s="59"/>
      <c r="H22" s="9" t="s">
        <v>654</v>
      </c>
      <c r="I22" s="9" t="s">
        <v>655</v>
      </c>
      <c r="J22" s="358" t="s">
        <v>2598</v>
      </c>
      <c r="K22" s="9" t="s">
        <v>2590</v>
      </c>
      <c r="L22" s="15">
        <f t="shared" si="22"/>
        <v>10.500200000000001</v>
      </c>
      <c r="M22" s="277"/>
      <c r="N22" s="1" t="s">
        <v>369</v>
      </c>
      <c r="O22" s="2" t="s">
        <v>369</v>
      </c>
      <c r="P22" s="3">
        <v>4</v>
      </c>
      <c r="Q22" s="4" t="s">
        <v>369</v>
      </c>
      <c r="R22" s="24">
        <v>3.9</v>
      </c>
      <c r="S22" s="18">
        <f t="shared" si="23"/>
        <v>4.758</v>
      </c>
      <c r="T22" s="25"/>
      <c r="U22" s="10" t="s">
        <v>664</v>
      </c>
      <c r="V22" s="9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</row>
    <row r="23" spans="1:236" s="8" customFormat="1" ht="22.5" customHeight="1">
      <c r="A23" s="57">
        <v>1.8</v>
      </c>
      <c r="B23" s="58">
        <v>1</v>
      </c>
      <c r="C23" s="341">
        <v>-0.08</v>
      </c>
      <c r="D23" s="340">
        <f t="shared" si="21"/>
        <v>12.997999999999999</v>
      </c>
      <c r="E23" s="113"/>
      <c r="F23" s="59" t="s">
        <v>2595</v>
      </c>
      <c r="G23" s="59"/>
      <c r="H23" s="9" t="s">
        <v>654</v>
      </c>
      <c r="I23" s="9" t="s">
        <v>655</v>
      </c>
      <c r="J23" s="360" t="s">
        <v>2603</v>
      </c>
      <c r="K23" s="70" t="s">
        <v>2592</v>
      </c>
      <c r="L23" s="15">
        <f t="shared" si="22"/>
        <v>12.997999999999999</v>
      </c>
      <c r="M23" s="277"/>
      <c r="N23" s="1" t="s">
        <v>369</v>
      </c>
      <c r="O23" s="2" t="s">
        <v>369</v>
      </c>
      <c r="P23" s="3" t="s">
        <v>369</v>
      </c>
      <c r="Q23" s="4" t="s">
        <v>369</v>
      </c>
      <c r="R23" s="24">
        <v>5.5</v>
      </c>
      <c r="S23" s="18">
        <f t="shared" si="23"/>
        <v>6.71</v>
      </c>
      <c r="T23" s="25"/>
      <c r="U23" s="10" t="s">
        <v>664</v>
      </c>
      <c r="V23" s="9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</row>
    <row r="24" spans="1:236" s="8" customFormat="1" ht="22.5" customHeight="1">
      <c r="A24" s="57">
        <v>1.8</v>
      </c>
      <c r="B24" s="58">
        <v>1</v>
      </c>
      <c r="C24" s="341">
        <v>0.3</v>
      </c>
      <c r="D24" s="340">
        <f t="shared" si="21"/>
        <v>12.499600000000001</v>
      </c>
      <c r="E24" s="113"/>
      <c r="F24" s="59" t="s">
        <v>2595</v>
      </c>
      <c r="G24" s="59"/>
      <c r="H24" s="9" t="s">
        <v>654</v>
      </c>
      <c r="I24" s="9" t="s">
        <v>655</v>
      </c>
      <c r="J24" s="360" t="s">
        <v>2603</v>
      </c>
      <c r="K24" s="9" t="s">
        <v>1733</v>
      </c>
      <c r="L24" s="15">
        <f t="shared" si="22"/>
        <v>12.499600000000001</v>
      </c>
      <c r="M24" s="277"/>
      <c r="N24" s="1" t="s">
        <v>369</v>
      </c>
      <c r="O24" s="2" t="s">
        <v>369</v>
      </c>
      <c r="P24" s="3">
        <v>4</v>
      </c>
      <c r="Q24" s="4" t="s">
        <v>369</v>
      </c>
      <c r="R24" s="24">
        <v>5.0999999999999996</v>
      </c>
      <c r="S24" s="18">
        <f t="shared" si="23"/>
        <v>6.2219999999999995</v>
      </c>
      <c r="T24" s="25"/>
      <c r="U24" s="10" t="s">
        <v>664</v>
      </c>
      <c r="V24" s="9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</row>
    <row r="25" spans="1:236" s="8" customFormat="1" ht="22.5" customHeight="1">
      <c r="A25" s="57">
        <v>1.5</v>
      </c>
      <c r="B25" s="58">
        <v>3</v>
      </c>
      <c r="C25" s="341">
        <v>0.02</v>
      </c>
      <c r="D25" s="340">
        <f t="shared" ref="D25" si="24">SUM((S25*A25)+B25+C25)</f>
        <v>14</v>
      </c>
      <c r="E25" s="113"/>
      <c r="F25" s="59" t="s">
        <v>2593</v>
      </c>
      <c r="G25" s="59"/>
      <c r="H25" s="9" t="s">
        <v>654</v>
      </c>
      <c r="I25" s="9" t="s">
        <v>655</v>
      </c>
      <c r="J25" s="360" t="s">
        <v>2894</v>
      </c>
      <c r="K25" s="26" t="s">
        <v>2898</v>
      </c>
      <c r="L25" s="15">
        <f t="shared" ref="L25" si="25">SUM(D25)</f>
        <v>14</v>
      </c>
      <c r="M25" s="277"/>
      <c r="N25" s="1" t="s">
        <v>369</v>
      </c>
      <c r="O25" s="2" t="s">
        <v>369</v>
      </c>
      <c r="P25" s="3">
        <v>4</v>
      </c>
      <c r="Q25" s="4" t="s">
        <v>369</v>
      </c>
      <c r="R25" s="24">
        <v>6</v>
      </c>
      <c r="S25" s="18">
        <f t="shared" ref="S25" si="26">SUM(R25*1.22)</f>
        <v>7.32</v>
      </c>
      <c r="T25" s="25"/>
      <c r="U25" s="10" t="s">
        <v>664</v>
      </c>
      <c r="V25" s="9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</row>
    <row r="26" spans="1:236" s="8" customFormat="1" ht="22.5" customHeight="1">
      <c r="A26" s="57">
        <v>1.8</v>
      </c>
      <c r="B26" s="58">
        <v>1</v>
      </c>
      <c r="C26" s="341">
        <v>0.3</v>
      </c>
      <c r="D26" s="340">
        <f t="shared" si="21"/>
        <v>12.499600000000001</v>
      </c>
      <c r="E26" s="113"/>
      <c r="F26" s="59" t="s">
        <v>2595</v>
      </c>
      <c r="G26" s="59"/>
      <c r="H26" s="9" t="s">
        <v>654</v>
      </c>
      <c r="I26" s="9" t="s">
        <v>655</v>
      </c>
      <c r="J26" s="360" t="s">
        <v>2604</v>
      </c>
      <c r="K26" s="364" t="s">
        <v>2619</v>
      </c>
      <c r="L26" s="15">
        <f t="shared" si="22"/>
        <v>12.499600000000001</v>
      </c>
      <c r="M26" s="277"/>
      <c r="N26" s="1" t="s">
        <v>369</v>
      </c>
      <c r="O26" s="2" t="s">
        <v>369</v>
      </c>
      <c r="P26" s="3">
        <v>3</v>
      </c>
      <c r="Q26" s="4" t="s">
        <v>369</v>
      </c>
      <c r="R26" s="24">
        <v>5.0999999999999996</v>
      </c>
      <c r="S26" s="18">
        <f t="shared" si="23"/>
        <v>6.2219999999999995</v>
      </c>
      <c r="T26" s="25"/>
      <c r="U26" s="10" t="s">
        <v>664</v>
      </c>
      <c r="V26" s="9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</row>
    <row r="27" spans="1:236" s="8" customFormat="1" ht="22.5" customHeight="1">
      <c r="A27" s="57">
        <v>1.5</v>
      </c>
      <c r="B27" s="58">
        <v>3</v>
      </c>
      <c r="C27" s="341">
        <v>0.25</v>
      </c>
      <c r="D27" s="340">
        <f t="shared" si="21"/>
        <v>13.497999999999999</v>
      </c>
      <c r="E27" s="113"/>
      <c r="F27" s="59" t="s">
        <v>2593</v>
      </c>
      <c r="G27" s="59"/>
      <c r="H27" s="9" t="s">
        <v>654</v>
      </c>
      <c r="I27" s="9" t="s">
        <v>655</v>
      </c>
      <c r="J27" s="360" t="s">
        <v>2605</v>
      </c>
      <c r="K27" s="364" t="s">
        <v>2620</v>
      </c>
      <c r="L27" s="15">
        <f t="shared" si="22"/>
        <v>13.497999999999999</v>
      </c>
      <c r="M27" s="277"/>
      <c r="N27" s="1" t="s">
        <v>369</v>
      </c>
      <c r="O27" s="2" t="s">
        <v>369</v>
      </c>
      <c r="P27" s="3">
        <v>12</v>
      </c>
      <c r="Q27" s="4" t="s">
        <v>369</v>
      </c>
      <c r="R27" s="24">
        <v>5.6</v>
      </c>
      <c r="S27" s="18">
        <f t="shared" si="23"/>
        <v>6.8319999999999999</v>
      </c>
      <c r="T27" s="25"/>
      <c r="U27" s="10" t="s">
        <v>664</v>
      </c>
      <c r="V27" s="9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</row>
    <row r="28" spans="1:236" s="8" customFormat="1" ht="22.5" customHeight="1">
      <c r="A28" s="57">
        <v>1.5</v>
      </c>
      <c r="B28" s="58">
        <v>3</v>
      </c>
      <c r="C28" s="341">
        <v>0.02</v>
      </c>
      <c r="D28" s="340">
        <f t="shared" si="21"/>
        <v>14</v>
      </c>
      <c r="E28" s="113"/>
      <c r="F28" s="59" t="s">
        <v>2593</v>
      </c>
      <c r="G28" s="59"/>
      <c r="H28" s="9" t="s">
        <v>654</v>
      </c>
      <c r="I28" s="9" t="s">
        <v>655</v>
      </c>
      <c r="J28" s="363" t="s">
        <v>2602</v>
      </c>
      <c r="K28" s="26" t="s">
        <v>2947</v>
      </c>
      <c r="L28" s="15">
        <f t="shared" si="22"/>
        <v>14</v>
      </c>
      <c r="M28" s="277"/>
      <c r="N28" s="1" t="s">
        <v>369</v>
      </c>
      <c r="O28" s="2" t="s">
        <v>369</v>
      </c>
      <c r="P28" s="3">
        <v>4</v>
      </c>
      <c r="Q28" s="4" t="s">
        <v>369</v>
      </c>
      <c r="R28" s="24">
        <v>6</v>
      </c>
      <c r="S28" s="18">
        <f t="shared" si="23"/>
        <v>7.32</v>
      </c>
      <c r="T28" s="25"/>
      <c r="U28" s="10" t="s">
        <v>664</v>
      </c>
      <c r="V28" s="9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</row>
    <row r="29" spans="1:236" s="8" customFormat="1" ht="22.5" customHeight="1">
      <c r="A29" s="57">
        <v>1.9</v>
      </c>
      <c r="B29" s="58">
        <v>1</v>
      </c>
      <c r="C29" s="341">
        <v>0.03</v>
      </c>
      <c r="D29" s="340">
        <f t="shared" si="21"/>
        <v>10.997399999999997</v>
      </c>
      <c r="E29" s="113"/>
      <c r="F29" s="59" t="s">
        <v>2594</v>
      </c>
      <c r="G29" s="59"/>
      <c r="H29" s="9" t="s">
        <v>654</v>
      </c>
      <c r="I29" s="9" t="s">
        <v>655</v>
      </c>
      <c r="J29" s="84" t="s">
        <v>2597</v>
      </c>
      <c r="K29" s="9" t="s">
        <v>1372</v>
      </c>
      <c r="L29" s="15">
        <f t="shared" si="22"/>
        <v>10.997399999999997</v>
      </c>
      <c r="M29" s="277"/>
      <c r="N29" s="1" t="s">
        <v>369</v>
      </c>
      <c r="O29" s="2" t="s">
        <v>369</v>
      </c>
      <c r="P29" s="3">
        <v>4</v>
      </c>
      <c r="Q29" s="4" t="s">
        <v>369</v>
      </c>
      <c r="R29" s="24">
        <v>4.3</v>
      </c>
      <c r="S29" s="18">
        <f t="shared" si="23"/>
        <v>5.2459999999999996</v>
      </c>
      <c r="T29" s="25"/>
      <c r="U29" s="10" t="s">
        <v>664</v>
      </c>
      <c r="V29" s="9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</row>
    <row r="30" spans="1:236" s="8" customFormat="1" ht="22.5" customHeight="1">
      <c r="A30" s="57">
        <v>1.9</v>
      </c>
      <c r="B30" s="58">
        <v>1</v>
      </c>
      <c r="C30" s="341">
        <v>7.0000000000000007E-2</v>
      </c>
      <c r="D30" s="340">
        <f t="shared" si="21"/>
        <v>11.500999999999999</v>
      </c>
      <c r="E30" s="113"/>
      <c r="F30" s="59" t="s">
        <v>2594</v>
      </c>
      <c r="G30" s="59"/>
      <c r="H30" s="9" t="s">
        <v>654</v>
      </c>
      <c r="I30" s="9" t="s">
        <v>655</v>
      </c>
      <c r="J30" s="84" t="s">
        <v>2600</v>
      </c>
      <c r="K30" s="364" t="s">
        <v>2621</v>
      </c>
      <c r="L30" s="15">
        <f t="shared" si="22"/>
        <v>11.500999999999999</v>
      </c>
      <c r="M30" s="277"/>
      <c r="N30" s="1" t="s">
        <v>369</v>
      </c>
      <c r="O30" s="2" t="s">
        <v>369</v>
      </c>
      <c r="P30" s="3">
        <v>3</v>
      </c>
      <c r="Q30" s="4" t="s">
        <v>369</v>
      </c>
      <c r="R30" s="24">
        <v>4.5</v>
      </c>
      <c r="S30" s="18">
        <f t="shared" si="23"/>
        <v>5.49</v>
      </c>
      <c r="T30" s="25"/>
      <c r="U30" s="10" t="s">
        <v>664</v>
      </c>
      <c r="V30" s="9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</row>
    <row r="31" spans="1:236" s="8" customFormat="1" ht="22.5" customHeight="1">
      <c r="A31" s="57">
        <v>1.9</v>
      </c>
      <c r="B31" s="58">
        <v>1</v>
      </c>
      <c r="C31" s="341">
        <v>-0.09</v>
      </c>
      <c r="D31" s="340">
        <f>SUM((S31*A31)+B31+C31)</f>
        <v>12.499999999999998</v>
      </c>
      <c r="E31" s="113"/>
      <c r="F31" s="59" t="s">
        <v>2594</v>
      </c>
      <c r="G31" s="59"/>
      <c r="H31" s="9" t="s">
        <v>654</v>
      </c>
      <c r="I31" s="9" t="s">
        <v>655</v>
      </c>
      <c r="J31" s="84" t="s">
        <v>2599</v>
      </c>
      <c r="K31" s="364" t="s">
        <v>2623</v>
      </c>
      <c r="L31" s="15">
        <f>SUM(D31)</f>
        <v>12.499999999999998</v>
      </c>
      <c r="M31" s="277"/>
      <c r="N31" s="1" t="s">
        <v>369</v>
      </c>
      <c r="O31" s="2" t="s">
        <v>369</v>
      </c>
      <c r="P31" s="3">
        <v>3</v>
      </c>
      <c r="Q31" s="4" t="s">
        <v>369</v>
      </c>
      <c r="R31" s="24">
        <v>5</v>
      </c>
      <c r="S31" s="18">
        <f>SUM(R31*1.22)</f>
        <v>6.1</v>
      </c>
      <c r="T31" s="25"/>
      <c r="U31" s="10" t="s">
        <v>664</v>
      </c>
      <c r="V31" s="9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</row>
    <row r="32" spans="1:236" s="8" customFormat="1" ht="22.5" customHeight="1">
      <c r="A32" s="57">
        <v>1.9</v>
      </c>
      <c r="B32" s="58">
        <v>1</v>
      </c>
      <c r="C32" s="341">
        <v>0.14000000000000001</v>
      </c>
      <c r="D32" s="340">
        <f t="shared" ref="D32" si="27">SUM((S32*A32)+B32+C32)</f>
        <v>12.498200000000001</v>
      </c>
      <c r="E32" s="113"/>
      <c r="F32" s="59" t="s">
        <v>2594</v>
      </c>
      <c r="G32" s="59"/>
      <c r="H32" s="9" t="s">
        <v>654</v>
      </c>
      <c r="I32" s="9" t="s">
        <v>655</v>
      </c>
      <c r="J32" s="84" t="s">
        <v>2596</v>
      </c>
      <c r="K32" s="364" t="s">
        <v>2622</v>
      </c>
      <c r="L32" s="15">
        <f t="shared" si="22"/>
        <v>12.498200000000001</v>
      </c>
      <c r="M32" s="277"/>
      <c r="N32" s="1" t="s">
        <v>369</v>
      </c>
      <c r="O32" s="2" t="s">
        <v>369</v>
      </c>
      <c r="P32" s="3">
        <v>9</v>
      </c>
      <c r="Q32" s="4" t="s">
        <v>369</v>
      </c>
      <c r="R32" s="24">
        <v>4.9000000000000004</v>
      </c>
      <c r="S32" s="18">
        <f t="shared" si="23"/>
        <v>5.9780000000000006</v>
      </c>
      <c r="T32" s="25"/>
      <c r="U32" s="10" t="s">
        <v>664</v>
      </c>
      <c r="V32" s="9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</row>
    <row r="33" spans="1:243" s="8" customFormat="1" ht="22.5" customHeight="1">
      <c r="A33" s="57">
        <v>1</v>
      </c>
      <c r="B33" s="58">
        <v>5</v>
      </c>
      <c r="C33" s="341">
        <v>0.02</v>
      </c>
      <c r="D33" s="340">
        <f>SUM((S33*A33)+B33+C33)</f>
        <v>10.998000000000001</v>
      </c>
      <c r="E33" s="113"/>
      <c r="F33" s="59" t="s">
        <v>1401</v>
      </c>
      <c r="G33" s="59"/>
      <c r="H33" s="9" t="s">
        <v>654</v>
      </c>
      <c r="I33" s="9" t="s">
        <v>655</v>
      </c>
      <c r="J33" s="361" t="s">
        <v>1310</v>
      </c>
      <c r="K33" s="70" t="s">
        <v>2885</v>
      </c>
      <c r="L33" s="15">
        <f t="shared" si="22"/>
        <v>10.998000000000001</v>
      </c>
      <c r="M33" s="277"/>
      <c r="N33" s="1" t="s">
        <v>369</v>
      </c>
      <c r="O33" s="2" t="s">
        <v>369</v>
      </c>
      <c r="P33" s="3">
        <v>4</v>
      </c>
      <c r="Q33" s="4" t="s">
        <v>369</v>
      </c>
      <c r="R33" s="24">
        <v>4.9000000000000004</v>
      </c>
      <c r="S33" s="18">
        <f t="shared" si="23"/>
        <v>5.9780000000000006</v>
      </c>
      <c r="T33" s="25"/>
      <c r="U33" s="10" t="s">
        <v>664</v>
      </c>
      <c r="V33" s="9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</row>
    <row r="34" spans="1:243" s="8" customFormat="1" ht="22.5" customHeight="1">
      <c r="A34" s="57">
        <v>1</v>
      </c>
      <c r="B34" s="58">
        <v>5</v>
      </c>
      <c r="C34" s="341">
        <v>0.25</v>
      </c>
      <c r="D34" s="340">
        <f>SUM((S34*A34)+B34+C34)</f>
        <v>10.495999999999999</v>
      </c>
      <c r="E34" s="113"/>
      <c r="F34" s="59" t="s">
        <v>1401</v>
      </c>
      <c r="G34" s="59"/>
      <c r="H34" s="9" t="s">
        <v>654</v>
      </c>
      <c r="I34" s="9" t="s">
        <v>655</v>
      </c>
      <c r="J34" s="361" t="s">
        <v>1310</v>
      </c>
      <c r="K34" s="9" t="s">
        <v>1732</v>
      </c>
      <c r="L34" s="15">
        <f t="shared" si="22"/>
        <v>10.495999999999999</v>
      </c>
      <c r="M34" s="277"/>
      <c r="N34" s="1" t="s">
        <v>369</v>
      </c>
      <c r="O34" s="2" t="s">
        <v>369</v>
      </c>
      <c r="P34" s="3">
        <v>4</v>
      </c>
      <c r="Q34" s="4" t="s">
        <v>369</v>
      </c>
      <c r="R34" s="24">
        <v>4.3</v>
      </c>
      <c r="S34" s="18">
        <f t="shared" si="23"/>
        <v>5.2459999999999996</v>
      </c>
      <c r="T34" s="25"/>
      <c r="U34" s="10" t="s">
        <v>664</v>
      </c>
      <c r="V34" s="9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</row>
    <row r="35" spans="1:243" s="8" customFormat="1" ht="22.5" customHeight="1">
      <c r="A35" s="57">
        <v>1</v>
      </c>
      <c r="B35" s="58">
        <v>5</v>
      </c>
      <c r="C35" s="341">
        <v>0.38</v>
      </c>
      <c r="D35" s="340">
        <f>SUM((S35*A35)+B35+C35)</f>
        <v>10.504</v>
      </c>
      <c r="E35" s="113"/>
      <c r="F35" s="59" t="s">
        <v>1401</v>
      </c>
      <c r="G35" s="59"/>
      <c r="H35" s="9" t="s">
        <v>654</v>
      </c>
      <c r="I35" s="9" t="s">
        <v>655</v>
      </c>
      <c r="J35" s="361" t="s">
        <v>1310</v>
      </c>
      <c r="K35" s="9" t="s">
        <v>1304</v>
      </c>
      <c r="L35" s="15">
        <f t="shared" si="22"/>
        <v>10.504</v>
      </c>
      <c r="M35" s="277"/>
      <c r="N35" s="1" t="s">
        <v>369</v>
      </c>
      <c r="O35" s="2" t="s">
        <v>369</v>
      </c>
      <c r="P35" s="3">
        <v>6</v>
      </c>
      <c r="Q35" s="4" t="s">
        <v>369</v>
      </c>
      <c r="R35" s="24">
        <v>4.2</v>
      </c>
      <c r="S35" s="18">
        <f t="shared" si="23"/>
        <v>5.1239999999999997</v>
      </c>
      <c r="T35" s="25"/>
      <c r="U35" s="10" t="s">
        <v>664</v>
      </c>
      <c r="V35" s="9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</row>
    <row r="36" spans="1:243" s="8" customFormat="1" ht="22.5" customHeight="1">
      <c r="A36" s="57"/>
      <c r="B36" s="58"/>
      <c r="C36" s="341"/>
      <c r="D36" s="340"/>
      <c r="E36" s="113"/>
      <c r="F36" s="59"/>
      <c r="G36" s="59"/>
      <c r="H36" s="9"/>
      <c r="I36" s="9"/>
      <c r="J36" s="9"/>
      <c r="K36" s="9"/>
      <c r="L36" s="10"/>
      <c r="M36" s="10"/>
      <c r="N36" s="17"/>
      <c r="O36" s="13"/>
      <c r="P36" s="17"/>
      <c r="Q36" s="13"/>
      <c r="R36" s="16"/>
      <c r="S36" s="16"/>
      <c r="T36" s="21"/>
      <c r="U36" s="10"/>
      <c r="V36" s="9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I36" s="12"/>
    </row>
    <row r="37" spans="1:243" s="8" customFormat="1" ht="22.5" customHeight="1">
      <c r="A37" s="57"/>
      <c r="B37" s="58"/>
      <c r="C37" s="341"/>
      <c r="D37" s="340"/>
      <c r="E37" s="113"/>
      <c r="F37" s="59"/>
      <c r="G37" s="59"/>
      <c r="H37" s="9"/>
      <c r="I37" s="9"/>
      <c r="J37" s="9"/>
      <c r="K37" s="9"/>
      <c r="L37" s="10"/>
      <c r="M37" s="10"/>
      <c r="N37" s="17"/>
      <c r="O37" s="13"/>
      <c r="P37" s="17"/>
      <c r="Q37" s="13"/>
      <c r="R37" s="16"/>
      <c r="S37" s="16"/>
      <c r="T37" s="21"/>
      <c r="U37" s="10"/>
      <c r="V37" s="9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I37" s="12"/>
    </row>
    <row r="38" spans="1:243" s="8" customFormat="1" ht="22.5" customHeight="1">
      <c r="A38" s="57"/>
      <c r="B38" s="58"/>
      <c r="C38" s="341"/>
      <c r="D38" s="340"/>
      <c r="E38" s="113"/>
      <c r="F38" s="59"/>
      <c r="G38" s="59"/>
      <c r="H38" s="9"/>
      <c r="I38" s="9"/>
      <c r="J38" s="9"/>
      <c r="K38" s="9"/>
      <c r="L38" s="10"/>
      <c r="M38" s="10"/>
      <c r="N38" s="17"/>
      <c r="O38" s="13"/>
      <c r="P38" s="17"/>
      <c r="Q38" s="13"/>
      <c r="R38" s="16"/>
      <c r="S38" s="16"/>
      <c r="T38" s="21"/>
      <c r="U38" s="10"/>
      <c r="V38" s="9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I38" s="12"/>
    </row>
  </sheetData>
  <sortState ref="J11:U16">
    <sortCondition ref="J11"/>
  </sortState>
  <mergeCells count="2">
    <mergeCell ref="N1:O1"/>
    <mergeCell ref="P1:Q1"/>
  </mergeCells>
  <pageMargins left="0.39370078740157483" right="0.39370078740157483" top="0.39370078740157483" bottom="0.39370078740157483" header="0.31496062992125984" footer="0.31496062992125984"/>
  <pageSetup paperSize="9" orientation="landscape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T251"/>
  <sheetViews>
    <sheetView topLeftCell="F1" zoomScale="110" zoomScaleNormal="110" workbookViewId="0">
      <pane ySplit="1" topLeftCell="A2" activePane="bottomLeft" state="frozen"/>
      <selection pane="bottomLeft" activeCell="J1" sqref="A1:XFD1"/>
    </sheetView>
  </sheetViews>
  <sheetFormatPr defaultRowHeight="22.5" customHeight="1"/>
  <cols>
    <col min="1" max="2" width="11.7109375" style="8" customWidth="1"/>
    <col min="3" max="3" width="11.7109375" style="64" customWidth="1"/>
    <col min="4" max="4" width="11.7109375" style="8" customWidth="1"/>
    <col min="5" max="5" width="4.85546875" style="114" customWidth="1"/>
    <col min="6" max="6" width="11.7109375" style="12" customWidth="1"/>
    <col min="7" max="7" width="5.7109375" style="12" customWidth="1"/>
    <col min="8" max="8" width="19.28515625" style="12" customWidth="1"/>
    <col min="9" max="9" width="34.7109375" style="12" customWidth="1"/>
    <col min="10" max="10" width="20.7109375" style="12" customWidth="1"/>
    <col min="11" max="11" width="44.42578125" style="12" customWidth="1"/>
    <col min="12" max="13" width="10.28515625" style="6" customWidth="1"/>
    <col min="14" max="17" width="5.28515625" style="7" customWidth="1"/>
    <col min="18" max="19" width="10.28515625" style="6" customWidth="1"/>
    <col min="20" max="20" width="10.28515625" style="23" customWidth="1"/>
    <col min="21" max="22" width="26.42578125" style="6" customWidth="1"/>
    <col min="23" max="23" width="2.7109375" style="12" customWidth="1"/>
    <col min="24" max="16384" width="9.140625" style="12"/>
  </cols>
  <sheetData>
    <row r="1" spans="1:358" s="102" customFormat="1" ht="62.25" customHeight="1">
      <c r="A1" s="93" t="s">
        <v>797</v>
      </c>
      <c r="B1" s="93" t="s">
        <v>796</v>
      </c>
      <c r="C1" s="94" t="s">
        <v>859</v>
      </c>
      <c r="D1" s="93" t="s">
        <v>795</v>
      </c>
      <c r="E1" s="112"/>
      <c r="F1" s="95" t="s">
        <v>359</v>
      </c>
      <c r="G1" s="95"/>
      <c r="H1" s="102" t="s">
        <v>360</v>
      </c>
      <c r="I1" s="102" t="s">
        <v>361</v>
      </c>
      <c r="J1" s="102" t="s">
        <v>656</v>
      </c>
      <c r="K1" s="102" t="s">
        <v>692</v>
      </c>
      <c r="L1" s="102" t="s">
        <v>363</v>
      </c>
      <c r="M1" s="102" t="s">
        <v>729</v>
      </c>
      <c r="N1" s="443" t="s">
        <v>538</v>
      </c>
      <c r="O1" s="443"/>
      <c r="P1" s="443" t="s">
        <v>539</v>
      </c>
      <c r="Q1" s="443"/>
      <c r="R1" s="329" t="s">
        <v>364</v>
      </c>
      <c r="S1" s="96" t="s">
        <v>365</v>
      </c>
      <c r="T1" s="96" t="s">
        <v>368</v>
      </c>
      <c r="U1" s="102" t="s">
        <v>366</v>
      </c>
      <c r="V1" s="102" t="s">
        <v>367</v>
      </c>
      <c r="IZ1" s="101"/>
      <c r="JA1" s="101"/>
      <c r="JB1" s="101"/>
      <c r="JT1" s="101"/>
      <c r="JU1" s="101"/>
      <c r="JV1" s="101"/>
      <c r="JW1" s="101"/>
      <c r="JZ1" s="8"/>
      <c r="KA1" s="8"/>
      <c r="KB1" s="8"/>
      <c r="KC1" s="8"/>
      <c r="LC1" s="12"/>
      <c r="LD1" s="12"/>
      <c r="LE1" s="8"/>
      <c r="LR1" s="8"/>
      <c r="LS1" s="8"/>
      <c r="LT1" s="8"/>
      <c r="LU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</row>
    <row r="2" spans="1:358" s="8" customFormat="1" ht="22.5" customHeight="1">
      <c r="A2" s="56"/>
      <c r="B2" s="55"/>
      <c r="C2" s="63"/>
      <c r="D2" s="201"/>
      <c r="E2" s="113"/>
      <c r="F2" s="60"/>
      <c r="G2" s="60"/>
      <c r="H2" s="9"/>
      <c r="I2" s="14" t="s">
        <v>770</v>
      </c>
      <c r="J2" s="14"/>
      <c r="K2" s="9"/>
      <c r="L2" s="65"/>
      <c r="M2" s="10"/>
      <c r="N2" s="17"/>
      <c r="O2" s="13"/>
      <c r="P2" s="17"/>
      <c r="Q2" s="13"/>
      <c r="R2" s="10"/>
      <c r="S2" s="10"/>
      <c r="T2" s="21"/>
      <c r="U2" s="10"/>
      <c r="V2" s="10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K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U2" s="12"/>
      <c r="JX2" s="12"/>
      <c r="JY2" s="12"/>
      <c r="KD2" s="12"/>
      <c r="KE2" s="12"/>
      <c r="KF2" s="12"/>
      <c r="KG2" s="12"/>
      <c r="KH2" s="12"/>
      <c r="KI2" s="12"/>
      <c r="LC2" s="12"/>
      <c r="LD2" s="12"/>
      <c r="LE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</row>
    <row r="3" spans="1:358" s="8" customFormat="1" ht="22.5" customHeight="1">
      <c r="A3" s="57">
        <v>1</v>
      </c>
      <c r="B3" s="58">
        <v>25</v>
      </c>
      <c r="C3" s="62"/>
      <c r="D3" s="201">
        <f t="shared" ref="D3:D42" si="0">SUM((S3*A3)+B3+C3)</f>
        <v>64.003399999999999</v>
      </c>
      <c r="E3" s="113"/>
      <c r="F3" s="59" t="s">
        <v>1092</v>
      </c>
      <c r="G3" s="59"/>
      <c r="H3" s="28" t="s">
        <v>786</v>
      </c>
      <c r="I3" s="26" t="s">
        <v>2277</v>
      </c>
      <c r="J3" s="26"/>
      <c r="K3" s="26" t="s">
        <v>2271</v>
      </c>
      <c r="L3" s="65">
        <f t="shared" ref="L3:L42" si="1">SUM(D3)</f>
        <v>64.003399999999999</v>
      </c>
      <c r="M3" s="15">
        <v>11.5</v>
      </c>
      <c r="N3" s="1" t="s">
        <v>369</v>
      </c>
      <c r="O3" s="2" t="s">
        <v>369</v>
      </c>
      <c r="P3" s="3">
        <v>6</v>
      </c>
      <c r="Q3" s="4" t="s">
        <v>369</v>
      </c>
      <c r="R3" s="24">
        <v>31.97</v>
      </c>
      <c r="S3" s="18">
        <f t="shared" ref="S3:S42" si="2">SUM(R3*1.22)</f>
        <v>39.003399999999999</v>
      </c>
      <c r="T3" s="20"/>
      <c r="U3" s="30" t="s">
        <v>2272</v>
      </c>
      <c r="V3" s="10" t="s">
        <v>2273</v>
      </c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MG3" s="102"/>
      <c r="MH3" s="102"/>
      <c r="MI3" s="102"/>
      <c r="MJ3" s="102"/>
    </row>
    <row r="4" spans="1:358" s="8" customFormat="1" ht="22.5" customHeight="1">
      <c r="A4" s="57">
        <v>1</v>
      </c>
      <c r="B4" s="58">
        <v>25</v>
      </c>
      <c r="C4" s="62"/>
      <c r="D4" s="201">
        <f t="shared" si="0"/>
        <v>61.477999999999994</v>
      </c>
      <c r="E4" s="113"/>
      <c r="F4" s="59" t="s">
        <v>1092</v>
      </c>
      <c r="G4" s="59"/>
      <c r="H4" s="28" t="s">
        <v>786</v>
      </c>
      <c r="I4" s="26" t="s">
        <v>785</v>
      </c>
      <c r="J4" s="26"/>
      <c r="K4" s="26" t="s">
        <v>984</v>
      </c>
      <c r="L4" s="65">
        <f t="shared" si="1"/>
        <v>61.477999999999994</v>
      </c>
      <c r="M4" s="15">
        <v>10</v>
      </c>
      <c r="N4" s="1" t="s">
        <v>369</v>
      </c>
      <c r="O4" s="2" t="s">
        <v>369</v>
      </c>
      <c r="P4" s="3">
        <v>1.75</v>
      </c>
      <c r="Q4" s="4" t="s">
        <v>369</v>
      </c>
      <c r="R4" s="24">
        <v>29.9</v>
      </c>
      <c r="S4" s="18">
        <f t="shared" si="2"/>
        <v>36.477999999999994</v>
      </c>
      <c r="T4" s="20"/>
      <c r="U4" s="30" t="s">
        <v>485</v>
      </c>
      <c r="V4" s="10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LL4" s="12"/>
      <c r="LM4" s="12"/>
      <c r="LN4" s="12"/>
      <c r="LO4" s="12"/>
      <c r="LP4" s="12"/>
      <c r="LQ4" s="12"/>
      <c r="MG4" s="12"/>
      <c r="MH4" s="12"/>
      <c r="MI4" s="12"/>
      <c r="MJ4" s="12"/>
    </row>
    <row r="5" spans="1:358" s="8" customFormat="1" ht="22.5" customHeight="1">
      <c r="A5" s="57">
        <v>1</v>
      </c>
      <c r="B5" s="58">
        <v>25</v>
      </c>
      <c r="C5" s="62"/>
      <c r="D5" s="201">
        <f t="shared" si="0"/>
        <v>61.6</v>
      </c>
      <c r="E5" s="113"/>
      <c r="F5" s="59" t="s">
        <v>1092</v>
      </c>
      <c r="G5" s="59"/>
      <c r="H5" s="28" t="s">
        <v>786</v>
      </c>
      <c r="I5" s="26" t="s">
        <v>785</v>
      </c>
      <c r="J5" s="26"/>
      <c r="K5" s="26" t="s">
        <v>787</v>
      </c>
      <c r="L5" s="65">
        <f t="shared" si="1"/>
        <v>61.6</v>
      </c>
      <c r="M5" s="15">
        <v>10</v>
      </c>
      <c r="N5" s="1" t="s">
        <v>369</v>
      </c>
      <c r="O5" s="2" t="s">
        <v>369</v>
      </c>
      <c r="P5" s="3">
        <v>1.25</v>
      </c>
      <c r="Q5" s="4" t="s">
        <v>369</v>
      </c>
      <c r="R5" s="24">
        <v>30</v>
      </c>
      <c r="S5" s="18">
        <f t="shared" si="2"/>
        <v>36.6</v>
      </c>
      <c r="T5" s="20"/>
      <c r="U5" s="30" t="s">
        <v>622</v>
      </c>
      <c r="V5" s="10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LL5" s="12"/>
      <c r="LM5" s="12"/>
      <c r="LN5" s="12"/>
      <c r="LO5" s="12"/>
      <c r="LP5" s="12"/>
      <c r="LQ5" s="12"/>
    </row>
    <row r="6" spans="1:358" s="8" customFormat="1" ht="22.5" customHeight="1">
      <c r="A6" s="57">
        <v>2</v>
      </c>
      <c r="B6" s="58"/>
      <c r="C6" s="62">
        <v>15</v>
      </c>
      <c r="D6" s="201">
        <f t="shared" si="0"/>
        <v>32.006799999999998</v>
      </c>
      <c r="E6" s="74"/>
      <c r="F6" s="59" t="s">
        <v>1091</v>
      </c>
      <c r="G6" s="59"/>
      <c r="H6" s="28" t="s">
        <v>786</v>
      </c>
      <c r="I6" s="26" t="s">
        <v>636</v>
      </c>
      <c r="J6" s="26"/>
      <c r="K6" s="26" t="s">
        <v>1915</v>
      </c>
      <c r="L6" s="65">
        <f t="shared" si="1"/>
        <v>32.006799999999998</v>
      </c>
      <c r="M6" s="15">
        <v>7</v>
      </c>
      <c r="N6" s="1" t="s">
        <v>369</v>
      </c>
      <c r="O6" s="2" t="s">
        <v>369</v>
      </c>
      <c r="P6" s="3" t="s">
        <v>369</v>
      </c>
      <c r="Q6" s="4">
        <v>1</v>
      </c>
      <c r="R6" s="24">
        <v>6.97</v>
      </c>
      <c r="S6" s="18">
        <f t="shared" si="2"/>
        <v>8.5033999999999992</v>
      </c>
      <c r="T6" s="20"/>
      <c r="U6" s="30" t="s">
        <v>636</v>
      </c>
      <c r="V6" s="10"/>
      <c r="W6" s="275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LC6" s="102"/>
      <c r="LD6" s="102"/>
      <c r="LR6" s="12"/>
      <c r="LS6" s="12"/>
      <c r="LT6" s="12"/>
      <c r="LU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</row>
    <row r="7" spans="1:358" s="7" customFormat="1" ht="22.5" customHeight="1">
      <c r="A7" s="57">
        <v>1</v>
      </c>
      <c r="B7" s="58">
        <v>25</v>
      </c>
      <c r="C7" s="62"/>
      <c r="D7" s="201">
        <f t="shared" ref="D7:D8" si="3">SUM((S7*A7)+B7+C7)</f>
        <v>58.818399999999997</v>
      </c>
      <c r="E7" s="113"/>
      <c r="F7" s="59" t="s">
        <v>1092</v>
      </c>
      <c r="G7" s="59"/>
      <c r="H7" s="28" t="s">
        <v>786</v>
      </c>
      <c r="I7" s="26" t="s">
        <v>2503</v>
      </c>
      <c r="J7" s="26"/>
      <c r="K7" s="26" t="s">
        <v>2504</v>
      </c>
      <c r="L7" s="65">
        <f t="shared" ref="L7:L8" si="4">SUM(D7)</f>
        <v>58.818399999999997</v>
      </c>
      <c r="M7" s="15">
        <v>12.5</v>
      </c>
      <c r="N7" s="1" t="s">
        <v>369</v>
      </c>
      <c r="O7" s="2" t="s">
        <v>369</v>
      </c>
      <c r="P7" s="3">
        <v>2</v>
      </c>
      <c r="Q7" s="4" t="s">
        <v>369</v>
      </c>
      <c r="R7" s="24">
        <v>27.72</v>
      </c>
      <c r="S7" s="18">
        <f t="shared" ref="S7:S8" si="5">SUM(R7*1.22)</f>
        <v>33.818399999999997</v>
      </c>
      <c r="T7" s="20"/>
      <c r="U7" s="30" t="s">
        <v>622</v>
      </c>
      <c r="V7" s="10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12"/>
      <c r="IF7" s="12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12"/>
      <c r="LS7" s="12"/>
      <c r="LT7" s="12"/>
      <c r="LU7" s="12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12"/>
      <c r="MH7" s="12"/>
      <c r="MI7" s="12"/>
      <c r="MJ7" s="12"/>
      <c r="MK7" s="12"/>
      <c r="ML7" s="12"/>
    </row>
    <row r="8" spans="1:358" s="7" customFormat="1" ht="22.5" customHeight="1">
      <c r="A8" s="57">
        <v>1</v>
      </c>
      <c r="B8" s="58">
        <v>25</v>
      </c>
      <c r="C8" s="62">
        <v>-2</v>
      </c>
      <c r="D8" s="201">
        <f t="shared" si="3"/>
        <v>59.6</v>
      </c>
      <c r="E8" s="113"/>
      <c r="F8" s="59" t="s">
        <v>1092</v>
      </c>
      <c r="G8" s="59"/>
      <c r="H8" s="28" t="s">
        <v>786</v>
      </c>
      <c r="I8" s="26" t="s">
        <v>2243</v>
      </c>
      <c r="J8" s="26"/>
      <c r="K8" s="26" t="s">
        <v>2502</v>
      </c>
      <c r="L8" s="65">
        <f t="shared" si="4"/>
        <v>59.6</v>
      </c>
      <c r="M8" s="15">
        <v>10</v>
      </c>
      <c r="N8" s="1" t="s">
        <v>369</v>
      </c>
      <c r="O8" s="2" t="s">
        <v>369</v>
      </c>
      <c r="P8" s="3">
        <v>4</v>
      </c>
      <c r="Q8" s="4" t="s">
        <v>369</v>
      </c>
      <c r="R8" s="24">
        <v>30</v>
      </c>
      <c r="S8" s="18">
        <f t="shared" si="5"/>
        <v>36.6</v>
      </c>
      <c r="T8" s="20"/>
      <c r="U8" s="30" t="s">
        <v>485</v>
      </c>
      <c r="V8" s="10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12"/>
      <c r="IF8" s="12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12"/>
      <c r="LS8" s="12"/>
      <c r="LT8" s="12"/>
      <c r="LU8" s="12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12"/>
      <c r="MH8" s="12"/>
      <c r="MI8" s="12"/>
      <c r="MJ8" s="12"/>
      <c r="MK8" s="12"/>
      <c r="ML8" s="12"/>
    </row>
    <row r="9" spans="1:358" s="7" customFormat="1" ht="22.5" customHeight="1">
      <c r="A9" s="57">
        <v>1</v>
      </c>
      <c r="B9" s="58">
        <v>25</v>
      </c>
      <c r="C9" s="62"/>
      <c r="D9" s="201">
        <f t="shared" si="0"/>
        <v>54.267799999999994</v>
      </c>
      <c r="E9" s="113"/>
      <c r="F9" s="59" t="s">
        <v>1092</v>
      </c>
      <c r="G9" s="59"/>
      <c r="H9" s="28" t="s">
        <v>786</v>
      </c>
      <c r="I9" s="26" t="s">
        <v>2243</v>
      </c>
      <c r="J9" s="26"/>
      <c r="K9" s="26" t="s">
        <v>2502</v>
      </c>
      <c r="L9" s="65">
        <f t="shared" si="1"/>
        <v>54.267799999999994</v>
      </c>
      <c r="M9" s="15">
        <v>10</v>
      </c>
      <c r="N9" s="1" t="s">
        <v>369</v>
      </c>
      <c r="O9" s="2" t="s">
        <v>369</v>
      </c>
      <c r="P9" s="3">
        <v>1</v>
      </c>
      <c r="Q9" s="4" t="s">
        <v>369</v>
      </c>
      <c r="R9" s="24">
        <v>23.99</v>
      </c>
      <c r="S9" s="18">
        <f t="shared" si="2"/>
        <v>29.267799999999998</v>
      </c>
      <c r="T9" s="20"/>
      <c r="U9" s="30" t="s">
        <v>622</v>
      </c>
      <c r="V9" s="10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12"/>
      <c r="IF9" s="12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12"/>
      <c r="LS9" s="12"/>
      <c r="LT9" s="12"/>
      <c r="LU9" s="12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12"/>
      <c r="MH9" s="12"/>
      <c r="MI9" s="12"/>
      <c r="MJ9" s="12"/>
      <c r="MK9" s="12"/>
      <c r="ML9" s="12"/>
    </row>
    <row r="10" spans="1:358" s="8" customFormat="1" ht="22.5" customHeight="1">
      <c r="A10" s="57">
        <v>2</v>
      </c>
      <c r="B10" s="58"/>
      <c r="C10" s="62"/>
      <c r="D10" s="201">
        <f t="shared" si="0"/>
        <v>43.432000000000002</v>
      </c>
      <c r="E10" s="113"/>
      <c r="F10" s="59" t="s">
        <v>1091</v>
      </c>
      <c r="G10" s="59"/>
      <c r="H10" s="28" t="s">
        <v>786</v>
      </c>
      <c r="I10" s="26" t="s">
        <v>2470</v>
      </c>
      <c r="J10" s="26"/>
      <c r="K10" s="26" t="s">
        <v>2478</v>
      </c>
      <c r="L10" s="65">
        <f t="shared" si="1"/>
        <v>43.432000000000002</v>
      </c>
      <c r="M10" s="15">
        <v>10</v>
      </c>
      <c r="N10" s="1" t="s">
        <v>369</v>
      </c>
      <c r="O10" s="316" t="s">
        <v>369</v>
      </c>
      <c r="P10" s="3" t="s">
        <v>369</v>
      </c>
      <c r="Q10" s="4">
        <v>1</v>
      </c>
      <c r="R10" s="24">
        <v>17.8</v>
      </c>
      <c r="S10" s="18">
        <f t="shared" si="2"/>
        <v>21.716000000000001</v>
      </c>
      <c r="T10" s="20"/>
      <c r="U10" s="10" t="s">
        <v>2466</v>
      </c>
      <c r="V10" s="9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Q10" s="12"/>
      <c r="HR10" s="12"/>
      <c r="HS10" s="12"/>
      <c r="HT10" s="12"/>
      <c r="HU10" s="12"/>
      <c r="HV10" s="12"/>
      <c r="HW10" s="12"/>
      <c r="HX10" s="12"/>
      <c r="IF10" s="12"/>
      <c r="IN10" s="12"/>
      <c r="IO10" s="12"/>
      <c r="IP10" s="12"/>
      <c r="IR10" s="12"/>
      <c r="IS10" s="12"/>
      <c r="IT10" s="12"/>
      <c r="IU10" s="12"/>
      <c r="IV10" s="12"/>
      <c r="IW10" s="12"/>
      <c r="IX10" s="12"/>
      <c r="IY10" s="12"/>
      <c r="IZ10" s="12"/>
      <c r="JL10" s="12"/>
      <c r="JN10" s="12"/>
      <c r="KX10"/>
      <c r="LM10" s="12"/>
      <c r="LN10" s="12"/>
      <c r="LO10" s="12"/>
      <c r="LP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</row>
    <row r="11" spans="1:358" s="8" customFormat="1" ht="22.5" customHeight="1">
      <c r="A11" s="57">
        <v>1</v>
      </c>
      <c r="B11" s="58">
        <v>25</v>
      </c>
      <c r="C11" s="62"/>
      <c r="D11" s="201">
        <f t="shared" ref="D11" si="6">SUM((S11*A11)+B11+C11)</f>
        <v>54.804600000000001</v>
      </c>
      <c r="E11" s="113"/>
      <c r="F11" s="59" t="s">
        <v>1092</v>
      </c>
      <c r="G11" s="59"/>
      <c r="H11" s="28" t="s">
        <v>786</v>
      </c>
      <c r="I11" s="26" t="s">
        <v>2471</v>
      </c>
      <c r="J11" s="26"/>
      <c r="K11" s="26" t="s">
        <v>2479</v>
      </c>
      <c r="L11" s="65">
        <f t="shared" ref="L11" si="7">SUM(D11)</f>
        <v>54.804600000000001</v>
      </c>
      <c r="M11" s="15">
        <v>12</v>
      </c>
      <c r="N11" s="1" t="s">
        <v>369</v>
      </c>
      <c r="O11" s="316" t="s">
        <v>369</v>
      </c>
      <c r="P11" s="3" t="s">
        <v>369</v>
      </c>
      <c r="Q11" s="4">
        <v>1</v>
      </c>
      <c r="R11" s="24">
        <v>24.43</v>
      </c>
      <c r="S11" s="18">
        <f t="shared" ref="S11" si="8">SUM(R11*1.22)</f>
        <v>29.804600000000001</v>
      </c>
      <c r="T11" s="20"/>
      <c r="U11" s="10" t="s">
        <v>2466</v>
      </c>
      <c r="V11" s="9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Q11" s="12"/>
      <c r="HR11" s="12"/>
      <c r="HS11" s="12"/>
      <c r="HT11" s="12"/>
      <c r="HU11" s="12"/>
      <c r="HV11" s="12"/>
      <c r="HW11" s="12"/>
      <c r="HX11" s="12"/>
      <c r="IF11" s="12"/>
      <c r="IN11" s="12"/>
      <c r="IO11" s="12"/>
      <c r="IP11" s="12"/>
      <c r="IR11" s="12"/>
      <c r="IS11" s="12"/>
      <c r="IT11" s="12"/>
      <c r="IU11" s="12"/>
      <c r="IV11" s="12"/>
      <c r="IW11" s="12"/>
      <c r="IX11" s="12"/>
      <c r="IY11" s="12"/>
      <c r="IZ11" s="12"/>
      <c r="JL11" s="12"/>
      <c r="JN11" s="12"/>
      <c r="KX11"/>
      <c r="LM11" s="12"/>
      <c r="LN11" s="12"/>
      <c r="LO11" s="12"/>
      <c r="LP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</row>
    <row r="12" spans="1:358" s="8" customFormat="1" ht="22.5" customHeight="1">
      <c r="A12" s="57">
        <v>2</v>
      </c>
      <c r="B12" s="58"/>
      <c r="C12" s="62"/>
      <c r="D12" s="201">
        <f t="shared" si="0"/>
        <v>38.991199999999999</v>
      </c>
      <c r="E12" s="113"/>
      <c r="F12" s="59" t="s">
        <v>1091</v>
      </c>
      <c r="G12" s="59"/>
      <c r="H12" s="28" t="s">
        <v>761</v>
      </c>
      <c r="I12" s="26" t="s">
        <v>749</v>
      </c>
      <c r="J12" s="26"/>
      <c r="K12" s="26" t="s">
        <v>750</v>
      </c>
      <c r="L12" s="65">
        <f t="shared" si="1"/>
        <v>38.991199999999999</v>
      </c>
      <c r="M12" s="15">
        <v>7</v>
      </c>
      <c r="N12" s="1" t="s">
        <v>369</v>
      </c>
      <c r="O12" s="2" t="s">
        <v>369</v>
      </c>
      <c r="P12" s="3">
        <v>1</v>
      </c>
      <c r="Q12" s="4" t="s">
        <v>369</v>
      </c>
      <c r="R12" s="24">
        <v>15.98</v>
      </c>
      <c r="S12" s="18">
        <f t="shared" si="2"/>
        <v>19.4956</v>
      </c>
      <c r="T12" s="20"/>
      <c r="U12" s="30" t="s">
        <v>622</v>
      </c>
      <c r="V12" s="10"/>
      <c r="IE12" s="12"/>
      <c r="IF12" s="12"/>
      <c r="LG12" s="12"/>
      <c r="LH12" s="12"/>
      <c r="LI12" s="12"/>
      <c r="LJ12" s="12"/>
      <c r="LO12" s="7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K12" s="12"/>
      <c r="ML12" s="12"/>
    </row>
    <row r="13" spans="1:358" s="8" customFormat="1" ht="22.5" customHeight="1">
      <c r="A13" s="57">
        <v>1</v>
      </c>
      <c r="B13" s="58">
        <v>25</v>
      </c>
      <c r="C13" s="62"/>
      <c r="D13" s="201">
        <f t="shared" si="0"/>
        <v>51.827799999999996</v>
      </c>
      <c r="E13" s="113"/>
      <c r="F13" s="59" t="s">
        <v>1092</v>
      </c>
      <c r="G13" s="59"/>
      <c r="H13" s="28" t="s">
        <v>761</v>
      </c>
      <c r="I13" s="26" t="s">
        <v>1728</v>
      </c>
      <c r="J13" s="26"/>
      <c r="K13" s="26" t="s">
        <v>1977</v>
      </c>
      <c r="L13" s="65">
        <f t="shared" si="1"/>
        <v>51.827799999999996</v>
      </c>
      <c r="M13" s="15">
        <v>8</v>
      </c>
      <c r="N13" s="1" t="s">
        <v>369</v>
      </c>
      <c r="O13" s="2" t="s">
        <v>369</v>
      </c>
      <c r="P13" s="3">
        <v>0.5</v>
      </c>
      <c r="Q13" s="4" t="s">
        <v>369</v>
      </c>
      <c r="R13" s="24">
        <v>21.99</v>
      </c>
      <c r="S13" s="18">
        <f t="shared" si="2"/>
        <v>26.827799999999996</v>
      </c>
      <c r="T13" s="20"/>
      <c r="U13" s="30" t="s">
        <v>485</v>
      </c>
      <c r="V13" s="10"/>
      <c r="IE13" s="12"/>
      <c r="IF13" s="12"/>
      <c r="LR13" s="12"/>
      <c r="LS13" s="12"/>
      <c r="LT13" s="12"/>
      <c r="LU13" s="12"/>
      <c r="MG13" s="12"/>
      <c r="MH13" s="12"/>
      <c r="MI13" s="12"/>
      <c r="MJ13" s="12"/>
      <c r="MK13" s="12"/>
      <c r="ML13" s="12"/>
    </row>
    <row r="14" spans="1:358" s="8" customFormat="1" ht="22.5" customHeight="1">
      <c r="A14" s="57">
        <v>2</v>
      </c>
      <c r="B14" s="58"/>
      <c r="C14" s="62"/>
      <c r="D14" s="201">
        <f t="shared" ref="D14:D15" si="9">SUM((S14*A14)+B14+C14)</f>
        <v>42.919599999999996</v>
      </c>
      <c r="E14" s="74"/>
      <c r="F14" s="59" t="s">
        <v>1091</v>
      </c>
      <c r="G14" s="59"/>
      <c r="H14" s="28" t="s">
        <v>761</v>
      </c>
      <c r="I14" s="26" t="s">
        <v>1728</v>
      </c>
      <c r="J14" s="26"/>
      <c r="K14" s="26" t="s">
        <v>1912</v>
      </c>
      <c r="L14" s="65">
        <f t="shared" ref="L14:L15" si="10">SUM(D14)</f>
        <v>42.919599999999996</v>
      </c>
      <c r="M14" s="15">
        <v>7.5</v>
      </c>
      <c r="N14" s="1" t="s">
        <v>369</v>
      </c>
      <c r="O14" s="2" t="s">
        <v>369</v>
      </c>
      <c r="P14" s="3">
        <v>0.5</v>
      </c>
      <c r="Q14" s="4" t="s">
        <v>369</v>
      </c>
      <c r="R14" s="24">
        <v>17.59</v>
      </c>
      <c r="S14" s="18">
        <f t="shared" ref="S14:S15" si="11">SUM(R14*1.22)</f>
        <v>21.459799999999998</v>
      </c>
      <c r="T14" s="20"/>
      <c r="U14" s="30" t="s">
        <v>485</v>
      </c>
      <c r="V14" s="10"/>
      <c r="W14" s="275"/>
      <c r="IM14" s="12"/>
      <c r="IN14" s="12"/>
      <c r="LC14" s="12"/>
      <c r="LD14" s="12"/>
      <c r="LE14" s="12"/>
      <c r="LK14" s="12"/>
      <c r="LL14" s="12"/>
      <c r="LM14" s="12"/>
      <c r="LN14" s="12"/>
      <c r="LO14" s="7"/>
      <c r="LR14" s="12"/>
      <c r="LS14" s="12"/>
      <c r="LT14" s="12"/>
      <c r="LU14" s="12"/>
      <c r="MG14" s="12"/>
      <c r="MH14" s="12"/>
      <c r="MI14" s="12"/>
      <c r="MJ14" s="12"/>
      <c r="MK14" s="12"/>
      <c r="ML14" s="12"/>
    </row>
    <row r="15" spans="1:358" s="8" customFormat="1" ht="22.5" customHeight="1">
      <c r="A15" s="57">
        <v>2</v>
      </c>
      <c r="B15" s="58"/>
      <c r="C15" s="62">
        <v>5</v>
      </c>
      <c r="D15" s="201">
        <f t="shared" si="9"/>
        <v>40.355600000000003</v>
      </c>
      <c r="E15" s="74"/>
      <c r="F15" s="59" t="s">
        <v>1091</v>
      </c>
      <c r="G15" s="59"/>
      <c r="H15" s="28" t="s">
        <v>761</v>
      </c>
      <c r="I15" s="26" t="s">
        <v>1728</v>
      </c>
      <c r="J15" s="26"/>
      <c r="K15" s="26" t="s">
        <v>2496</v>
      </c>
      <c r="L15" s="65">
        <f t="shared" si="10"/>
        <v>40.355600000000003</v>
      </c>
      <c r="M15" s="15">
        <v>6</v>
      </c>
      <c r="N15" s="1" t="s">
        <v>369</v>
      </c>
      <c r="O15" s="2" t="s">
        <v>369</v>
      </c>
      <c r="P15" s="3">
        <v>1</v>
      </c>
      <c r="Q15" s="4" t="s">
        <v>369</v>
      </c>
      <c r="R15" s="24">
        <v>14.49</v>
      </c>
      <c r="S15" s="18">
        <f t="shared" si="11"/>
        <v>17.677800000000001</v>
      </c>
      <c r="T15" s="20"/>
      <c r="U15" s="30" t="s">
        <v>485</v>
      </c>
      <c r="V15" s="10"/>
      <c r="W15" s="275"/>
      <c r="IM15" s="12"/>
      <c r="IN15" s="12"/>
      <c r="LC15" s="12"/>
      <c r="LD15" s="12"/>
      <c r="LE15" s="12"/>
      <c r="LK15" s="12"/>
      <c r="LL15" s="12"/>
      <c r="LM15" s="12"/>
      <c r="LN15" s="12"/>
      <c r="LO15" s="7"/>
      <c r="LR15" s="12"/>
      <c r="LS15" s="12"/>
      <c r="LT15" s="12"/>
      <c r="LU15" s="12"/>
      <c r="MG15" s="12"/>
      <c r="MH15" s="12"/>
      <c r="MI15" s="12"/>
      <c r="MJ15" s="12"/>
      <c r="MK15" s="12"/>
      <c r="ML15" s="12"/>
    </row>
    <row r="16" spans="1:358" s="8" customFormat="1" ht="22.5" customHeight="1">
      <c r="A16" s="57">
        <v>2</v>
      </c>
      <c r="B16" s="58"/>
      <c r="C16" s="62"/>
      <c r="D16" s="201">
        <f t="shared" si="0"/>
        <v>40.479599999999998</v>
      </c>
      <c r="E16" s="74"/>
      <c r="F16" s="59" t="s">
        <v>1091</v>
      </c>
      <c r="G16" s="59"/>
      <c r="H16" s="28" t="s">
        <v>761</v>
      </c>
      <c r="I16" s="26" t="s">
        <v>1728</v>
      </c>
      <c r="J16" s="26"/>
      <c r="K16" s="26" t="s">
        <v>2496</v>
      </c>
      <c r="L16" s="65">
        <f t="shared" si="1"/>
        <v>40.479599999999998</v>
      </c>
      <c r="M16" s="15">
        <v>6</v>
      </c>
      <c r="N16" s="1" t="s">
        <v>369</v>
      </c>
      <c r="O16" s="2" t="s">
        <v>369</v>
      </c>
      <c r="P16" s="3">
        <v>4</v>
      </c>
      <c r="Q16" s="4" t="s">
        <v>369</v>
      </c>
      <c r="R16" s="24">
        <v>16.59</v>
      </c>
      <c r="S16" s="18">
        <f t="shared" si="2"/>
        <v>20.239799999999999</v>
      </c>
      <c r="T16" s="20"/>
      <c r="U16" s="30" t="s">
        <v>622</v>
      </c>
      <c r="V16" s="10"/>
      <c r="W16" s="275"/>
      <c r="IM16" s="12"/>
      <c r="IN16" s="12"/>
      <c r="LC16" s="12"/>
      <c r="LD16" s="12"/>
      <c r="LE16" s="12"/>
      <c r="LK16" s="12"/>
      <c r="LL16" s="12"/>
      <c r="LM16" s="12"/>
      <c r="LN16" s="12"/>
      <c r="LO16" s="7"/>
      <c r="LR16" s="12"/>
      <c r="LS16" s="12"/>
      <c r="LT16" s="12"/>
      <c r="LU16" s="12"/>
      <c r="MG16" s="12"/>
      <c r="MH16" s="12"/>
      <c r="MI16" s="12"/>
      <c r="MJ16" s="12"/>
      <c r="MK16" s="12"/>
      <c r="ML16" s="12"/>
    </row>
    <row r="17" spans="1:358" ht="22.5" customHeight="1">
      <c r="A17" s="57">
        <v>2</v>
      </c>
      <c r="B17" s="58"/>
      <c r="C17" s="62"/>
      <c r="D17" s="201">
        <f t="shared" si="0"/>
        <v>42.699999999999996</v>
      </c>
      <c r="E17" s="113"/>
      <c r="F17" s="59" t="s">
        <v>1091</v>
      </c>
      <c r="G17" s="59"/>
      <c r="H17" s="28" t="s">
        <v>761</v>
      </c>
      <c r="I17" s="26" t="s">
        <v>1018</v>
      </c>
      <c r="J17" s="26"/>
      <c r="K17" s="26" t="s">
        <v>641</v>
      </c>
      <c r="L17" s="65">
        <f t="shared" si="1"/>
        <v>42.699999999999996</v>
      </c>
      <c r="M17" s="15">
        <v>7.5</v>
      </c>
      <c r="N17" s="1" t="s">
        <v>369</v>
      </c>
      <c r="O17" s="2" t="s">
        <v>369</v>
      </c>
      <c r="P17" s="3">
        <v>1</v>
      </c>
      <c r="Q17" s="4" t="s">
        <v>369</v>
      </c>
      <c r="R17" s="24">
        <v>17.5</v>
      </c>
      <c r="S17" s="18">
        <f t="shared" si="2"/>
        <v>21.349999999999998</v>
      </c>
      <c r="T17" s="20"/>
      <c r="U17" s="30" t="s">
        <v>635</v>
      </c>
      <c r="V17" s="10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7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</row>
    <row r="18" spans="1:358" s="8" customFormat="1" ht="22.5" customHeight="1">
      <c r="A18" s="57">
        <v>2</v>
      </c>
      <c r="B18" s="58"/>
      <c r="C18" s="62"/>
      <c r="D18" s="201">
        <f t="shared" si="0"/>
        <v>38.771599999999999</v>
      </c>
      <c r="E18" s="74"/>
      <c r="F18" s="59" t="s">
        <v>1091</v>
      </c>
      <c r="G18" s="59"/>
      <c r="H18" s="28" t="s">
        <v>761</v>
      </c>
      <c r="I18" s="26" t="s">
        <v>748</v>
      </c>
      <c r="J18" s="26"/>
      <c r="K18" s="26" t="s">
        <v>1913</v>
      </c>
      <c r="L18" s="65">
        <f t="shared" si="1"/>
        <v>38.771599999999999</v>
      </c>
      <c r="M18" s="15">
        <v>7</v>
      </c>
      <c r="N18" s="1" t="s">
        <v>369</v>
      </c>
      <c r="O18" s="2" t="s">
        <v>369</v>
      </c>
      <c r="P18" s="3">
        <v>0.5</v>
      </c>
      <c r="Q18" s="4" t="s">
        <v>369</v>
      </c>
      <c r="R18" s="24">
        <v>15.89</v>
      </c>
      <c r="S18" s="18">
        <f t="shared" si="2"/>
        <v>19.3858</v>
      </c>
      <c r="T18" s="20"/>
      <c r="U18" s="30" t="s">
        <v>622</v>
      </c>
      <c r="V18" s="10"/>
      <c r="W18" s="275"/>
      <c r="IM18" s="12"/>
      <c r="IN18" s="12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12"/>
      <c r="LD18" s="12"/>
      <c r="LE18" s="12"/>
      <c r="LF18" s="7"/>
      <c r="LG18" s="7"/>
      <c r="LH18" s="7"/>
      <c r="LI18" s="7"/>
      <c r="LJ18" s="7"/>
      <c r="LR18" s="12"/>
      <c r="LS18" s="12"/>
      <c r="LT18" s="12"/>
      <c r="LU18" s="12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12"/>
      <c r="MH18" s="12"/>
      <c r="MI18" s="12"/>
      <c r="MJ18" s="12"/>
      <c r="MK18" s="12"/>
      <c r="ML18" s="12"/>
    </row>
    <row r="19" spans="1:358" s="8" customFormat="1" ht="22.5" customHeight="1">
      <c r="A19" s="57">
        <v>1</v>
      </c>
      <c r="B19" s="58">
        <v>25</v>
      </c>
      <c r="C19" s="62"/>
      <c r="D19" s="201">
        <f t="shared" si="0"/>
        <v>51.998599999999996</v>
      </c>
      <c r="E19" s="113"/>
      <c r="F19" s="59" t="s">
        <v>1092</v>
      </c>
      <c r="G19" s="59"/>
      <c r="H19" s="28" t="s">
        <v>761</v>
      </c>
      <c r="I19" s="26" t="s">
        <v>748</v>
      </c>
      <c r="J19" s="26"/>
      <c r="K19" s="26" t="s">
        <v>1914</v>
      </c>
      <c r="L19" s="278">
        <f t="shared" si="1"/>
        <v>51.998599999999996</v>
      </c>
      <c r="M19" s="277">
        <v>8.5</v>
      </c>
      <c r="N19" s="1" t="s">
        <v>369</v>
      </c>
      <c r="O19" s="2" t="s">
        <v>369</v>
      </c>
      <c r="P19" s="3">
        <v>1.25</v>
      </c>
      <c r="Q19" s="4" t="s">
        <v>369</v>
      </c>
      <c r="R19" s="24">
        <v>22.13</v>
      </c>
      <c r="S19" s="18">
        <f t="shared" si="2"/>
        <v>26.9986</v>
      </c>
      <c r="T19" s="20"/>
      <c r="U19" s="30" t="s">
        <v>485</v>
      </c>
      <c r="V19" s="10"/>
      <c r="W19" s="275"/>
      <c r="IM19" s="12"/>
      <c r="IN19" s="12"/>
      <c r="JJ19" s="12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12"/>
      <c r="LD19" s="12"/>
      <c r="LG19" s="7"/>
      <c r="LH19" s="7"/>
      <c r="LI19" s="7"/>
      <c r="LJ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12"/>
    </row>
    <row r="20" spans="1:358" s="8" customFormat="1" ht="22.5" customHeight="1">
      <c r="A20" s="57">
        <v>1</v>
      </c>
      <c r="B20" s="58">
        <v>25</v>
      </c>
      <c r="C20" s="62"/>
      <c r="D20" s="201">
        <f t="shared" si="0"/>
        <v>51.949799999999996</v>
      </c>
      <c r="E20" s="74"/>
      <c r="F20" s="59" t="s">
        <v>1092</v>
      </c>
      <c r="G20" s="59"/>
      <c r="H20" s="28" t="s">
        <v>761</v>
      </c>
      <c r="I20" s="26" t="s">
        <v>1911</v>
      </c>
      <c r="J20" s="26"/>
      <c r="K20" s="26" t="s">
        <v>2014</v>
      </c>
      <c r="L20" s="65">
        <f t="shared" si="1"/>
        <v>51.949799999999996</v>
      </c>
      <c r="M20" s="15">
        <v>8.5</v>
      </c>
      <c r="N20" s="1" t="s">
        <v>369</v>
      </c>
      <c r="O20" s="2" t="s">
        <v>369</v>
      </c>
      <c r="P20" s="3">
        <v>1</v>
      </c>
      <c r="Q20" s="4" t="s">
        <v>369</v>
      </c>
      <c r="R20" s="24">
        <v>22.09</v>
      </c>
      <c r="S20" s="18">
        <f t="shared" si="2"/>
        <v>26.9498</v>
      </c>
      <c r="T20" s="20"/>
      <c r="U20" s="30" t="s">
        <v>485</v>
      </c>
      <c r="V20" s="10"/>
      <c r="W20" s="275"/>
      <c r="IM20" s="12"/>
      <c r="IN20" s="12"/>
      <c r="LE20" s="12"/>
      <c r="LF20" s="7"/>
      <c r="LG20" s="12"/>
      <c r="LH20" s="12"/>
      <c r="LI20" s="12"/>
      <c r="LJ20" s="12"/>
      <c r="LL20" s="7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</row>
    <row r="21" spans="1:358" s="8" customFormat="1" ht="22.5" customHeight="1">
      <c r="A21" s="57">
        <v>2</v>
      </c>
      <c r="B21" s="58"/>
      <c r="C21" s="62"/>
      <c r="D21" s="201">
        <f t="shared" si="0"/>
        <v>43.871200000000002</v>
      </c>
      <c r="E21" s="113"/>
      <c r="F21" s="59" t="s">
        <v>1091</v>
      </c>
      <c r="G21" s="59"/>
      <c r="H21" s="28" t="s">
        <v>761</v>
      </c>
      <c r="I21" s="26" t="s">
        <v>1255</v>
      </c>
      <c r="J21" s="26"/>
      <c r="K21" s="26" t="s">
        <v>2015</v>
      </c>
      <c r="L21" s="65">
        <f t="shared" si="1"/>
        <v>43.871200000000002</v>
      </c>
      <c r="M21" s="15">
        <v>8</v>
      </c>
      <c r="N21" s="1" t="s">
        <v>369</v>
      </c>
      <c r="O21" s="2" t="s">
        <v>369</v>
      </c>
      <c r="P21" s="3">
        <v>3</v>
      </c>
      <c r="Q21" s="4" t="s">
        <v>369</v>
      </c>
      <c r="R21" s="24">
        <v>17.98</v>
      </c>
      <c r="S21" s="18">
        <f t="shared" si="2"/>
        <v>21.935600000000001</v>
      </c>
      <c r="T21" s="20"/>
      <c r="U21" s="30" t="s">
        <v>622</v>
      </c>
      <c r="V21" s="10"/>
      <c r="IE21" s="12"/>
      <c r="IF21" s="12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U21" s="7"/>
      <c r="JX21" s="7"/>
      <c r="JY21" s="7"/>
      <c r="KA21" s="7"/>
      <c r="KB21" s="7"/>
      <c r="KC21" s="7"/>
      <c r="KD21" s="7"/>
      <c r="KE21" s="7"/>
      <c r="KF21" s="7"/>
      <c r="KG21" s="7"/>
      <c r="KH21" s="7"/>
      <c r="KI21" s="7"/>
      <c r="LC21" s="7"/>
      <c r="LD21" s="7"/>
      <c r="LE21" s="12"/>
      <c r="LR21" s="12"/>
      <c r="LS21" s="12"/>
      <c r="LT21" s="12"/>
      <c r="LU21" s="12"/>
      <c r="MK21" s="12"/>
      <c r="ML21" s="12"/>
    </row>
    <row r="22" spans="1:358" s="8" customFormat="1" ht="22.5" customHeight="1">
      <c r="A22" s="57">
        <v>1</v>
      </c>
      <c r="B22" s="58">
        <v>25</v>
      </c>
      <c r="C22" s="62"/>
      <c r="D22" s="201">
        <f t="shared" si="0"/>
        <v>51.827799999999996</v>
      </c>
      <c r="E22" s="113"/>
      <c r="F22" s="59" t="s">
        <v>1092</v>
      </c>
      <c r="G22" s="59"/>
      <c r="H22" s="28" t="s">
        <v>761</v>
      </c>
      <c r="I22" s="26" t="s">
        <v>1102</v>
      </c>
      <c r="J22" s="26"/>
      <c r="K22" s="26" t="s">
        <v>1103</v>
      </c>
      <c r="L22" s="65">
        <f t="shared" si="1"/>
        <v>51.827799999999996</v>
      </c>
      <c r="M22" s="15">
        <v>9</v>
      </c>
      <c r="N22" s="1" t="s">
        <v>369</v>
      </c>
      <c r="O22" s="2" t="s">
        <v>369</v>
      </c>
      <c r="P22" s="3">
        <v>1</v>
      </c>
      <c r="Q22" s="4" t="s">
        <v>369</v>
      </c>
      <c r="R22" s="24">
        <v>21.99</v>
      </c>
      <c r="S22" s="18">
        <f t="shared" si="2"/>
        <v>26.827799999999996</v>
      </c>
      <c r="T22" s="20"/>
      <c r="U22" s="30" t="s">
        <v>485</v>
      </c>
      <c r="V22" s="10"/>
      <c r="IE22" s="12"/>
      <c r="IF22" s="12"/>
      <c r="LF22" s="12"/>
      <c r="MM22" s="12"/>
      <c r="MN22" s="12"/>
      <c r="MO22" s="12"/>
      <c r="MP22" s="12"/>
      <c r="MQ22" s="12"/>
      <c r="MR22" s="12"/>
      <c r="MS22" s="12"/>
      <c r="MT22" s="12"/>
    </row>
    <row r="23" spans="1:358" s="8" customFormat="1" ht="22.5" customHeight="1">
      <c r="A23" s="57">
        <v>1</v>
      </c>
      <c r="B23" s="58">
        <v>25</v>
      </c>
      <c r="C23" s="62"/>
      <c r="D23" s="201">
        <f t="shared" si="0"/>
        <v>54.877799999999993</v>
      </c>
      <c r="E23" s="113"/>
      <c r="F23" s="59" t="s">
        <v>1092</v>
      </c>
      <c r="G23" s="59"/>
      <c r="H23" s="28" t="s">
        <v>761</v>
      </c>
      <c r="I23" s="26" t="s">
        <v>2202</v>
      </c>
      <c r="J23" s="26"/>
      <c r="K23" s="26" t="s">
        <v>2201</v>
      </c>
      <c r="L23" s="278">
        <f t="shared" si="1"/>
        <v>54.877799999999993</v>
      </c>
      <c r="M23" s="277">
        <v>9</v>
      </c>
      <c r="N23" s="1" t="s">
        <v>369</v>
      </c>
      <c r="O23" s="2" t="s">
        <v>369</v>
      </c>
      <c r="P23" s="3">
        <v>0.75</v>
      </c>
      <c r="Q23" s="4" t="s">
        <v>369</v>
      </c>
      <c r="R23" s="24">
        <v>24.49</v>
      </c>
      <c r="S23" s="18">
        <f t="shared" si="2"/>
        <v>29.877799999999997</v>
      </c>
      <c r="T23" s="20"/>
      <c r="U23" s="30" t="s">
        <v>485</v>
      </c>
      <c r="V23" s="10"/>
      <c r="W23" s="275"/>
      <c r="IM23" s="12"/>
      <c r="IN23" s="12"/>
      <c r="JJ23" s="12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12"/>
      <c r="LD23" s="12"/>
      <c r="LG23" s="7"/>
      <c r="LH23" s="7"/>
      <c r="LI23" s="7"/>
      <c r="LJ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</row>
    <row r="24" spans="1:358" s="7" customFormat="1" ht="22.5" customHeight="1">
      <c r="A24" s="57">
        <v>1</v>
      </c>
      <c r="B24" s="58">
        <v>25</v>
      </c>
      <c r="C24" s="62"/>
      <c r="D24" s="201">
        <f t="shared" si="0"/>
        <v>61.477999999999994</v>
      </c>
      <c r="E24" s="113"/>
      <c r="F24" s="59" t="s">
        <v>1092</v>
      </c>
      <c r="G24" s="59"/>
      <c r="H24" s="28" t="s">
        <v>759</v>
      </c>
      <c r="I24" s="26" t="s">
        <v>873</v>
      </c>
      <c r="J24" s="26"/>
      <c r="K24" s="26" t="s">
        <v>872</v>
      </c>
      <c r="L24" s="278">
        <f t="shared" si="1"/>
        <v>61.477999999999994</v>
      </c>
      <c r="M24" s="277">
        <v>10</v>
      </c>
      <c r="N24" s="1" t="s">
        <v>369</v>
      </c>
      <c r="O24" s="2" t="s">
        <v>369</v>
      </c>
      <c r="P24" s="3">
        <v>0.5</v>
      </c>
      <c r="Q24" s="4" t="s">
        <v>369</v>
      </c>
      <c r="R24" s="24">
        <v>29.9</v>
      </c>
      <c r="S24" s="18">
        <f t="shared" si="2"/>
        <v>36.477999999999994</v>
      </c>
      <c r="T24" s="19"/>
      <c r="U24" s="30" t="s">
        <v>622</v>
      </c>
      <c r="V24" s="10"/>
      <c r="W24" s="8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12"/>
      <c r="LD24" s="12"/>
      <c r="LF24" s="8"/>
      <c r="LG24" s="8"/>
      <c r="LH24" s="8"/>
      <c r="LI24" s="8"/>
      <c r="LJ24" s="8"/>
      <c r="LK24" s="8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12"/>
      <c r="MH24" s="12"/>
      <c r="MI24" s="12"/>
      <c r="MJ24" s="12"/>
      <c r="MK24" s="12"/>
      <c r="ML24" s="12"/>
      <c r="MM24" s="8"/>
      <c r="MN24" s="8"/>
      <c r="MO24" s="8"/>
      <c r="MP24" s="8"/>
      <c r="MQ24" s="8"/>
      <c r="MR24" s="8"/>
      <c r="MS24" s="8"/>
      <c r="MT24" s="8"/>
    </row>
    <row r="25" spans="1:358" s="7" customFormat="1" ht="22.5" customHeight="1">
      <c r="A25" s="57">
        <v>1</v>
      </c>
      <c r="B25" s="58">
        <v>25</v>
      </c>
      <c r="C25" s="62">
        <v>2</v>
      </c>
      <c r="D25" s="201">
        <f t="shared" ref="D25" si="12">SUM((S25*A25)+B25+C25)</f>
        <v>53.815600000000003</v>
      </c>
      <c r="E25" s="113"/>
      <c r="F25" s="59" t="s">
        <v>1092</v>
      </c>
      <c r="G25" s="59"/>
      <c r="H25" s="28" t="s">
        <v>759</v>
      </c>
      <c r="I25" s="26" t="s">
        <v>1609</v>
      </c>
      <c r="J25" s="26"/>
      <c r="K25" s="26" t="s">
        <v>1610</v>
      </c>
      <c r="L25" s="65">
        <f t="shared" ref="L25" si="13">SUM(D25)</f>
        <v>53.815600000000003</v>
      </c>
      <c r="M25" s="277">
        <v>9</v>
      </c>
      <c r="N25" s="1" t="s">
        <v>369</v>
      </c>
      <c r="O25" s="2" t="s">
        <v>369</v>
      </c>
      <c r="P25" s="3">
        <v>2</v>
      </c>
      <c r="Q25" s="4" t="s">
        <v>369</v>
      </c>
      <c r="R25" s="24">
        <v>21.98</v>
      </c>
      <c r="S25" s="18">
        <f t="shared" ref="S25" si="14">SUM(R25*1.22)</f>
        <v>26.8156</v>
      </c>
      <c r="T25" s="20"/>
      <c r="U25" s="30" t="s">
        <v>485</v>
      </c>
      <c r="V25" s="10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12"/>
      <c r="IF25" s="12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12"/>
      <c r="LS25" s="12"/>
      <c r="LT25" s="12"/>
      <c r="LU25" s="12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12"/>
      <c r="MH25" s="12"/>
      <c r="MI25" s="12"/>
      <c r="MJ25" s="12"/>
      <c r="MK25" s="12"/>
      <c r="ML25" s="12"/>
    </row>
    <row r="26" spans="1:358" s="7" customFormat="1" ht="22.5" customHeight="1">
      <c r="A26" s="57">
        <v>1</v>
      </c>
      <c r="B26" s="58">
        <v>25</v>
      </c>
      <c r="C26" s="62">
        <v>2</v>
      </c>
      <c r="D26" s="201">
        <f t="shared" si="0"/>
        <v>57.866</v>
      </c>
      <c r="E26" s="113"/>
      <c r="F26" s="59" t="s">
        <v>1092</v>
      </c>
      <c r="G26" s="59"/>
      <c r="H26" s="28" t="s">
        <v>759</v>
      </c>
      <c r="I26" s="26" t="s">
        <v>1609</v>
      </c>
      <c r="J26" s="26"/>
      <c r="K26" s="26" t="s">
        <v>1610</v>
      </c>
      <c r="L26" s="65">
        <f t="shared" si="1"/>
        <v>57.866</v>
      </c>
      <c r="M26" s="15">
        <v>9.5</v>
      </c>
      <c r="N26" s="1" t="s">
        <v>369</v>
      </c>
      <c r="O26" s="2" t="s">
        <v>369</v>
      </c>
      <c r="P26" s="3">
        <v>1.5</v>
      </c>
      <c r="Q26" s="4" t="s">
        <v>369</v>
      </c>
      <c r="R26" s="24">
        <v>25.3</v>
      </c>
      <c r="S26" s="18">
        <f t="shared" si="2"/>
        <v>30.866</v>
      </c>
      <c r="T26" s="20"/>
      <c r="U26" s="30" t="s">
        <v>622</v>
      </c>
      <c r="V26" s="10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12"/>
      <c r="IF26" s="12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12"/>
      <c r="LS26" s="12"/>
      <c r="LT26" s="12"/>
      <c r="LU26" s="12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12"/>
      <c r="MH26" s="12"/>
      <c r="MI26" s="12"/>
      <c r="MJ26" s="12"/>
      <c r="MK26" s="12"/>
      <c r="ML26" s="12"/>
    </row>
    <row r="27" spans="1:358" ht="22.5" customHeight="1">
      <c r="A27" s="57">
        <v>1</v>
      </c>
      <c r="B27" s="58">
        <v>25</v>
      </c>
      <c r="C27" s="62"/>
      <c r="D27" s="201">
        <f t="shared" si="0"/>
        <v>75.02</v>
      </c>
      <c r="E27" s="113"/>
      <c r="F27" s="59" t="s">
        <v>1092</v>
      </c>
      <c r="G27" s="59"/>
      <c r="H27" s="28" t="s">
        <v>762</v>
      </c>
      <c r="I27" s="26" t="s">
        <v>1257</v>
      </c>
      <c r="J27" s="26"/>
      <c r="K27" s="26" t="s">
        <v>2013</v>
      </c>
      <c r="L27" s="65">
        <f t="shared" si="1"/>
        <v>75.02</v>
      </c>
      <c r="M27" s="15">
        <v>11.5</v>
      </c>
      <c r="N27" s="1" t="s">
        <v>369</v>
      </c>
      <c r="O27" s="2" t="s">
        <v>369</v>
      </c>
      <c r="P27" s="3">
        <v>0.25</v>
      </c>
      <c r="Q27" s="4" t="s">
        <v>369</v>
      </c>
      <c r="R27" s="24">
        <v>41</v>
      </c>
      <c r="S27" s="18">
        <f t="shared" si="2"/>
        <v>50.019999999999996</v>
      </c>
      <c r="T27" s="20"/>
      <c r="U27" s="30" t="s">
        <v>522</v>
      </c>
      <c r="V27" s="10"/>
      <c r="W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7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K27" s="7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M27" s="102"/>
      <c r="MN27" s="102"/>
      <c r="MO27" s="102"/>
      <c r="MP27" s="102"/>
      <c r="MQ27" s="102"/>
      <c r="MR27" s="102"/>
      <c r="MS27" s="102"/>
      <c r="MT27" s="102"/>
    </row>
    <row r="28" spans="1:358" s="7" customFormat="1" ht="22.5" customHeight="1">
      <c r="A28" s="57">
        <v>1</v>
      </c>
      <c r="B28" s="58">
        <v>25</v>
      </c>
      <c r="C28" s="62"/>
      <c r="D28" s="201">
        <f t="shared" si="0"/>
        <v>56.219799999999999</v>
      </c>
      <c r="E28" s="113"/>
      <c r="F28" s="59" t="s">
        <v>1092</v>
      </c>
      <c r="G28" s="59"/>
      <c r="H28" s="28" t="s">
        <v>762</v>
      </c>
      <c r="I28" s="26" t="s">
        <v>2848</v>
      </c>
      <c r="J28" s="26"/>
      <c r="K28" s="26" t="s">
        <v>2849</v>
      </c>
      <c r="L28" s="65">
        <f t="shared" si="1"/>
        <v>56.219799999999999</v>
      </c>
      <c r="M28" s="15">
        <v>9.5</v>
      </c>
      <c r="N28" s="1" t="s">
        <v>369</v>
      </c>
      <c r="O28" s="2" t="s">
        <v>369</v>
      </c>
      <c r="P28" s="3">
        <v>2</v>
      </c>
      <c r="Q28" s="4" t="s">
        <v>369</v>
      </c>
      <c r="R28" s="24">
        <v>25.59</v>
      </c>
      <c r="S28" s="18">
        <f t="shared" si="2"/>
        <v>31.219799999999999</v>
      </c>
      <c r="T28" s="20"/>
      <c r="U28" s="30" t="s">
        <v>485</v>
      </c>
      <c r="V28" s="10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12"/>
      <c r="IF28" s="12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12"/>
      <c r="LS28" s="12"/>
      <c r="LT28" s="12"/>
      <c r="LU28" s="12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12"/>
      <c r="MH28" s="12"/>
      <c r="MI28" s="12"/>
      <c r="MJ28" s="12"/>
      <c r="MK28" s="12"/>
      <c r="ML28" s="12"/>
    </row>
    <row r="29" spans="1:358" s="8" customFormat="1" ht="22.5" customHeight="1">
      <c r="A29" s="57">
        <v>1</v>
      </c>
      <c r="B29" s="58">
        <v>25</v>
      </c>
      <c r="C29" s="62"/>
      <c r="D29" s="201">
        <f t="shared" si="0"/>
        <v>59.037999999999997</v>
      </c>
      <c r="E29" s="74"/>
      <c r="F29" s="59" t="s">
        <v>1092</v>
      </c>
      <c r="G29" s="59"/>
      <c r="H29" s="28" t="s">
        <v>762</v>
      </c>
      <c r="I29" s="26" t="s">
        <v>1910</v>
      </c>
      <c r="J29" s="26"/>
      <c r="K29" s="26" t="s">
        <v>2157</v>
      </c>
      <c r="L29" s="65">
        <f t="shared" si="1"/>
        <v>59.037999999999997</v>
      </c>
      <c r="M29" s="15">
        <v>9.5</v>
      </c>
      <c r="N29" s="1" t="s">
        <v>369</v>
      </c>
      <c r="O29" s="2" t="s">
        <v>369</v>
      </c>
      <c r="P29" s="3">
        <v>1</v>
      </c>
      <c r="Q29" s="4" t="s">
        <v>369</v>
      </c>
      <c r="R29" s="24">
        <v>27.9</v>
      </c>
      <c r="S29" s="18">
        <f t="shared" si="2"/>
        <v>34.037999999999997</v>
      </c>
      <c r="T29" s="20"/>
      <c r="U29" s="30" t="s">
        <v>622</v>
      </c>
      <c r="V29" s="10"/>
      <c r="W29" s="276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LF29" s="12"/>
      <c r="LG29" s="12"/>
      <c r="LH29" s="12"/>
      <c r="LI29" s="12"/>
      <c r="LJ29" s="12"/>
    </row>
    <row r="30" spans="1:358" s="8" customFormat="1" ht="22.5" customHeight="1">
      <c r="A30" s="57">
        <v>1</v>
      </c>
      <c r="B30" s="58">
        <v>25</v>
      </c>
      <c r="C30" s="62"/>
      <c r="D30" s="201">
        <f t="shared" si="0"/>
        <v>52.45</v>
      </c>
      <c r="E30" s="74"/>
      <c r="F30" s="59" t="s">
        <v>1092</v>
      </c>
      <c r="G30" s="59"/>
      <c r="H30" s="28" t="s">
        <v>762</v>
      </c>
      <c r="I30" s="26" t="s">
        <v>1910</v>
      </c>
      <c r="J30" s="26"/>
      <c r="K30" s="26" t="s">
        <v>2158</v>
      </c>
      <c r="L30" s="65">
        <f t="shared" si="1"/>
        <v>52.45</v>
      </c>
      <c r="M30" s="15">
        <v>9</v>
      </c>
      <c r="N30" s="1" t="s">
        <v>369</v>
      </c>
      <c r="O30" s="2" t="s">
        <v>369</v>
      </c>
      <c r="P30" s="3">
        <v>1.25</v>
      </c>
      <c r="Q30" s="4" t="s">
        <v>369</v>
      </c>
      <c r="R30" s="24">
        <v>22.5</v>
      </c>
      <c r="S30" s="18">
        <f t="shared" si="2"/>
        <v>27.45</v>
      </c>
      <c r="T30" s="20"/>
      <c r="U30" s="30" t="s">
        <v>622</v>
      </c>
      <c r="V30" s="10"/>
      <c r="W30" s="276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LF30" s="12"/>
      <c r="LG30" s="12"/>
      <c r="LH30" s="12"/>
      <c r="LI30" s="12"/>
      <c r="LJ30" s="12"/>
      <c r="MG30" s="12"/>
      <c r="MK30" s="12"/>
      <c r="ML30" s="12"/>
    </row>
    <row r="31" spans="1:358" s="8" customFormat="1" ht="22.5" customHeight="1">
      <c r="A31" s="57">
        <v>1</v>
      </c>
      <c r="B31" s="58">
        <v>25</v>
      </c>
      <c r="C31" s="62"/>
      <c r="D31" s="201">
        <f t="shared" si="0"/>
        <v>64.027799999999999</v>
      </c>
      <c r="E31" s="113"/>
      <c r="F31" s="59" t="s">
        <v>1092</v>
      </c>
      <c r="G31" s="59"/>
      <c r="H31" s="28" t="s">
        <v>1787</v>
      </c>
      <c r="I31" s="26" t="s">
        <v>1788</v>
      </c>
      <c r="J31" s="26"/>
      <c r="K31" s="26" t="s">
        <v>1789</v>
      </c>
      <c r="L31" s="65">
        <f t="shared" si="1"/>
        <v>64.027799999999999</v>
      </c>
      <c r="M31" s="15">
        <v>12</v>
      </c>
      <c r="N31" s="1" t="s">
        <v>369</v>
      </c>
      <c r="O31" s="2" t="s">
        <v>369</v>
      </c>
      <c r="P31" s="3">
        <v>2.75</v>
      </c>
      <c r="Q31" s="4" t="s">
        <v>369</v>
      </c>
      <c r="R31" s="24">
        <v>31.99</v>
      </c>
      <c r="S31" s="18">
        <f t="shared" si="2"/>
        <v>39.027799999999999</v>
      </c>
      <c r="T31" s="19"/>
      <c r="U31" s="30" t="s">
        <v>485</v>
      </c>
      <c r="V31" s="10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LF31" s="12"/>
      <c r="LG31" s="12"/>
      <c r="LH31" s="12"/>
      <c r="LI31" s="12"/>
      <c r="LJ31" s="12"/>
      <c r="LL31" s="12"/>
      <c r="LO31" s="12"/>
      <c r="LP31" s="12"/>
      <c r="LQ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M31" s="12"/>
      <c r="MN31" s="12"/>
      <c r="MO31" s="12"/>
      <c r="MP31" s="12"/>
      <c r="MQ31" s="12"/>
      <c r="MR31" s="12"/>
      <c r="MS31" s="12"/>
      <c r="MT31" s="12"/>
    </row>
    <row r="32" spans="1:358" s="7" customFormat="1" ht="22.5" customHeight="1">
      <c r="A32" s="57">
        <v>1</v>
      </c>
      <c r="B32" s="58">
        <v>25</v>
      </c>
      <c r="C32" s="62"/>
      <c r="D32" s="201">
        <f t="shared" si="0"/>
        <v>65.138000000000005</v>
      </c>
      <c r="E32" s="113"/>
      <c r="F32" s="59" t="s">
        <v>1092</v>
      </c>
      <c r="G32" s="59"/>
      <c r="H32" s="28" t="s">
        <v>1787</v>
      </c>
      <c r="I32" s="28" t="s">
        <v>862</v>
      </c>
      <c r="J32" s="28"/>
      <c r="K32" s="28" t="s">
        <v>2016</v>
      </c>
      <c r="L32" s="65">
        <f t="shared" si="1"/>
        <v>65.138000000000005</v>
      </c>
      <c r="M32" s="15">
        <v>10.5</v>
      </c>
      <c r="N32" s="1" t="s">
        <v>369</v>
      </c>
      <c r="O32" s="2" t="s">
        <v>369</v>
      </c>
      <c r="P32" s="3">
        <v>1</v>
      </c>
      <c r="Q32" s="4" t="s">
        <v>369</v>
      </c>
      <c r="R32" s="24">
        <v>32.9</v>
      </c>
      <c r="S32" s="18">
        <f t="shared" si="2"/>
        <v>40.137999999999998</v>
      </c>
      <c r="T32" s="20"/>
      <c r="U32" s="30" t="s">
        <v>485</v>
      </c>
      <c r="V32" s="10"/>
      <c r="W32" s="8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12"/>
      <c r="LD32" s="12"/>
      <c r="LE32" s="8"/>
      <c r="LF32" s="8"/>
      <c r="LG32" s="8"/>
      <c r="LH32" s="8"/>
      <c r="LI32" s="8"/>
      <c r="LJ32" s="8"/>
      <c r="LK32" s="12"/>
      <c r="LL32" s="12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</row>
    <row r="33" spans="1:358" s="7" customFormat="1" ht="22.5" customHeight="1">
      <c r="A33" s="57">
        <v>1</v>
      </c>
      <c r="B33" s="58">
        <v>25</v>
      </c>
      <c r="C33" s="62"/>
      <c r="D33" s="201">
        <f t="shared" si="0"/>
        <v>64.027799999999999</v>
      </c>
      <c r="E33" s="113"/>
      <c r="F33" s="59" t="s">
        <v>1092</v>
      </c>
      <c r="G33" s="59"/>
      <c r="H33" s="28" t="s">
        <v>760</v>
      </c>
      <c r="I33" s="26" t="s">
        <v>1976</v>
      </c>
      <c r="J33" s="26"/>
      <c r="K33" s="26" t="s">
        <v>1790</v>
      </c>
      <c r="L33" s="278">
        <f t="shared" si="1"/>
        <v>64.027799999999999</v>
      </c>
      <c r="M33" s="15">
        <v>10</v>
      </c>
      <c r="N33" s="1" t="s">
        <v>369</v>
      </c>
      <c r="O33" s="2" t="s">
        <v>369</v>
      </c>
      <c r="P33" s="3">
        <v>1</v>
      </c>
      <c r="Q33" s="4" t="s">
        <v>369</v>
      </c>
      <c r="R33" s="24">
        <v>31.99</v>
      </c>
      <c r="S33" s="18">
        <f t="shared" si="2"/>
        <v>39.027799999999999</v>
      </c>
      <c r="T33" s="20"/>
      <c r="U33" s="30" t="s">
        <v>485</v>
      </c>
      <c r="V33" s="10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12"/>
      <c r="IF33" s="12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12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</row>
    <row r="34" spans="1:358" s="8" customFormat="1" ht="22.5" customHeight="1">
      <c r="A34" s="57">
        <v>1</v>
      </c>
      <c r="B34" s="58">
        <v>25</v>
      </c>
      <c r="C34" s="62"/>
      <c r="D34" s="201">
        <f t="shared" si="0"/>
        <v>59.769999999999996</v>
      </c>
      <c r="E34" s="113"/>
      <c r="F34" s="59" t="s">
        <v>1092</v>
      </c>
      <c r="G34" s="59"/>
      <c r="H34" s="28" t="s">
        <v>760</v>
      </c>
      <c r="I34" s="26" t="s">
        <v>642</v>
      </c>
      <c r="J34" s="26"/>
      <c r="K34" s="26" t="s">
        <v>643</v>
      </c>
      <c r="L34" s="65">
        <f t="shared" si="1"/>
        <v>59.769999999999996</v>
      </c>
      <c r="M34" s="15">
        <v>8.5</v>
      </c>
      <c r="N34" s="1" t="s">
        <v>369</v>
      </c>
      <c r="O34" s="2" t="s">
        <v>369</v>
      </c>
      <c r="P34" s="3">
        <v>0.25</v>
      </c>
      <c r="Q34" s="4" t="s">
        <v>369</v>
      </c>
      <c r="R34" s="24">
        <v>28.5</v>
      </c>
      <c r="S34" s="18">
        <f t="shared" si="2"/>
        <v>34.769999999999996</v>
      </c>
      <c r="T34" s="20"/>
      <c r="U34" s="30" t="s">
        <v>635</v>
      </c>
      <c r="V34" s="10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JZ34" s="12"/>
      <c r="LL34" s="12"/>
      <c r="LO34" s="12"/>
      <c r="LP34" s="12"/>
      <c r="LQ34" s="12"/>
      <c r="MG34" s="12"/>
      <c r="MK34" s="12"/>
      <c r="ML34" s="12"/>
    </row>
    <row r="35" spans="1:358" s="8" customFormat="1" ht="22.5" customHeight="1">
      <c r="A35" s="57">
        <v>1</v>
      </c>
      <c r="B35" s="58">
        <v>25</v>
      </c>
      <c r="C35" s="62"/>
      <c r="D35" s="201">
        <f t="shared" si="0"/>
        <v>55.487799999999993</v>
      </c>
      <c r="E35" s="113"/>
      <c r="F35" s="59" t="s">
        <v>1092</v>
      </c>
      <c r="G35" s="59"/>
      <c r="H35" s="28" t="s">
        <v>861</v>
      </c>
      <c r="I35" s="28" t="s">
        <v>867</v>
      </c>
      <c r="J35" s="28"/>
      <c r="K35" s="28" t="s">
        <v>866</v>
      </c>
      <c r="L35" s="65">
        <f t="shared" si="1"/>
        <v>55.487799999999993</v>
      </c>
      <c r="M35" s="15">
        <v>9</v>
      </c>
      <c r="N35" s="1" t="s">
        <v>369</v>
      </c>
      <c r="O35" s="2" t="s">
        <v>369</v>
      </c>
      <c r="P35" s="3">
        <v>1</v>
      </c>
      <c r="Q35" s="4" t="s">
        <v>369</v>
      </c>
      <c r="R35" s="24">
        <v>24.99</v>
      </c>
      <c r="S35" s="18">
        <f t="shared" si="2"/>
        <v>30.487799999999996</v>
      </c>
      <c r="T35" s="20"/>
      <c r="U35" s="30" t="s">
        <v>485</v>
      </c>
      <c r="V35" s="10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LC35" s="12"/>
      <c r="LD35" s="12"/>
    </row>
    <row r="36" spans="1:358" s="8" customFormat="1" ht="22.5" customHeight="1">
      <c r="A36" s="57">
        <v>1</v>
      </c>
      <c r="B36" s="58">
        <v>25</v>
      </c>
      <c r="C36" s="62">
        <v>-1</v>
      </c>
      <c r="D36" s="201">
        <f t="shared" ref="D36" si="15">SUM((S36*A36)+B36+C36)</f>
        <v>61.698</v>
      </c>
      <c r="E36" s="113"/>
      <c r="F36" s="59" t="s">
        <v>1092</v>
      </c>
      <c r="G36" s="59"/>
      <c r="H36" s="28" t="s">
        <v>861</v>
      </c>
      <c r="I36" s="28" t="s">
        <v>862</v>
      </c>
      <c r="J36" s="28"/>
      <c r="K36" s="28" t="s">
        <v>2017</v>
      </c>
      <c r="L36" s="65">
        <f t="shared" ref="L36" si="16">SUM(D36)</f>
        <v>61.698</v>
      </c>
      <c r="M36" s="15">
        <v>10</v>
      </c>
      <c r="N36" s="1" t="s">
        <v>369</v>
      </c>
      <c r="O36" s="2" t="s">
        <v>369</v>
      </c>
      <c r="P36" s="3">
        <v>1</v>
      </c>
      <c r="Q36" s="4" t="s">
        <v>369</v>
      </c>
      <c r="R36" s="24">
        <v>30.9</v>
      </c>
      <c r="S36" s="18">
        <f t="shared" ref="S36" si="17">SUM(R36*1.22)</f>
        <v>37.698</v>
      </c>
      <c r="T36" s="20"/>
      <c r="U36" s="30" t="s">
        <v>622</v>
      </c>
      <c r="V36" s="10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LM36" s="12"/>
      <c r="LN36" s="12"/>
      <c r="LO36" s="12"/>
      <c r="LP36" s="12"/>
      <c r="LQ36" s="12"/>
      <c r="MG36" s="12"/>
    </row>
    <row r="37" spans="1:358" s="8" customFormat="1" ht="22.5" customHeight="1">
      <c r="A37" s="57">
        <v>1</v>
      </c>
      <c r="B37" s="58">
        <v>25</v>
      </c>
      <c r="C37" s="62">
        <v>-3</v>
      </c>
      <c r="D37" s="201">
        <f t="shared" si="0"/>
        <v>62.247799999999998</v>
      </c>
      <c r="E37" s="113"/>
      <c r="F37" s="59" t="s">
        <v>1092</v>
      </c>
      <c r="G37" s="59"/>
      <c r="H37" s="28" t="s">
        <v>861</v>
      </c>
      <c r="I37" s="28" t="s">
        <v>862</v>
      </c>
      <c r="J37" s="28"/>
      <c r="K37" s="28" t="s">
        <v>2017</v>
      </c>
      <c r="L37" s="65">
        <f t="shared" si="1"/>
        <v>62.247799999999998</v>
      </c>
      <c r="M37" s="15">
        <v>10</v>
      </c>
      <c r="N37" s="1" t="s">
        <v>369</v>
      </c>
      <c r="O37" s="2" t="s">
        <v>369</v>
      </c>
      <c r="P37" s="3">
        <v>2.5</v>
      </c>
      <c r="Q37" s="4" t="s">
        <v>369</v>
      </c>
      <c r="R37" s="24">
        <v>32.99</v>
      </c>
      <c r="S37" s="18">
        <f t="shared" si="2"/>
        <v>40.247799999999998</v>
      </c>
      <c r="T37" s="20"/>
      <c r="U37" s="30" t="s">
        <v>485</v>
      </c>
      <c r="V37" s="10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LM37" s="12"/>
      <c r="LN37" s="12"/>
      <c r="LO37" s="12"/>
      <c r="LP37" s="12"/>
      <c r="LQ37" s="12"/>
      <c r="MG37" s="12"/>
    </row>
    <row r="38" spans="1:358" s="8" customFormat="1" ht="22.5" customHeight="1">
      <c r="A38" s="57">
        <v>2</v>
      </c>
      <c r="B38" s="58"/>
      <c r="C38" s="62"/>
      <c r="D38" s="201">
        <f t="shared" si="0"/>
        <v>40.235599999999998</v>
      </c>
      <c r="E38" s="113"/>
      <c r="F38" s="59" t="s">
        <v>1091</v>
      </c>
      <c r="G38" s="59"/>
      <c r="H38" s="28" t="s">
        <v>861</v>
      </c>
      <c r="I38" s="26" t="s">
        <v>2155</v>
      </c>
      <c r="J38" s="26"/>
      <c r="K38" s="26" t="s">
        <v>2156</v>
      </c>
      <c r="L38" s="65">
        <f t="shared" si="1"/>
        <v>40.235599999999998</v>
      </c>
      <c r="M38" s="15">
        <v>7.5</v>
      </c>
      <c r="N38" s="1" t="s">
        <v>369</v>
      </c>
      <c r="O38" s="2" t="s">
        <v>369</v>
      </c>
      <c r="P38" s="3">
        <v>2.25</v>
      </c>
      <c r="Q38" s="4" t="s">
        <v>369</v>
      </c>
      <c r="R38" s="24">
        <v>16.489999999999998</v>
      </c>
      <c r="S38" s="18">
        <f t="shared" si="2"/>
        <v>20.117799999999999</v>
      </c>
      <c r="T38" s="19"/>
      <c r="U38" s="30" t="s">
        <v>622</v>
      </c>
      <c r="V38" s="10"/>
      <c r="JT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12"/>
      <c r="LD38" s="12"/>
      <c r="LE38" s="102"/>
      <c r="LK38" s="12"/>
      <c r="MG38" s="12"/>
      <c r="MH38" s="12"/>
      <c r="MI38" s="12"/>
      <c r="MJ38" s="12"/>
      <c r="MK38" s="12"/>
      <c r="ML38" s="12"/>
    </row>
    <row r="39" spans="1:358" s="8" customFormat="1" ht="22.5" customHeight="1">
      <c r="A39" s="57">
        <v>1</v>
      </c>
      <c r="B39" s="58">
        <v>25</v>
      </c>
      <c r="C39" s="62">
        <v>5</v>
      </c>
      <c r="D39" s="201">
        <f t="shared" ref="D39" si="18">SUM((S39*A39)+B39+C39)</f>
        <v>58.657799999999995</v>
      </c>
      <c r="E39" s="113"/>
      <c r="F39" s="59" t="s">
        <v>1092</v>
      </c>
      <c r="G39" s="59"/>
      <c r="H39" s="28" t="s">
        <v>1331</v>
      </c>
      <c r="I39" s="26" t="s">
        <v>1332</v>
      </c>
      <c r="J39" s="26"/>
      <c r="K39" s="26" t="s">
        <v>2012</v>
      </c>
      <c r="L39" s="278">
        <f t="shared" ref="L39" si="19">SUM(D39)</f>
        <v>58.657799999999995</v>
      </c>
      <c r="M39" s="15">
        <v>9.5</v>
      </c>
      <c r="N39" s="1" t="s">
        <v>369</v>
      </c>
      <c r="O39" s="2" t="s">
        <v>369</v>
      </c>
      <c r="P39" s="3">
        <v>3</v>
      </c>
      <c r="Q39" s="4" t="s">
        <v>369</v>
      </c>
      <c r="R39" s="24">
        <v>23.49</v>
      </c>
      <c r="S39" s="18">
        <f t="shared" ref="S39" si="20">SUM(R39*1.22)</f>
        <v>28.657799999999998</v>
      </c>
      <c r="T39" s="20"/>
      <c r="U39" s="30" t="s">
        <v>622</v>
      </c>
      <c r="V39" s="10"/>
      <c r="IE39" s="12"/>
      <c r="IF39" s="12"/>
      <c r="JU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LC39" s="12"/>
      <c r="LD39" s="12"/>
      <c r="MH39" s="12"/>
      <c r="MI39" s="12"/>
      <c r="MJ39" s="12"/>
    </row>
    <row r="40" spans="1:358" s="8" customFormat="1" ht="22.5" customHeight="1">
      <c r="A40" s="57">
        <v>1</v>
      </c>
      <c r="B40" s="58">
        <v>25</v>
      </c>
      <c r="C40" s="62">
        <v>5</v>
      </c>
      <c r="D40" s="201">
        <f t="shared" si="0"/>
        <v>56.827799999999996</v>
      </c>
      <c r="E40" s="113"/>
      <c r="F40" s="59" t="s">
        <v>1092</v>
      </c>
      <c r="G40" s="59"/>
      <c r="H40" s="28" t="s">
        <v>1331</v>
      </c>
      <c r="I40" s="26" t="s">
        <v>1332</v>
      </c>
      <c r="J40" s="26"/>
      <c r="K40" s="26" t="s">
        <v>2012</v>
      </c>
      <c r="L40" s="65">
        <f t="shared" si="1"/>
        <v>56.827799999999996</v>
      </c>
      <c r="M40" s="15">
        <v>9.5</v>
      </c>
      <c r="N40" s="1" t="s">
        <v>369</v>
      </c>
      <c r="O40" s="2" t="s">
        <v>369</v>
      </c>
      <c r="P40" s="3">
        <v>1</v>
      </c>
      <c r="Q40" s="4" t="s">
        <v>369</v>
      </c>
      <c r="R40" s="24">
        <v>21.99</v>
      </c>
      <c r="S40" s="18">
        <f t="shared" si="2"/>
        <v>26.827799999999996</v>
      </c>
      <c r="T40" s="20"/>
      <c r="U40" s="30" t="s">
        <v>485</v>
      </c>
      <c r="V40" s="10"/>
      <c r="IE40" s="12"/>
      <c r="IF40" s="12"/>
      <c r="JU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LC40" s="12"/>
      <c r="LD40" s="12"/>
      <c r="MH40" s="12"/>
      <c r="MI40" s="12"/>
      <c r="MJ40" s="12"/>
    </row>
    <row r="41" spans="1:358" s="7" customFormat="1" ht="22.5" customHeight="1">
      <c r="A41" s="57">
        <v>1</v>
      </c>
      <c r="B41" s="58">
        <v>25</v>
      </c>
      <c r="C41" s="62"/>
      <c r="D41" s="201">
        <f t="shared" ref="D41" si="21">SUM((S41*A41)+B41+C41)</f>
        <v>64.039999999999992</v>
      </c>
      <c r="E41" s="113"/>
      <c r="F41" s="59" t="s">
        <v>1092</v>
      </c>
      <c r="G41" s="59"/>
      <c r="H41" s="28" t="s">
        <v>2850</v>
      </c>
      <c r="I41" s="26" t="s">
        <v>2851</v>
      </c>
      <c r="J41" s="26"/>
      <c r="K41" s="26" t="s">
        <v>2852</v>
      </c>
      <c r="L41" s="65">
        <f t="shared" ref="L41" si="22">SUM(D41)</f>
        <v>64.039999999999992</v>
      </c>
      <c r="M41" s="15">
        <v>10.5</v>
      </c>
      <c r="N41" s="1" t="s">
        <v>369</v>
      </c>
      <c r="O41" s="2" t="s">
        <v>369</v>
      </c>
      <c r="P41" s="3">
        <v>1</v>
      </c>
      <c r="Q41" s="4" t="s">
        <v>369</v>
      </c>
      <c r="R41" s="24">
        <v>32</v>
      </c>
      <c r="S41" s="18">
        <f t="shared" ref="S41" si="23">SUM(R41*1.22)</f>
        <v>39.04</v>
      </c>
      <c r="T41" s="20"/>
      <c r="U41" s="30" t="s">
        <v>485</v>
      </c>
      <c r="V41" s="10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12"/>
      <c r="IF41" s="12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12"/>
      <c r="LS41" s="12"/>
      <c r="LT41" s="12"/>
      <c r="LU41" s="12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12"/>
      <c r="MH41" s="12"/>
      <c r="MI41" s="12"/>
      <c r="MJ41" s="12"/>
      <c r="MK41" s="12"/>
      <c r="ML41" s="12"/>
    </row>
    <row r="42" spans="1:358" s="8" customFormat="1" ht="22.5" customHeight="1">
      <c r="A42" s="57">
        <v>2</v>
      </c>
      <c r="B42" s="58"/>
      <c r="C42" s="62"/>
      <c r="D42" s="201">
        <f t="shared" si="0"/>
        <v>48.555999999999997</v>
      </c>
      <c r="E42" s="113"/>
      <c r="F42" s="59" t="s">
        <v>1091</v>
      </c>
      <c r="G42" s="59"/>
      <c r="H42" s="28" t="s">
        <v>758</v>
      </c>
      <c r="I42" s="26" t="s">
        <v>764</v>
      </c>
      <c r="J42" s="26"/>
      <c r="K42" s="26" t="s">
        <v>2003</v>
      </c>
      <c r="L42" s="65">
        <f t="shared" si="1"/>
        <v>48.555999999999997</v>
      </c>
      <c r="M42" s="15">
        <v>7</v>
      </c>
      <c r="N42" s="1" t="s">
        <v>369</v>
      </c>
      <c r="O42" s="2" t="s">
        <v>369</v>
      </c>
      <c r="P42" s="3">
        <v>2</v>
      </c>
      <c r="Q42" s="4" t="s">
        <v>369</v>
      </c>
      <c r="R42" s="24">
        <v>19.899999999999999</v>
      </c>
      <c r="S42" s="18">
        <f t="shared" si="2"/>
        <v>24.277999999999999</v>
      </c>
      <c r="T42" s="19"/>
      <c r="U42" s="30" t="s">
        <v>622</v>
      </c>
      <c r="V42" s="10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LF42" s="12"/>
      <c r="LG42" s="12"/>
      <c r="LH42" s="12"/>
      <c r="LI42" s="12"/>
      <c r="LJ42" s="12"/>
      <c r="LP42" s="12"/>
      <c r="LQ42" s="12"/>
      <c r="LV42" s="12"/>
      <c r="LW42" s="12"/>
      <c r="LX42" s="12"/>
      <c r="LY42" s="12"/>
      <c r="LZ42" s="12"/>
      <c r="MA42" s="12"/>
      <c r="MB42" s="12"/>
      <c r="MC42" s="12"/>
      <c r="MD42" s="12"/>
      <c r="ME42" s="12"/>
      <c r="MF42" s="12"/>
    </row>
    <row r="43" spans="1:358" s="8" customFormat="1" ht="22.5" customHeight="1">
      <c r="A43" s="56"/>
      <c r="B43" s="55"/>
      <c r="C43" s="63"/>
      <c r="D43" s="201"/>
      <c r="E43" s="113"/>
      <c r="F43" s="60"/>
      <c r="G43" s="60"/>
      <c r="H43" s="28"/>
      <c r="I43" s="26"/>
      <c r="J43" s="26"/>
      <c r="K43" s="26"/>
      <c r="L43" s="65"/>
      <c r="M43" s="15"/>
      <c r="N43" s="33"/>
      <c r="O43" s="34"/>
      <c r="P43" s="33"/>
      <c r="Q43" s="34"/>
      <c r="R43" s="35"/>
      <c r="S43" s="36"/>
      <c r="T43" s="22"/>
      <c r="U43" s="30"/>
      <c r="V43" s="10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LC43" s="12"/>
      <c r="LD43" s="12"/>
      <c r="LE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</row>
    <row r="44" spans="1:358" s="8" customFormat="1" ht="22.5" customHeight="1">
      <c r="A44" s="56"/>
      <c r="B44" s="55"/>
      <c r="C44" s="63"/>
      <c r="D44" s="201"/>
      <c r="E44" s="113"/>
      <c r="F44" s="60"/>
      <c r="G44" s="60"/>
      <c r="H44" s="28"/>
      <c r="I44" s="26"/>
      <c r="J44" s="26"/>
      <c r="K44" s="26"/>
      <c r="L44" s="65"/>
      <c r="M44" s="15"/>
      <c r="N44" s="33"/>
      <c r="O44" s="34"/>
      <c r="P44" s="33"/>
      <c r="Q44" s="34"/>
      <c r="R44" s="35"/>
      <c r="S44" s="36"/>
      <c r="T44" s="22"/>
      <c r="U44" s="30"/>
      <c r="V44" s="10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LC44" s="12"/>
      <c r="LD44" s="12"/>
      <c r="LE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</row>
    <row r="45" spans="1:358" ht="22.5" customHeight="1">
      <c r="A45" s="9"/>
      <c r="B45" s="9"/>
      <c r="C45" s="61"/>
      <c r="D45" s="9"/>
      <c r="E45" s="113"/>
      <c r="F45" s="55"/>
      <c r="G45" s="55"/>
      <c r="H45" s="9"/>
      <c r="I45" s="14" t="s">
        <v>769</v>
      </c>
      <c r="J45" s="14"/>
      <c r="K45" s="9"/>
      <c r="L45" s="10"/>
      <c r="M45" s="10"/>
      <c r="N45" s="17"/>
      <c r="O45" s="13"/>
      <c r="P45" s="17"/>
      <c r="Q45" s="13"/>
      <c r="R45" s="10"/>
      <c r="S45" s="10"/>
      <c r="T45" s="21"/>
      <c r="U45" s="10"/>
      <c r="V45" s="10"/>
      <c r="W45" s="8"/>
      <c r="II45" s="8"/>
      <c r="IJ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7"/>
      <c r="KX45" s="7"/>
      <c r="KY45" s="7"/>
      <c r="KZ45" s="7"/>
      <c r="LA45" s="7"/>
      <c r="LB45" s="7"/>
      <c r="LF45" s="7"/>
      <c r="LG45" s="7"/>
      <c r="LH45" s="7"/>
      <c r="LI45" s="7"/>
      <c r="LJ45" s="7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</row>
    <row r="46" spans="1:358" s="8" customFormat="1" ht="22.5" customHeight="1">
      <c r="A46" s="57">
        <v>1</v>
      </c>
      <c r="B46" s="58">
        <v>25</v>
      </c>
      <c r="C46" s="62"/>
      <c r="D46" s="201">
        <f>SUM((S46*A46)+B46+C46)</f>
        <v>67.760999999999996</v>
      </c>
      <c r="E46" s="113"/>
      <c r="F46" s="59" t="s">
        <v>1092</v>
      </c>
      <c r="G46" s="59"/>
      <c r="H46" s="28" t="s">
        <v>685</v>
      </c>
      <c r="I46" s="26" t="s">
        <v>639</v>
      </c>
      <c r="J46" s="26"/>
      <c r="K46" s="26" t="s">
        <v>745</v>
      </c>
      <c r="L46" s="65">
        <f>SUM(D46)</f>
        <v>67.760999999999996</v>
      </c>
      <c r="M46" s="15">
        <v>9</v>
      </c>
      <c r="N46" s="1" t="s">
        <v>369</v>
      </c>
      <c r="O46" s="2" t="s">
        <v>369</v>
      </c>
      <c r="P46" s="3">
        <v>1</v>
      </c>
      <c r="Q46" s="4" t="s">
        <v>369</v>
      </c>
      <c r="R46" s="24">
        <v>35.049999999999997</v>
      </c>
      <c r="S46" s="18">
        <f>SUM(R46*1.22)</f>
        <v>42.760999999999996</v>
      </c>
      <c r="T46" s="19"/>
      <c r="U46" s="30" t="s">
        <v>640</v>
      </c>
      <c r="V46" s="10"/>
      <c r="JT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12"/>
      <c r="LD46" s="12"/>
      <c r="LE46" s="102"/>
      <c r="LK46" s="12"/>
      <c r="LM46" s="12"/>
      <c r="LN46" s="12"/>
      <c r="LO46" s="12"/>
      <c r="LP46" s="12"/>
      <c r="LQ46" s="12"/>
      <c r="MH46" s="12"/>
      <c r="MI46" s="12"/>
      <c r="MJ46" s="12"/>
    </row>
    <row r="47" spans="1:358" ht="22.5" customHeight="1">
      <c r="A47" s="57">
        <v>1</v>
      </c>
      <c r="B47" s="58">
        <v>25</v>
      </c>
      <c r="C47" s="62"/>
      <c r="D47" s="201">
        <f>SUM((S47*A47)+B47+C47)</f>
        <v>54.158000000000001</v>
      </c>
      <c r="E47" s="113"/>
      <c r="F47" s="59" t="s">
        <v>1092</v>
      </c>
      <c r="G47" s="59"/>
      <c r="H47" s="28" t="s">
        <v>685</v>
      </c>
      <c r="I47" s="26" t="s">
        <v>2153</v>
      </c>
      <c r="J47" s="26"/>
      <c r="K47" s="26" t="s">
        <v>2154</v>
      </c>
      <c r="L47" s="65">
        <f>SUM(D47)</f>
        <v>54.158000000000001</v>
      </c>
      <c r="M47" s="15">
        <v>7.5</v>
      </c>
      <c r="N47" s="1" t="s">
        <v>369</v>
      </c>
      <c r="O47" s="2" t="s">
        <v>369</v>
      </c>
      <c r="P47" s="3">
        <v>1</v>
      </c>
      <c r="Q47" s="4" t="s">
        <v>369</v>
      </c>
      <c r="R47" s="24">
        <v>23.9</v>
      </c>
      <c r="S47" s="18">
        <f>SUM(R47*1.22)</f>
        <v>29.157999999999998</v>
      </c>
      <c r="T47" s="19"/>
      <c r="U47" s="30" t="s">
        <v>622</v>
      </c>
      <c r="V47" s="10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7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E47" s="102"/>
      <c r="LF47" s="8"/>
      <c r="LG47" s="8"/>
      <c r="LH47" s="8"/>
      <c r="LI47" s="8"/>
      <c r="LJ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</row>
    <row r="48" spans="1:358" ht="22.5" customHeight="1">
      <c r="A48" s="56"/>
      <c r="B48" s="55"/>
      <c r="C48" s="63"/>
      <c r="D48" s="201"/>
      <c r="E48" s="113"/>
      <c r="F48" s="60"/>
      <c r="G48" s="60"/>
      <c r="H48" s="28"/>
      <c r="I48" s="26"/>
      <c r="J48" s="26"/>
      <c r="K48" s="26"/>
      <c r="L48" s="65"/>
      <c r="M48" s="15"/>
      <c r="N48" s="33"/>
      <c r="O48" s="34"/>
      <c r="P48" s="33"/>
      <c r="Q48" s="34"/>
      <c r="R48" s="35"/>
      <c r="S48" s="36"/>
      <c r="T48" s="22"/>
      <c r="U48" s="30"/>
      <c r="V48" s="10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U48" s="8"/>
      <c r="JV48" s="8"/>
      <c r="JW48" s="8"/>
      <c r="JX48" s="8"/>
      <c r="JY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7"/>
      <c r="KX48" s="7"/>
      <c r="KY48" s="7"/>
      <c r="KZ48" s="7"/>
      <c r="LA48" s="7"/>
      <c r="LB48" s="7"/>
      <c r="LF48" s="8"/>
      <c r="LG48" s="8"/>
      <c r="LH48" s="8"/>
      <c r="LI48" s="8"/>
      <c r="LJ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</row>
    <row r="49" spans="1:358" s="8" customFormat="1" ht="22.5" customHeight="1">
      <c r="A49" s="56"/>
      <c r="B49" s="55"/>
      <c r="C49" s="63"/>
      <c r="D49" s="201"/>
      <c r="E49" s="113"/>
      <c r="F49" s="60"/>
      <c r="G49" s="60"/>
      <c r="H49" s="28"/>
      <c r="I49" s="26"/>
      <c r="J49" s="26"/>
      <c r="K49" s="26"/>
      <c r="L49" s="65"/>
      <c r="M49" s="15"/>
      <c r="N49" s="33"/>
      <c r="O49" s="34"/>
      <c r="P49" s="33"/>
      <c r="Q49" s="34"/>
      <c r="R49" s="35"/>
      <c r="S49" s="36"/>
      <c r="T49" s="22"/>
      <c r="U49" s="30"/>
      <c r="V49" s="10"/>
      <c r="JT49" s="12"/>
      <c r="JZ49" s="12"/>
      <c r="KA49" s="12"/>
      <c r="KB49" s="12"/>
      <c r="KC49" s="12"/>
      <c r="KW49" s="7"/>
      <c r="KX49" s="7"/>
      <c r="KY49" s="7"/>
      <c r="KZ49" s="7"/>
      <c r="LA49" s="7"/>
      <c r="LB49" s="7"/>
      <c r="LC49" s="12"/>
      <c r="LD49" s="12"/>
      <c r="LE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</row>
    <row r="50" spans="1:358" s="8" customFormat="1" ht="22.5" customHeight="1">
      <c r="A50" s="56"/>
      <c r="B50" s="55"/>
      <c r="C50" s="63"/>
      <c r="D50" s="201"/>
      <c r="E50" s="113"/>
      <c r="F50" s="60"/>
      <c r="G50" s="60"/>
      <c r="H50" s="9"/>
      <c r="I50" s="14" t="s">
        <v>730</v>
      </c>
      <c r="J50" s="14"/>
      <c r="K50" s="9"/>
      <c r="L50" s="65"/>
      <c r="M50" s="10"/>
      <c r="N50" s="17"/>
      <c r="O50" s="13"/>
      <c r="P50" s="17"/>
      <c r="Q50" s="13"/>
      <c r="R50" s="10"/>
      <c r="S50" s="10"/>
      <c r="T50" s="21"/>
      <c r="U50" s="10"/>
      <c r="V50" s="10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K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X50" s="12"/>
      <c r="JY50" s="12"/>
      <c r="KD50" s="12"/>
      <c r="KE50" s="12"/>
      <c r="KF50" s="12"/>
      <c r="KG50" s="12"/>
      <c r="KH50" s="12"/>
      <c r="KI50" s="12"/>
      <c r="KW50" s="7"/>
      <c r="KX50" s="7"/>
      <c r="KY50" s="7"/>
      <c r="KZ50" s="7"/>
      <c r="LA50" s="7"/>
      <c r="LB50" s="7"/>
      <c r="LC50" s="12"/>
      <c r="LD50" s="12"/>
      <c r="LE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</row>
    <row r="51" spans="1:358" s="8" customFormat="1" ht="22.5" customHeight="1">
      <c r="A51" s="57">
        <v>2</v>
      </c>
      <c r="B51" s="58"/>
      <c r="C51" s="62"/>
      <c r="D51" s="201">
        <f t="shared" ref="D51:D70" si="24">SUM((S51*A51)+B51+C51)</f>
        <v>34.989599999999996</v>
      </c>
      <c r="E51" s="113"/>
      <c r="F51" s="59" t="s">
        <v>1091</v>
      </c>
      <c r="G51" s="59"/>
      <c r="H51" s="28" t="s">
        <v>683</v>
      </c>
      <c r="I51" s="26" t="s">
        <v>1712</v>
      </c>
      <c r="J51" s="26"/>
      <c r="K51" s="26" t="s">
        <v>2007</v>
      </c>
      <c r="L51" s="65">
        <f t="shared" ref="L51:L56" si="25">SUM(D51)</f>
        <v>34.989599999999996</v>
      </c>
      <c r="M51" s="15">
        <v>7</v>
      </c>
      <c r="N51" s="1" t="s">
        <v>369</v>
      </c>
      <c r="O51" s="2" t="s">
        <v>369</v>
      </c>
      <c r="P51" s="3" t="s">
        <v>369</v>
      </c>
      <c r="Q51" s="4">
        <v>0.25</v>
      </c>
      <c r="R51" s="24">
        <v>14.34</v>
      </c>
      <c r="S51" s="18">
        <f t="shared" ref="S51:S70" si="26">SUM(R51*1.22)</f>
        <v>17.494799999999998</v>
      </c>
      <c r="T51" s="25">
        <v>0.15</v>
      </c>
      <c r="U51" s="30" t="s">
        <v>1709</v>
      </c>
      <c r="V51" s="10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7"/>
      <c r="IF51" s="7"/>
      <c r="JZ51" s="12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LR51" s="12"/>
      <c r="LS51" s="12"/>
      <c r="LT51" s="12"/>
      <c r="LU51" s="12"/>
    </row>
    <row r="52" spans="1:358" s="8" customFormat="1" ht="22.5" customHeight="1">
      <c r="A52" s="57">
        <v>2</v>
      </c>
      <c r="B52" s="58"/>
      <c r="C52" s="62"/>
      <c r="D52" s="201">
        <f t="shared" si="24"/>
        <v>38.064</v>
      </c>
      <c r="E52" s="74"/>
      <c r="F52" s="59" t="s">
        <v>1091</v>
      </c>
      <c r="G52" s="59"/>
      <c r="H52" s="28" t="s">
        <v>683</v>
      </c>
      <c r="I52" s="26" t="s">
        <v>636</v>
      </c>
      <c r="J52" s="26"/>
      <c r="K52" s="26" t="s">
        <v>2006</v>
      </c>
      <c r="L52" s="65">
        <f t="shared" si="25"/>
        <v>38.064</v>
      </c>
      <c r="M52" s="15">
        <v>7.5</v>
      </c>
      <c r="N52" s="1" t="s">
        <v>369</v>
      </c>
      <c r="O52" s="2" t="s">
        <v>369</v>
      </c>
      <c r="P52" s="3">
        <v>1</v>
      </c>
      <c r="Q52" s="4" t="s">
        <v>369</v>
      </c>
      <c r="R52" s="24">
        <v>15.6</v>
      </c>
      <c r="S52" s="18">
        <f t="shared" si="26"/>
        <v>19.032</v>
      </c>
      <c r="T52" s="20"/>
      <c r="U52" s="30" t="s">
        <v>636</v>
      </c>
      <c r="V52" s="10"/>
      <c r="W52" s="275"/>
      <c r="JJ52" s="7"/>
      <c r="LC52" s="7"/>
      <c r="LD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M52" s="12"/>
      <c r="MN52" s="12"/>
      <c r="MO52" s="12"/>
      <c r="MP52" s="12"/>
      <c r="MQ52" s="12"/>
      <c r="MR52" s="12"/>
      <c r="MS52" s="12"/>
      <c r="MT52" s="12"/>
    </row>
    <row r="53" spans="1:358" s="8" customFormat="1" ht="22.5" customHeight="1">
      <c r="A53" s="57">
        <v>2</v>
      </c>
      <c r="B53" s="58"/>
      <c r="C53" s="62"/>
      <c r="D53" s="201">
        <f t="shared" si="24"/>
        <v>43.92</v>
      </c>
      <c r="E53" s="113"/>
      <c r="F53" s="59" t="s">
        <v>1091</v>
      </c>
      <c r="G53" s="59"/>
      <c r="H53" s="28" t="s">
        <v>683</v>
      </c>
      <c r="I53" s="26" t="s">
        <v>768</v>
      </c>
      <c r="J53" s="26"/>
      <c r="K53" s="26" t="s">
        <v>2006</v>
      </c>
      <c r="L53" s="65">
        <f t="shared" si="25"/>
        <v>43.92</v>
      </c>
      <c r="M53" s="15">
        <v>8.5</v>
      </c>
      <c r="N53" s="1" t="s">
        <v>369</v>
      </c>
      <c r="O53" s="2" t="s">
        <v>369</v>
      </c>
      <c r="P53" s="3">
        <v>1</v>
      </c>
      <c r="Q53" s="4" t="s">
        <v>369</v>
      </c>
      <c r="R53" s="24">
        <v>18</v>
      </c>
      <c r="S53" s="18">
        <f t="shared" si="26"/>
        <v>21.96</v>
      </c>
      <c r="T53" s="20"/>
      <c r="U53" s="30" t="s">
        <v>635</v>
      </c>
      <c r="V53" s="10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7"/>
      <c r="IF53" s="7"/>
      <c r="IZ53" s="7"/>
      <c r="JA53" s="7"/>
      <c r="JU53" s="12"/>
      <c r="KW53" s="12"/>
      <c r="KX53" s="12"/>
      <c r="KY53" s="12"/>
      <c r="KZ53" s="12"/>
      <c r="LA53" s="12"/>
      <c r="LB53" s="12"/>
      <c r="LG53" s="12"/>
      <c r="LH53" s="12"/>
      <c r="LI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</row>
    <row r="54" spans="1:358" s="8" customFormat="1" ht="22.5" customHeight="1">
      <c r="A54" s="57">
        <v>1</v>
      </c>
      <c r="B54" s="58">
        <v>25</v>
      </c>
      <c r="C54" s="62"/>
      <c r="D54" s="201">
        <f t="shared" si="24"/>
        <v>50.620000000000005</v>
      </c>
      <c r="E54" s="113"/>
      <c r="F54" s="59" t="s">
        <v>1092</v>
      </c>
      <c r="G54" s="59"/>
      <c r="H54" s="28" t="s">
        <v>683</v>
      </c>
      <c r="I54" s="26" t="s">
        <v>1019</v>
      </c>
      <c r="J54" s="26"/>
      <c r="K54" s="26" t="s">
        <v>2005</v>
      </c>
      <c r="L54" s="65">
        <f t="shared" si="25"/>
        <v>50.620000000000005</v>
      </c>
      <c r="M54" s="15">
        <v>9.5</v>
      </c>
      <c r="N54" s="1" t="s">
        <v>369</v>
      </c>
      <c r="O54" s="2" t="s">
        <v>369</v>
      </c>
      <c r="P54" s="3">
        <v>1</v>
      </c>
      <c r="Q54" s="4" t="s">
        <v>369</v>
      </c>
      <c r="R54" s="24">
        <v>21</v>
      </c>
      <c r="S54" s="18">
        <f t="shared" si="26"/>
        <v>25.62</v>
      </c>
      <c r="T54" s="20"/>
      <c r="U54" s="30" t="s">
        <v>635</v>
      </c>
      <c r="V54" s="10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7"/>
      <c r="IF54" s="7"/>
      <c r="IZ54" s="7"/>
      <c r="JA54" s="7"/>
      <c r="KA54" s="12"/>
      <c r="KB54" s="12"/>
      <c r="KC54" s="12"/>
      <c r="LK54" s="12"/>
      <c r="LM54" s="12"/>
      <c r="LN54" s="12"/>
      <c r="LR54" s="12"/>
      <c r="LS54" s="12"/>
      <c r="LT54" s="12"/>
      <c r="LU54" s="12"/>
    </row>
    <row r="55" spans="1:358" s="8" customFormat="1" ht="22.5" customHeight="1">
      <c r="A55" s="57">
        <v>1</v>
      </c>
      <c r="B55" s="58">
        <v>25</v>
      </c>
      <c r="C55" s="62"/>
      <c r="D55" s="201">
        <f t="shared" si="24"/>
        <v>49.4</v>
      </c>
      <c r="E55" s="113"/>
      <c r="F55" s="59" t="s">
        <v>1092</v>
      </c>
      <c r="G55" s="59"/>
      <c r="H55" s="28" t="s">
        <v>683</v>
      </c>
      <c r="I55" s="26" t="s">
        <v>1382</v>
      </c>
      <c r="J55" s="26"/>
      <c r="K55" s="26" t="s">
        <v>2004</v>
      </c>
      <c r="L55" s="65">
        <f t="shared" si="25"/>
        <v>49.4</v>
      </c>
      <c r="M55" s="15">
        <v>9.5</v>
      </c>
      <c r="N55" s="1" t="s">
        <v>369</v>
      </c>
      <c r="O55" s="2" t="s">
        <v>369</v>
      </c>
      <c r="P55" s="3">
        <v>1</v>
      </c>
      <c r="Q55" s="4" t="s">
        <v>369</v>
      </c>
      <c r="R55" s="24">
        <v>20</v>
      </c>
      <c r="S55" s="18">
        <f t="shared" si="26"/>
        <v>24.4</v>
      </c>
      <c r="T55" s="20"/>
      <c r="U55" s="30" t="s">
        <v>635</v>
      </c>
      <c r="V55" s="10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7"/>
      <c r="IF55" s="7"/>
      <c r="JZ55" s="12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LE55" s="12"/>
      <c r="LJ55" s="12"/>
      <c r="LL55" s="12"/>
      <c r="LM55" s="12"/>
      <c r="LN55" s="12"/>
    </row>
    <row r="56" spans="1:358" s="8" customFormat="1" ht="22.5" customHeight="1">
      <c r="A56" s="57">
        <v>2</v>
      </c>
      <c r="B56" s="58"/>
      <c r="C56" s="62"/>
      <c r="D56" s="201">
        <f t="shared" si="24"/>
        <v>37.82</v>
      </c>
      <c r="E56" s="113"/>
      <c r="F56" s="59" t="s">
        <v>1091</v>
      </c>
      <c r="G56" s="59"/>
      <c r="H56" s="28" t="s">
        <v>683</v>
      </c>
      <c r="I56" s="26" t="s">
        <v>766</v>
      </c>
      <c r="J56" s="26"/>
      <c r="K56" s="26" t="s">
        <v>2252</v>
      </c>
      <c r="L56" s="65">
        <f t="shared" si="25"/>
        <v>37.82</v>
      </c>
      <c r="M56" s="15">
        <v>7.5</v>
      </c>
      <c r="N56" s="1" t="s">
        <v>369</v>
      </c>
      <c r="O56" s="2" t="s">
        <v>369</v>
      </c>
      <c r="P56" s="3">
        <v>1</v>
      </c>
      <c r="Q56" s="4" t="s">
        <v>369</v>
      </c>
      <c r="R56" s="24">
        <v>15.5</v>
      </c>
      <c r="S56" s="18">
        <f t="shared" si="26"/>
        <v>18.91</v>
      </c>
      <c r="T56" s="20"/>
      <c r="U56" s="30" t="s">
        <v>635</v>
      </c>
      <c r="V56" s="10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JB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M56" s="12"/>
      <c r="MN56" s="12"/>
      <c r="MO56" s="12"/>
      <c r="MP56" s="12"/>
      <c r="MQ56" s="12"/>
      <c r="MR56" s="12"/>
      <c r="MS56" s="12"/>
      <c r="MT56" s="12"/>
    </row>
    <row r="57" spans="1:358" s="8" customFormat="1" ht="22.5" customHeight="1">
      <c r="A57" s="57"/>
      <c r="B57" s="58"/>
      <c r="C57" s="62"/>
      <c r="D57" s="201">
        <f t="shared" si="24"/>
        <v>0</v>
      </c>
      <c r="E57" s="113"/>
      <c r="F57" s="59" t="s">
        <v>1097</v>
      </c>
      <c r="G57" s="59"/>
      <c r="H57" s="28" t="s">
        <v>683</v>
      </c>
      <c r="I57" s="26" t="s">
        <v>767</v>
      </c>
      <c r="J57" s="26"/>
      <c r="K57" s="26" t="s">
        <v>2008</v>
      </c>
      <c r="L57" s="65">
        <v>73</v>
      </c>
      <c r="M57" s="15" t="s">
        <v>369</v>
      </c>
      <c r="N57" s="1" t="s">
        <v>369</v>
      </c>
      <c r="O57" s="2" t="s">
        <v>369</v>
      </c>
      <c r="P57" s="3">
        <v>1</v>
      </c>
      <c r="Q57" s="4" t="s">
        <v>369</v>
      </c>
      <c r="R57" s="41">
        <v>0</v>
      </c>
      <c r="S57" s="18">
        <f t="shared" si="26"/>
        <v>0</v>
      </c>
      <c r="T57" s="20"/>
      <c r="U57" s="30" t="s">
        <v>487</v>
      </c>
      <c r="V57" s="10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7"/>
      <c r="IF57" s="7"/>
      <c r="JB57" s="5"/>
      <c r="LK57" s="7"/>
      <c r="LL57" s="7"/>
      <c r="LM57" s="7"/>
      <c r="LN57" s="7"/>
      <c r="LO57" s="7"/>
      <c r="LP57" s="7"/>
      <c r="LQ57" s="7"/>
      <c r="MM57" s="7"/>
      <c r="MN57" s="7"/>
      <c r="MO57" s="7"/>
      <c r="MP57" s="7"/>
      <c r="MQ57" s="7"/>
      <c r="MR57" s="7"/>
      <c r="MS57" s="7"/>
      <c r="MT57" s="7"/>
    </row>
    <row r="58" spans="1:358" ht="22.5" customHeight="1">
      <c r="A58" s="57">
        <v>2</v>
      </c>
      <c r="B58" s="58"/>
      <c r="C58" s="62"/>
      <c r="D58" s="201">
        <f t="shared" si="24"/>
        <v>37.82</v>
      </c>
      <c r="E58" s="113"/>
      <c r="F58" s="59" t="s">
        <v>1091</v>
      </c>
      <c r="G58" s="59"/>
      <c r="H58" s="28" t="s">
        <v>683</v>
      </c>
      <c r="I58" s="26" t="s">
        <v>1974</v>
      </c>
      <c r="J58" s="26"/>
      <c r="K58" s="26" t="s">
        <v>1975</v>
      </c>
      <c r="L58" s="65">
        <f>SUM(D58)</f>
        <v>37.82</v>
      </c>
      <c r="M58" s="15">
        <v>6</v>
      </c>
      <c r="N58" s="1" t="s">
        <v>369</v>
      </c>
      <c r="O58" s="2" t="s">
        <v>369</v>
      </c>
      <c r="P58" s="3">
        <v>0.75</v>
      </c>
      <c r="Q58" s="4" t="s">
        <v>369</v>
      </c>
      <c r="R58" s="24">
        <v>15.5</v>
      </c>
      <c r="S58" s="18">
        <f t="shared" si="26"/>
        <v>18.91</v>
      </c>
      <c r="T58" s="20"/>
      <c r="U58" s="30" t="s">
        <v>635</v>
      </c>
      <c r="V58" s="10"/>
      <c r="W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7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7"/>
      <c r="MI58" s="7"/>
      <c r="MJ58" s="7"/>
      <c r="MK58" s="8"/>
      <c r="ML58" s="8"/>
      <c r="MM58" s="8"/>
      <c r="MN58" s="8"/>
      <c r="MO58" s="8"/>
      <c r="MP58" s="8"/>
      <c r="MQ58" s="8"/>
      <c r="MR58" s="8"/>
      <c r="MS58" s="8"/>
      <c r="MT58" s="8"/>
    </row>
    <row r="59" spans="1:358" s="8" customFormat="1" ht="22.5" customHeight="1">
      <c r="A59" s="57">
        <v>1</v>
      </c>
      <c r="B59" s="58">
        <v>25</v>
      </c>
      <c r="C59" s="62"/>
      <c r="D59" s="201">
        <f t="shared" si="24"/>
        <v>52.45</v>
      </c>
      <c r="E59" s="113"/>
      <c r="F59" s="59" t="s">
        <v>1092</v>
      </c>
      <c r="G59" s="59"/>
      <c r="H59" s="28" t="s">
        <v>1016</v>
      </c>
      <c r="I59" s="26" t="s">
        <v>1017</v>
      </c>
      <c r="J59" s="26"/>
      <c r="K59" s="26" t="s">
        <v>2253</v>
      </c>
      <c r="L59" s="65">
        <f>SUM(D59)</f>
        <v>52.45</v>
      </c>
      <c r="M59" s="15">
        <v>10</v>
      </c>
      <c r="N59" s="1" t="s">
        <v>369</v>
      </c>
      <c r="O59" s="2" t="s">
        <v>369</v>
      </c>
      <c r="P59" s="3">
        <v>1</v>
      </c>
      <c r="Q59" s="4" t="s">
        <v>369</v>
      </c>
      <c r="R59" s="24">
        <v>22.5</v>
      </c>
      <c r="S59" s="18">
        <f t="shared" si="26"/>
        <v>27.45</v>
      </c>
      <c r="T59" s="20"/>
      <c r="U59" s="30" t="s">
        <v>635</v>
      </c>
      <c r="V59" s="10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7"/>
      <c r="IF59" s="7"/>
      <c r="IZ59" s="7"/>
      <c r="JA59" s="7"/>
      <c r="JU59" s="7"/>
      <c r="LM59" s="12"/>
      <c r="LN59" s="12"/>
      <c r="MM59" s="12"/>
      <c r="MN59" s="12"/>
      <c r="MO59" s="12"/>
      <c r="MP59" s="12"/>
      <c r="MQ59" s="12"/>
      <c r="MR59" s="12"/>
      <c r="MS59" s="12"/>
      <c r="MT59" s="12"/>
    </row>
    <row r="60" spans="1:358" s="8" customFormat="1" ht="22.5" customHeight="1">
      <c r="A60" s="57">
        <v>1</v>
      </c>
      <c r="B60" s="58">
        <v>25</v>
      </c>
      <c r="C60" s="62"/>
      <c r="D60" s="201">
        <f t="shared" si="24"/>
        <v>55.5</v>
      </c>
      <c r="E60" s="113"/>
      <c r="F60" s="59" t="s">
        <v>1092</v>
      </c>
      <c r="G60" s="59"/>
      <c r="H60" s="28" t="s">
        <v>684</v>
      </c>
      <c r="I60" s="26" t="s">
        <v>763</v>
      </c>
      <c r="J60" s="26"/>
      <c r="K60" s="26" t="s">
        <v>2009</v>
      </c>
      <c r="L60" s="65">
        <f>SUM(D60)</f>
        <v>55.5</v>
      </c>
      <c r="M60" s="15">
        <v>7.5</v>
      </c>
      <c r="N60" s="1" t="s">
        <v>369</v>
      </c>
      <c r="O60" s="2" t="s">
        <v>369</v>
      </c>
      <c r="P60" s="3">
        <v>0.25</v>
      </c>
      <c r="Q60" s="4" t="s">
        <v>369</v>
      </c>
      <c r="R60" s="24">
        <v>25</v>
      </c>
      <c r="S60" s="18">
        <f t="shared" si="26"/>
        <v>30.5</v>
      </c>
      <c r="T60" s="20"/>
      <c r="U60" s="30" t="s">
        <v>637</v>
      </c>
      <c r="V60" s="10"/>
      <c r="JT60" s="12"/>
      <c r="MG60" s="12"/>
      <c r="MK60" s="12"/>
      <c r="ML60" s="12"/>
    </row>
    <row r="61" spans="1:358" s="8" customFormat="1" ht="22.5" customHeight="1">
      <c r="A61" s="57">
        <v>2</v>
      </c>
      <c r="B61" s="58"/>
      <c r="C61" s="62"/>
      <c r="D61" s="201">
        <f t="shared" si="24"/>
        <v>40.674800000000005</v>
      </c>
      <c r="E61" s="113"/>
      <c r="F61" s="59" t="s">
        <v>1091</v>
      </c>
      <c r="G61" s="59"/>
      <c r="H61" s="28" t="s">
        <v>684</v>
      </c>
      <c r="I61" s="26" t="s">
        <v>763</v>
      </c>
      <c r="J61" s="26"/>
      <c r="K61" s="26" t="s">
        <v>2010</v>
      </c>
      <c r="L61" s="65">
        <f>SUM(D61)</f>
        <v>40.674800000000005</v>
      </c>
      <c r="M61" s="15">
        <v>6</v>
      </c>
      <c r="N61" s="1" t="s">
        <v>369</v>
      </c>
      <c r="O61" s="2" t="s">
        <v>369</v>
      </c>
      <c r="P61" s="3">
        <v>1</v>
      </c>
      <c r="Q61" s="4" t="s">
        <v>369</v>
      </c>
      <c r="R61" s="24">
        <v>16.670000000000002</v>
      </c>
      <c r="S61" s="18">
        <f t="shared" si="26"/>
        <v>20.337400000000002</v>
      </c>
      <c r="T61" s="20"/>
      <c r="U61" s="30" t="s">
        <v>637</v>
      </c>
      <c r="V61" s="10"/>
      <c r="JT61" s="12"/>
      <c r="LP61" s="12"/>
      <c r="LQ61" s="12"/>
      <c r="MM61" s="12"/>
      <c r="MN61" s="12"/>
      <c r="MO61" s="12"/>
      <c r="MP61" s="12"/>
      <c r="MQ61" s="12"/>
      <c r="MR61" s="12"/>
      <c r="MS61" s="12"/>
      <c r="MT61" s="12"/>
    </row>
    <row r="62" spans="1:358" s="8" customFormat="1" ht="22.5" customHeight="1">
      <c r="A62" s="57">
        <v>2</v>
      </c>
      <c r="B62" s="58"/>
      <c r="C62" s="62"/>
      <c r="D62" s="201">
        <f t="shared" si="24"/>
        <v>38.795999999999999</v>
      </c>
      <c r="E62" s="74"/>
      <c r="F62" s="59" t="s">
        <v>1091</v>
      </c>
      <c r="G62" s="59"/>
      <c r="H62" s="9" t="s">
        <v>684</v>
      </c>
      <c r="I62" s="9" t="s">
        <v>1949</v>
      </c>
      <c r="J62" s="9"/>
      <c r="K62" s="9" t="s">
        <v>2011</v>
      </c>
      <c r="L62" s="280">
        <v>44</v>
      </c>
      <c r="M62" s="281">
        <v>5.5</v>
      </c>
      <c r="N62" s="1" t="s">
        <v>369</v>
      </c>
      <c r="O62" s="2" t="s">
        <v>369</v>
      </c>
      <c r="P62" s="3">
        <v>0.5</v>
      </c>
      <c r="Q62" s="4" t="s">
        <v>369</v>
      </c>
      <c r="R62" s="24">
        <v>15.9</v>
      </c>
      <c r="S62" s="18">
        <f t="shared" si="26"/>
        <v>19.398</v>
      </c>
      <c r="T62" s="19"/>
      <c r="U62" s="10" t="s">
        <v>622</v>
      </c>
      <c r="V62" s="10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O62" s="7"/>
      <c r="LR62" s="12"/>
      <c r="LS62" s="12"/>
      <c r="LT62" s="12"/>
      <c r="LU62" s="12"/>
      <c r="MH62" s="12"/>
      <c r="MI62" s="12"/>
      <c r="MJ62" s="12"/>
      <c r="MK62" s="12"/>
      <c r="ML62" s="12"/>
      <c r="MM62" s="7"/>
      <c r="MN62" s="7"/>
      <c r="MO62" s="7"/>
      <c r="MP62" s="7"/>
      <c r="MQ62" s="7"/>
      <c r="MR62" s="7"/>
      <c r="MS62" s="7"/>
      <c r="MT62" s="7"/>
    </row>
    <row r="63" spans="1:358" s="8" customFormat="1" ht="22.5" customHeight="1">
      <c r="A63" s="57">
        <v>2</v>
      </c>
      <c r="B63" s="58"/>
      <c r="C63" s="62"/>
      <c r="D63" s="201">
        <f t="shared" si="24"/>
        <v>40.674800000000005</v>
      </c>
      <c r="E63" s="74"/>
      <c r="F63" s="59" t="s">
        <v>1091</v>
      </c>
      <c r="G63" s="59"/>
      <c r="H63" s="28" t="s">
        <v>1907</v>
      </c>
      <c r="I63" s="26" t="s">
        <v>1908</v>
      </c>
      <c r="J63" s="26"/>
      <c r="K63" s="26" t="s">
        <v>1964</v>
      </c>
      <c r="L63" s="65">
        <f t="shared" ref="L63:L70" si="27">SUM(D63)</f>
        <v>40.674800000000005</v>
      </c>
      <c r="M63" s="15">
        <v>6</v>
      </c>
      <c r="N63" s="1" t="s">
        <v>369</v>
      </c>
      <c r="O63" s="2" t="s">
        <v>369</v>
      </c>
      <c r="P63" s="3">
        <v>1</v>
      </c>
      <c r="Q63" s="4" t="s">
        <v>369</v>
      </c>
      <c r="R63" s="24">
        <v>16.670000000000002</v>
      </c>
      <c r="S63" s="18">
        <f t="shared" si="26"/>
        <v>20.337400000000002</v>
      </c>
      <c r="T63" s="20"/>
      <c r="U63" s="30" t="s">
        <v>638</v>
      </c>
      <c r="V63" s="10"/>
      <c r="W63" s="275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7"/>
      <c r="IN63" s="7"/>
      <c r="LC63" s="12"/>
      <c r="LD63" s="12"/>
      <c r="LE63" s="7"/>
      <c r="LP63" s="12"/>
      <c r="LQ63" s="12"/>
      <c r="MM63" s="12"/>
      <c r="MN63" s="12"/>
      <c r="MO63" s="12"/>
      <c r="MP63" s="12"/>
      <c r="MQ63" s="12"/>
      <c r="MR63" s="12"/>
      <c r="MS63" s="12"/>
      <c r="MT63" s="12"/>
    </row>
    <row r="64" spans="1:358" s="8" customFormat="1" ht="22.5" customHeight="1">
      <c r="A64" s="57">
        <v>2</v>
      </c>
      <c r="B64" s="58"/>
      <c r="C64" s="62"/>
      <c r="D64" s="201">
        <f t="shared" si="24"/>
        <v>40.674800000000005</v>
      </c>
      <c r="E64" s="74"/>
      <c r="F64" s="59" t="s">
        <v>1091</v>
      </c>
      <c r="G64" s="59"/>
      <c r="H64" s="28" t="s">
        <v>1907</v>
      </c>
      <c r="I64" s="26" t="s">
        <v>1908</v>
      </c>
      <c r="J64" s="26"/>
      <c r="K64" s="26" t="s">
        <v>1965</v>
      </c>
      <c r="L64" s="65">
        <f t="shared" si="27"/>
        <v>40.674800000000005</v>
      </c>
      <c r="M64" s="15">
        <v>6</v>
      </c>
      <c r="N64" s="1" t="s">
        <v>369</v>
      </c>
      <c r="O64" s="2" t="s">
        <v>369</v>
      </c>
      <c r="P64" s="3">
        <v>0.75</v>
      </c>
      <c r="Q64" s="4" t="s">
        <v>369</v>
      </c>
      <c r="R64" s="24">
        <v>16.670000000000002</v>
      </c>
      <c r="S64" s="18">
        <f t="shared" si="26"/>
        <v>20.337400000000002</v>
      </c>
      <c r="T64" s="20"/>
      <c r="U64" s="30" t="s">
        <v>638</v>
      </c>
      <c r="V64" s="10"/>
      <c r="W64" s="275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7"/>
      <c r="IN64" s="7"/>
      <c r="LC64" s="12"/>
      <c r="LD64" s="12"/>
      <c r="LE64" s="7"/>
      <c r="LP64" s="12"/>
      <c r="LQ64" s="12"/>
      <c r="MH64" s="7"/>
      <c r="MI64" s="7"/>
      <c r="MJ64" s="7"/>
      <c r="MM64" s="12"/>
      <c r="MN64" s="12"/>
      <c r="MO64" s="12"/>
      <c r="MP64" s="12"/>
      <c r="MQ64" s="12"/>
      <c r="MR64" s="12"/>
      <c r="MS64" s="12"/>
      <c r="MT64" s="12"/>
    </row>
    <row r="65" spans="1:358" s="8" customFormat="1" ht="22.5" customHeight="1">
      <c r="A65" s="57">
        <v>2</v>
      </c>
      <c r="B65" s="58"/>
      <c r="C65" s="62"/>
      <c r="D65" s="201">
        <f t="shared" ref="D65" si="28">SUM((S65*A65)+B65+C65)</f>
        <v>37.7956</v>
      </c>
      <c r="E65" s="74"/>
      <c r="F65" s="59" t="s">
        <v>1091</v>
      </c>
      <c r="G65" s="59"/>
      <c r="H65" s="28" t="s">
        <v>1907</v>
      </c>
      <c r="I65" s="26" t="s">
        <v>1908</v>
      </c>
      <c r="J65" s="26"/>
      <c r="K65" s="26" t="s">
        <v>1909</v>
      </c>
      <c r="L65" s="278">
        <f t="shared" ref="L65" si="29">SUM(D65)</f>
        <v>37.7956</v>
      </c>
      <c r="M65" s="277">
        <v>5.5</v>
      </c>
      <c r="N65" s="1" t="s">
        <v>369</v>
      </c>
      <c r="O65" s="2" t="s">
        <v>369</v>
      </c>
      <c r="P65" s="3">
        <v>2</v>
      </c>
      <c r="Q65" s="4" t="s">
        <v>369</v>
      </c>
      <c r="R65" s="24">
        <v>15.49</v>
      </c>
      <c r="S65" s="18">
        <f t="shared" ref="S65" si="30">SUM(R65*1.22)</f>
        <v>18.8978</v>
      </c>
      <c r="T65" s="20"/>
      <c r="U65" s="30" t="s">
        <v>622</v>
      </c>
      <c r="V65" s="10"/>
      <c r="W65" s="275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7"/>
      <c r="IN65" s="7"/>
      <c r="LC65" s="12"/>
      <c r="LD65" s="12"/>
      <c r="LE65" s="7"/>
      <c r="MG65" s="12"/>
    </row>
    <row r="66" spans="1:358" s="8" customFormat="1" ht="22.5" customHeight="1">
      <c r="A66" s="57">
        <v>2</v>
      </c>
      <c r="B66" s="58"/>
      <c r="C66" s="62"/>
      <c r="D66" s="201">
        <f t="shared" si="24"/>
        <v>32.427599999999998</v>
      </c>
      <c r="E66" s="74"/>
      <c r="F66" s="59" t="s">
        <v>1091</v>
      </c>
      <c r="G66" s="59"/>
      <c r="H66" s="28" t="s">
        <v>1907</v>
      </c>
      <c r="I66" s="26" t="s">
        <v>1908</v>
      </c>
      <c r="J66" s="26"/>
      <c r="K66" s="26" t="s">
        <v>1909</v>
      </c>
      <c r="L66" s="278">
        <f t="shared" si="27"/>
        <v>32.427599999999998</v>
      </c>
      <c r="M66" s="15">
        <v>5</v>
      </c>
      <c r="N66" s="1" t="s">
        <v>369</v>
      </c>
      <c r="O66" s="2" t="s">
        <v>369</v>
      </c>
      <c r="P66" s="3">
        <v>2</v>
      </c>
      <c r="Q66" s="4" t="s">
        <v>369</v>
      </c>
      <c r="R66" s="24">
        <v>13.29</v>
      </c>
      <c r="S66" s="18">
        <f t="shared" si="26"/>
        <v>16.213799999999999</v>
      </c>
      <c r="T66" s="20"/>
      <c r="U66" s="30" t="s">
        <v>485</v>
      </c>
      <c r="V66" s="10"/>
      <c r="W66" s="275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7"/>
      <c r="IN66" s="7"/>
      <c r="LC66" s="12"/>
      <c r="LD66" s="12"/>
      <c r="LE66" s="7"/>
      <c r="MG66" s="12"/>
    </row>
    <row r="67" spans="1:358" ht="22.5" customHeight="1">
      <c r="A67" s="57">
        <v>1</v>
      </c>
      <c r="B67" s="58">
        <v>25</v>
      </c>
      <c r="C67" s="62"/>
      <c r="D67" s="201">
        <f t="shared" si="24"/>
        <v>61.465800000000002</v>
      </c>
      <c r="E67" s="113"/>
      <c r="F67" s="59" t="s">
        <v>1092</v>
      </c>
      <c r="G67" s="59"/>
      <c r="H67" s="28" t="s">
        <v>1907</v>
      </c>
      <c r="I67" s="26" t="s">
        <v>1908</v>
      </c>
      <c r="J67" s="26" t="s">
        <v>2196</v>
      </c>
      <c r="K67" s="26" t="s">
        <v>2197</v>
      </c>
      <c r="L67" s="278">
        <f t="shared" si="27"/>
        <v>61.465800000000002</v>
      </c>
      <c r="M67" s="277">
        <v>8.5</v>
      </c>
      <c r="N67" s="1" t="s">
        <v>369</v>
      </c>
      <c r="O67" s="2" t="s">
        <v>369</v>
      </c>
      <c r="P67" s="3">
        <v>1</v>
      </c>
      <c r="Q67" s="4" t="s">
        <v>369</v>
      </c>
      <c r="R67" s="24">
        <v>29.89</v>
      </c>
      <c r="S67" s="18">
        <f t="shared" si="26"/>
        <v>36.465800000000002</v>
      </c>
      <c r="T67" s="20"/>
      <c r="U67" s="30" t="s">
        <v>485</v>
      </c>
      <c r="V67" s="10"/>
      <c r="W67" s="275"/>
      <c r="IM67" s="7"/>
      <c r="IN67" s="7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E67" s="7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H67" s="8"/>
      <c r="MI67" s="8"/>
      <c r="MJ67" s="8"/>
      <c r="MM67" s="8"/>
      <c r="MN67" s="8"/>
      <c r="MO67" s="8"/>
      <c r="MP67" s="8"/>
      <c r="MQ67" s="8"/>
      <c r="MR67" s="8"/>
      <c r="MS67" s="8"/>
      <c r="MT67" s="8"/>
    </row>
    <row r="68" spans="1:358" s="8" customFormat="1" ht="22.5" customHeight="1">
      <c r="A68" s="57">
        <v>2</v>
      </c>
      <c r="B68" s="58"/>
      <c r="C68" s="62"/>
      <c r="D68" s="201">
        <f t="shared" si="24"/>
        <v>46.36</v>
      </c>
      <c r="E68" s="113"/>
      <c r="F68" s="59" t="s">
        <v>1091</v>
      </c>
      <c r="G68" s="59"/>
      <c r="H68" s="28" t="s">
        <v>700</v>
      </c>
      <c r="I68" s="26" t="s">
        <v>701</v>
      </c>
      <c r="J68" s="26"/>
      <c r="K68" s="26" t="s">
        <v>702</v>
      </c>
      <c r="L68" s="65">
        <f t="shared" si="27"/>
        <v>46.36</v>
      </c>
      <c r="M68" s="15" t="s">
        <v>369</v>
      </c>
      <c r="N68" s="1" t="s">
        <v>369</v>
      </c>
      <c r="O68" s="2" t="s">
        <v>369</v>
      </c>
      <c r="P68" s="3" t="s">
        <v>369</v>
      </c>
      <c r="Q68" s="4">
        <v>1</v>
      </c>
      <c r="R68" s="24">
        <v>19</v>
      </c>
      <c r="S68" s="18">
        <f t="shared" si="26"/>
        <v>23.18</v>
      </c>
      <c r="T68" s="20"/>
      <c r="U68" s="30" t="s">
        <v>635</v>
      </c>
      <c r="V68" s="10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7"/>
      <c r="IF68" s="7"/>
      <c r="KW68" s="7"/>
      <c r="KX68" s="7"/>
      <c r="KY68" s="7"/>
      <c r="KZ68" s="7"/>
      <c r="LA68" s="7"/>
      <c r="LB68" s="7"/>
      <c r="LO68" s="12"/>
      <c r="LP68" s="12"/>
      <c r="LQ68" s="12"/>
      <c r="MH68" s="12"/>
      <c r="MI68" s="12"/>
      <c r="MJ68" s="12"/>
      <c r="MK68" s="12"/>
      <c r="ML68" s="12"/>
      <c r="MM68" s="12"/>
      <c r="MN68" s="12"/>
      <c r="MO68" s="12"/>
      <c r="MP68" s="12"/>
      <c r="MQ68" s="12"/>
      <c r="MR68" s="12"/>
      <c r="MS68" s="12"/>
      <c r="MT68" s="12"/>
    </row>
    <row r="69" spans="1:358" s="8" customFormat="1" ht="22.5" customHeight="1">
      <c r="A69" s="57">
        <v>2</v>
      </c>
      <c r="B69" s="58"/>
      <c r="C69" s="62"/>
      <c r="D69" s="201">
        <f t="shared" si="24"/>
        <v>36.6</v>
      </c>
      <c r="E69" s="113"/>
      <c r="F69" s="59" t="s">
        <v>1091</v>
      </c>
      <c r="G69" s="59"/>
      <c r="H69" s="28" t="s">
        <v>700</v>
      </c>
      <c r="I69" s="26" t="s">
        <v>1135</v>
      </c>
      <c r="J69" s="26"/>
      <c r="K69" s="26" t="s">
        <v>1137</v>
      </c>
      <c r="L69" s="66">
        <f t="shared" si="27"/>
        <v>36.6</v>
      </c>
      <c r="M69" s="78" t="s">
        <v>369</v>
      </c>
      <c r="N69" s="1" t="s">
        <v>369</v>
      </c>
      <c r="O69" s="2" t="s">
        <v>369</v>
      </c>
      <c r="P69" s="3">
        <v>1</v>
      </c>
      <c r="Q69" s="4" t="s">
        <v>369</v>
      </c>
      <c r="R69" s="37">
        <v>15</v>
      </c>
      <c r="S69" s="38">
        <f t="shared" si="26"/>
        <v>18.3</v>
      </c>
      <c r="T69" s="20"/>
      <c r="U69" s="10" t="s">
        <v>518</v>
      </c>
      <c r="V69" s="10"/>
      <c r="HW69" s="12"/>
      <c r="HX69" s="12"/>
      <c r="HY69" s="12"/>
      <c r="HZ69" s="12"/>
      <c r="IA69" s="12"/>
      <c r="IB69" s="12"/>
      <c r="IC69" s="12"/>
      <c r="ID69" s="12"/>
      <c r="IE69" s="12"/>
      <c r="IL69" s="12"/>
      <c r="IM69" s="12"/>
      <c r="IN69" s="12"/>
      <c r="IO69" s="12"/>
      <c r="IP69" s="12"/>
      <c r="IS69" s="12"/>
      <c r="IT69" s="12"/>
      <c r="IU69" s="12"/>
      <c r="IV69" s="12"/>
      <c r="IW69" s="12"/>
      <c r="IX69" s="12"/>
      <c r="IZ69" s="12"/>
      <c r="JA69" s="12"/>
      <c r="JB69" s="12"/>
      <c r="JC69" s="12"/>
      <c r="JD69" s="12"/>
      <c r="JE69" s="12"/>
      <c r="JF69" s="12"/>
      <c r="JG69" s="12"/>
      <c r="JH69" s="12"/>
      <c r="JM69" s="12"/>
      <c r="JN69" s="12"/>
      <c r="JO69" s="12"/>
      <c r="JP69" s="12"/>
      <c r="JQ69" s="12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MG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</row>
    <row r="70" spans="1:358" s="8" customFormat="1" ht="22.5" customHeight="1">
      <c r="A70" s="57">
        <v>2</v>
      </c>
      <c r="B70" s="58"/>
      <c r="C70" s="62"/>
      <c r="D70" s="201">
        <f t="shared" si="24"/>
        <v>36.6</v>
      </c>
      <c r="E70" s="113"/>
      <c r="F70" s="59" t="s">
        <v>1091</v>
      </c>
      <c r="G70" s="59"/>
      <c r="H70" s="28" t="s">
        <v>700</v>
      </c>
      <c r="I70" s="26" t="s">
        <v>1135</v>
      </c>
      <c r="J70" s="26"/>
      <c r="K70" s="26" t="s">
        <v>1136</v>
      </c>
      <c r="L70" s="66">
        <f t="shared" si="27"/>
        <v>36.6</v>
      </c>
      <c r="M70" s="78">
        <v>7</v>
      </c>
      <c r="N70" s="1" t="s">
        <v>369</v>
      </c>
      <c r="O70" s="2" t="s">
        <v>369</v>
      </c>
      <c r="P70" s="3">
        <v>0.25</v>
      </c>
      <c r="Q70" s="4" t="s">
        <v>369</v>
      </c>
      <c r="R70" s="37">
        <v>15</v>
      </c>
      <c r="S70" s="38">
        <f t="shared" si="26"/>
        <v>18.3</v>
      </c>
      <c r="T70" s="20"/>
      <c r="U70" s="10" t="s">
        <v>518</v>
      </c>
      <c r="V70" s="10"/>
      <c r="HW70" s="12"/>
      <c r="HX70" s="12"/>
      <c r="HY70" s="12"/>
      <c r="HZ70" s="12"/>
      <c r="IA70" s="12"/>
      <c r="IB70" s="12"/>
      <c r="IC70" s="12"/>
      <c r="ID70" s="12"/>
      <c r="IE70" s="12"/>
      <c r="IL70" s="12"/>
      <c r="IM70" s="12"/>
      <c r="IN70" s="12"/>
      <c r="IO70" s="12"/>
      <c r="IP70" s="12"/>
      <c r="IS70" s="12"/>
      <c r="IT70" s="12"/>
      <c r="IU70" s="12"/>
      <c r="IV70" s="12"/>
      <c r="IW70" s="12"/>
      <c r="IX70" s="12"/>
      <c r="IZ70" s="12"/>
      <c r="JA70" s="12"/>
      <c r="JB70" s="12"/>
      <c r="JC70" s="12"/>
      <c r="JD70" s="12"/>
      <c r="JE70" s="12"/>
      <c r="JF70" s="12"/>
      <c r="JG70" s="12"/>
      <c r="JH70" s="12"/>
      <c r="JM70" s="12"/>
      <c r="JN70" s="12"/>
      <c r="JO70" s="12"/>
      <c r="JP70" s="12"/>
      <c r="JQ70" s="12"/>
      <c r="JV70" s="12"/>
      <c r="JW70" s="12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LR70" s="12"/>
      <c r="LS70" s="12"/>
      <c r="LT70" s="12"/>
      <c r="LU70" s="12"/>
      <c r="MG70" s="12"/>
      <c r="MH70" s="12"/>
      <c r="MI70" s="12"/>
      <c r="MJ70" s="12"/>
      <c r="MK70" s="12"/>
      <c r="ML70" s="12"/>
    </row>
    <row r="71" spans="1:358" s="8" customFormat="1" ht="22.5" customHeight="1">
      <c r="A71" s="57">
        <v>2</v>
      </c>
      <c r="B71" s="58"/>
      <c r="C71" s="62"/>
      <c r="D71" s="201">
        <f t="shared" ref="D71:D72" si="31">SUM((S71*A71)+B71+C71)</f>
        <v>25.595600000000001</v>
      </c>
      <c r="E71" s="113"/>
      <c r="F71" s="59" t="s">
        <v>1091</v>
      </c>
      <c r="G71" s="59"/>
      <c r="H71" s="28" t="s">
        <v>700</v>
      </c>
      <c r="I71" s="26" t="s">
        <v>2388</v>
      </c>
      <c r="J71" s="26"/>
      <c r="K71" s="26" t="s">
        <v>2389</v>
      </c>
      <c r="L71" s="66">
        <f t="shared" ref="L71:L72" si="32">SUM(D71)</f>
        <v>25.595600000000001</v>
      </c>
      <c r="M71" s="78">
        <v>4</v>
      </c>
      <c r="N71" s="1" t="s">
        <v>369</v>
      </c>
      <c r="O71" s="2" t="s">
        <v>369</v>
      </c>
      <c r="P71" s="3">
        <v>1</v>
      </c>
      <c r="Q71" s="4" t="s">
        <v>369</v>
      </c>
      <c r="R71" s="37">
        <v>10.49</v>
      </c>
      <c r="S71" s="38">
        <f t="shared" ref="S71:S72" si="33">SUM(R71*1.22)</f>
        <v>12.797800000000001</v>
      </c>
      <c r="T71" s="20"/>
      <c r="U71" s="10" t="s">
        <v>622</v>
      </c>
      <c r="V71" s="10"/>
      <c r="HW71" s="12"/>
      <c r="HX71" s="12"/>
      <c r="HY71" s="12"/>
      <c r="HZ71" s="12"/>
      <c r="IA71" s="12"/>
      <c r="IB71" s="12"/>
      <c r="IC71" s="12"/>
      <c r="ID71" s="12"/>
      <c r="IE71" s="12"/>
      <c r="IL71" s="12"/>
      <c r="IM71" s="12"/>
      <c r="IN71" s="12"/>
      <c r="IO71" s="12"/>
      <c r="IP71" s="12"/>
      <c r="IS71" s="12"/>
      <c r="IT71" s="12"/>
      <c r="IU71" s="12"/>
      <c r="IV71" s="12"/>
      <c r="IW71" s="12"/>
      <c r="IX71" s="12"/>
      <c r="IZ71" s="12"/>
      <c r="JA71" s="12"/>
      <c r="JB71" s="12"/>
      <c r="JC71" s="12"/>
      <c r="JD71" s="12"/>
      <c r="JE71" s="12"/>
      <c r="JF71" s="12"/>
      <c r="JG71" s="12"/>
      <c r="JH71" s="12"/>
      <c r="JM71" s="12"/>
      <c r="JN71" s="12"/>
      <c r="JO71" s="12"/>
      <c r="JP71" s="12"/>
      <c r="JQ71" s="12"/>
      <c r="JV71" s="12"/>
      <c r="JW71" s="12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LR71" s="12"/>
      <c r="LS71" s="12"/>
      <c r="LT71" s="12"/>
      <c r="LU71" s="12"/>
      <c r="MG71" s="12"/>
      <c r="MH71" s="12"/>
      <c r="MI71" s="12"/>
      <c r="MJ71" s="12"/>
      <c r="MK71" s="12"/>
      <c r="ML71" s="12"/>
    </row>
    <row r="72" spans="1:358" s="8" customFormat="1" ht="22.5" customHeight="1">
      <c r="A72" s="57">
        <v>2</v>
      </c>
      <c r="B72" s="58"/>
      <c r="C72" s="62"/>
      <c r="D72" s="201">
        <f t="shared" si="31"/>
        <v>30.9636</v>
      </c>
      <c r="E72" s="113"/>
      <c r="F72" s="59" t="s">
        <v>1091</v>
      </c>
      <c r="G72" s="59"/>
      <c r="H72" s="28" t="s">
        <v>700</v>
      </c>
      <c r="I72" s="26" t="s">
        <v>2472</v>
      </c>
      <c r="J72" s="26"/>
      <c r="K72" s="26" t="s">
        <v>2473</v>
      </c>
      <c r="L72" s="65">
        <f t="shared" si="32"/>
        <v>30.9636</v>
      </c>
      <c r="M72" s="15">
        <v>6</v>
      </c>
      <c r="N72" s="1" t="s">
        <v>369</v>
      </c>
      <c r="O72" s="316" t="s">
        <v>369</v>
      </c>
      <c r="P72" s="3" t="s">
        <v>369</v>
      </c>
      <c r="Q72" s="4">
        <v>1</v>
      </c>
      <c r="R72" s="24">
        <v>12.69</v>
      </c>
      <c r="S72" s="18">
        <f t="shared" si="33"/>
        <v>15.4818</v>
      </c>
      <c r="T72" s="20"/>
      <c r="U72" s="10" t="s">
        <v>2466</v>
      </c>
      <c r="V72" s="9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Q72" s="12"/>
      <c r="HR72" s="12"/>
      <c r="HS72" s="12"/>
      <c r="HT72" s="12"/>
      <c r="HU72" s="12"/>
      <c r="HV72" s="12"/>
      <c r="HW72" s="12"/>
      <c r="HX72" s="12"/>
      <c r="IF72" s="12"/>
      <c r="IN72" s="12"/>
      <c r="IO72" s="12"/>
      <c r="IP72" s="12"/>
      <c r="IR72" s="12"/>
      <c r="IS72" s="12"/>
      <c r="IT72" s="12"/>
      <c r="IU72" s="12"/>
      <c r="IV72" s="12"/>
      <c r="IW72" s="12"/>
      <c r="IX72" s="12"/>
      <c r="IY72" s="12"/>
      <c r="IZ72" s="12"/>
      <c r="JL72" s="12"/>
      <c r="JN72" s="12"/>
      <c r="KX72"/>
      <c r="LM72" s="12"/>
      <c r="LN72" s="12"/>
      <c r="LO72" s="12"/>
      <c r="LP72" s="12"/>
      <c r="MF72" s="12"/>
      <c r="MG72" s="12"/>
      <c r="MH72" s="12"/>
      <c r="MI72" s="12"/>
      <c r="MJ72" s="12"/>
      <c r="MK72" s="12"/>
      <c r="ML72" s="12"/>
      <c r="MM72" s="12"/>
      <c r="MN72" s="12"/>
      <c r="MO72" s="12"/>
    </row>
    <row r="73" spans="1:358" s="8" customFormat="1" ht="22.5" customHeight="1">
      <c r="A73" s="57">
        <v>2</v>
      </c>
      <c r="B73" s="58"/>
      <c r="C73" s="62"/>
      <c r="D73" s="201">
        <f t="shared" ref="D73" si="34">SUM((S73*A73)+B73+C73)</f>
        <v>32.427599999999998</v>
      </c>
      <c r="E73" s="113"/>
      <c r="F73" s="59" t="s">
        <v>1091</v>
      </c>
      <c r="G73" s="59"/>
      <c r="H73" s="28" t="s">
        <v>700</v>
      </c>
      <c r="I73" s="26" t="s">
        <v>2472</v>
      </c>
      <c r="J73" s="26"/>
      <c r="K73" s="26" t="s">
        <v>2474</v>
      </c>
      <c r="L73" s="65">
        <f t="shared" ref="L73" si="35">SUM(D73)</f>
        <v>32.427599999999998</v>
      </c>
      <c r="M73" s="15">
        <v>6</v>
      </c>
      <c r="N73" s="1" t="s">
        <v>369</v>
      </c>
      <c r="O73" s="316" t="s">
        <v>369</v>
      </c>
      <c r="P73" s="3" t="s">
        <v>369</v>
      </c>
      <c r="Q73" s="4">
        <v>1</v>
      </c>
      <c r="R73" s="24">
        <v>13.29</v>
      </c>
      <c r="S73" s="18">
        <f t="shared" ref="S73" si="36">SUM(R73*1.22)</f>
        <v>16.213799999999999</v>
      </c>
      <c r="T73" s="20"/>
      <c r="U73" s="10" t="s">
        <v>2466</v>
      </c>
      <c r="V73" s="9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Q73" s="12"/>
      <c r="HR73" s="12"/>
      <c r="HS73" s="12"/>
      <c r="HT73" s="12"/>
      <c r="HU73" s="12"/>
      <c r="HV73" s="12"/>
      <c r="HW73" s="12"/>
      <c r="HX73" s="12"/>
      <c r="IF73" s="12"/>
      <c r="IN73" s="12"/>
      <c r="IO73" s="12"/>
      <c r="IP73" s="12"/>
      <c r="IR73" s="12"/>
      <c r="IS73" s="12"/>
      <c r="IT73" s="12"/>
      <c r="IU73" s="12"/>
      <c r="IV73" s="12"/>
      <c r="IW73" s="12"/>
      <c r="IX73" s="12"/>
      <c r="IY73" s="12"/>
      <c r="IZ73" s="12"/>
      <c r="JL73" s="12"/>
      <c r="JN73" s="12"/>
      <c r="KX73"/>
      <c r="LM73" s="12"/>
      <c r="LN73" s="12"/>
      <c r="LO73" s="12"/>
      <c r="LP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</row>
    <row r="74" spans="1:358" ht="22.5" customHeight="1">
      <c r="A74" s="56"/>
      <c r="B74" s="55"/>
      <c r="C74" s="63"/>
      <c r="D74" s="201"/>
      <c r="E74" s="74"/>
      <c r="F74" s="60"/>
      <c r="G74" s="60"/>
      <c r="H74" s="28"/>
      <c r="I74" s="26"/>
      <c r="J74" s="26"/>
      <c r="K74" s="26"/>
      <c r="L74" s="65"/>
      <c r="M74" s="15"/>
      <c r="N74" s="33"/>
      <c r="O74" s="34"/>
      <c r="P74" s="33"/>
      <c r="Q74" s="34"/>
      <c r="R74" s="35"/>
      <c r="S74" s="36"/>
      <c r="T74" s="21"/>
      <c r="U74" s="30"/>
      <c r="V74" s="10"/>
      <c r="W74" s="276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</row>
    <row r="75" spans="1:358" s="7" customFormat="1" ht="22.5" customHeight="1">
      <c r="A75" s="56"/>
      <c r="B75" s="55"/>
      <c r="C75" s="63"/>
      <c r="D75" s="201"/>
      <c r="E75" s="113"/>
      <c r="F75" s="60"/>
      <c r="G75" s="60"/>
      <c r="H75" s="28"/>
      <c r="I75" s="26"/>
      <c r="J75" s="26"/>
      <c r="K75" s="26"/>
      <c r="L75" s="65"/>
      <c r="M75" s="15"/>
      <c r="N75" s="33"/>
      <c r="O75" s="34"/>
      <c r="P75" s="33"/>
      <c r="Q75" s="34"/>
      <c r="R75" s="35"/>
      <c r="S75" s="36"/>
      <c r="T75" s="22"/>
      <c r="U75" s="30"/>
      <c r="V75" s="10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12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12"/>
      <c r="JU75" s="8"/>
      <c r="JV75" s="12"/>
      <c r="JW75" s="12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12"/>
      <c r="LD75" s="12"/>
      <c r="LE75" s="12"/>
      <c r="LF75" s="12"/>
      <c r="LG75" s="12"/>
      <c r="LH75" s="12"/>
      <c r="LI75" s="12"/>
      <c r="LJ75" s="12"/>
      <c r="LK75" s="12"/>
      <c r="LL75" s="12"/>
      <c r="LM75" s="12"/>
      <c r="LN75" s="12"/>
      <c r="LO75" s="12"/>
      <c r="LP75" s="12"/>
      <c r="LQ75" s="12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</row>
    <row r="76" spans="1:358" ht="22.5" customHeight="1">
      <c r="A76" s="56"/>
      <c r="B76" s="55"/>
      <c r="C76" s="63"/>
      <c r="D76" s="201"/>
      <c r="E76" s="113"/>
      <c r="F76" s="60"/>
      <c r="G76" s="60"/>
      <c r="H76" s="9"/>
      <c r="I76" s="14" t="s">
        <v>649</v>
      </c>
      <c r="J76" s="14"/>
      <c r="K76" s="9"/>
      <c r="L76" s="65"/>
      <c r="M76" s="10"/>
      <c r="N76" s="17"/>
      <c r="O76" s="13"/>
      <c r="P76" s="17"/>
      <c r="Q76" s="13"/>
      <c r="R76" s="10"/>
      <c r="S76" s="10"/>
      <c r="T76" s="21"/>
      <c r="U76" s="10"/>
      <c r="V76" s="10"/>
      <c r="W76" s="8"/>
      <c r="II76" s="8"/>
      <c r="IJ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T76" s="8"/>
      <c r="JU76" s="8"/>
      <c r="JV76" s="8"/>
      <c r="JW76" s="8"/>
      <c r="JZ76" s="8"/>
      <c r="KA76" s="8"/>
      <c r="KB76" s="8"/>
      <c r="KC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</row>
    <row r="77" spans="1:358" ht="22.5" customHeight="1">
      <c r="A77" s="57">
        <v>2</v>
      </c>
      <c r="B77" s="58"/>
      <c r="C77" s="62"/>
      <c r="D77" s="201">
        <f t="shared" ref="D77:D82" si="37">SUM((S77*A77)+B77+C77)</f>
        <v>47.994800000000005</v>
      </c>
      <c r="E77" s="74"/>
      <c r="F77" s="59" t="s">
        <v>1091</v>
      </c>
      <c r="G77" s="59"/>
      <c r="H77" s="28" t="s">
        <v>1985</v>
      </c>
      <c r="I77" s="26" t="s">
        <v>2241</v>
      </c>
      <c r="J77" s="26"/>
      <c r="K77" s="26" t="s">
        <v>2242</v>
      </c>
      <c r="L77" s="65">
        <f t="shared" ref="L77:L82" si="38">SUM(D77)</f>
        <v>47.994800000000005</v>
      </c>
      <c r="M77" s="15">
        <v>9</v>
      </c>
      <c r="N77" s="1" t="s">
        <v>369</v>
      </c>
      <c r="O77" s="2" t="s">
        <v>369</v>
      </c>
      <c r="P77" s="3">
        <v>1</v>
      </c>
      <c r="Q77" s="4" t="s">
        <v>369</v>
      </c>
      <c r="R77" s="24">
        <v>19.670000000000002</v>
      </c>
      <c r="S77" s="18">
        <f t="shared" ref="S77:S82" si="39">SUM(R77*1.22)</f>
        <v>23.997400000000003</v>
      </c>
      <c r="T77" s="20"/>
      <c r="U77" s="30" t="s">
        <v>484</v>
      </c>
      <c r="V77" s="10"/>
      <c r="W77" s="8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7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L77" s="8"/>
      <c r="LR77" s="8"/>
      <c r="LS77" s="8"/>
      <c r="LT77" s="8"/>
      <c r="LU77" s="8"/>
      <c r="MH77" s="8"/>
      <c r="MI77" s="8"/>
      <c r="MJ77" s="8"/>
      <c r="MM77" s="8"/>
      <c r="MN77" s="8"/>
      <c r="MO77" s="8"/>
      <c r="MP77" s="8"/>
      <c r="MQ77" s="8"/>
      <c r="MR77" s="8"/>
      <c r="MS77" s="8"/>
      <c r="MT77" s="8"/>
    </row>
    <row r="78" spans="1:358" ht="22.5" customHeight="1">
      <c r="A78" s="57">
        <v>1</v>
      </c>
      <c r="B78" s="58">
        <v>25</v>
      </c>
      <c r="C78" s="62"/>
      <c r="D78" s="201">
        <f t="shared" si="37"/>
        <v>52.254800000000003</v>
      </c>
      <c r="E78" s="113"/>
      <c r="F78" s="59" t="s">
        <v>1092</v>
      </c>
      <c r="G78" s="59"/>
      <c r="H78" s="28" t="s">
        <v>1985</v>
      </c>
      <c r="I78" s="26" t="s">
        <v>763</v>
      </c>
      <c r="J78" s="26"/>
      <c r="K78" s="26" t="s">
        <v>2049</v>
      </c>
      <c r="L78" s="65">
        <f t="shared" si="38"/>
        <v>52.254800000000003</v>
      </c>
      <c r="M78" s="15">
        <v>7.5</v>
      </c>
      <c r="N78" s="1" t="s">
        <v>369</v>
      </c>
      <c r="O78" s="2" t="s">
        <v>369</v>
      </c>
      <c r="P78" s="3">
        <v>1.5</v>
      </c>
      <c r="Q78" s="4" t="s">
        <v>369</v>
      </c>
      <c r="R78" s="24">
        <v>22.34</v>
      </c>
      <c r="S78" s="18">
        <f t="shared" si="39"/>
        <v>27.254799999999999</v>
      </c>
      <c r="T78" s="20"/>
      <c r="U78" s="30" t="s">
        <v>637</v>
      </c>
      <c r="V78" s="10"/>
      <c r="W78" s="8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7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L78" s="8"/>
      <c r="LR78" s="8"/>
      <c r="LS78" s="8"/>
      <c r="LT78" s="8"/>
      <c r="LU78" s="8"/>
      <c r="MG78" s="8"/>
      <c r="MH78" s="8"/>
      <c r="MI78" s="8"/>
      <c r="MJ78" s="8"/>
    </row>
    <row r="79" spans="1:358" s="8" customFormat="1" ht="22.5" customHeight="1">
      <c r="A79" s="57">
        <v>2</v>
      </c>
      <c r="B79" s="58"/>
      <c r="C79" s="62"/>
      <c r="D79" s="201">
        <f t="shared" si="37"/>
        <v>41.48</v>
      </c>
      <c r="E79" s="74"/>
      <c r="F79" s="59" t="s">
        <v>1091</v>
      </c>
      <c r="G79" s="59"/>
      <c r="H79" s="28" t="s">
        <v>1985</v>
      </c>
      <c r="I79" s="26" t="s">
        <v>636</v>
      </c>
      <c r="J79" s="26"/>
      <c r="K79" s="26" t="s">
        <v>2050</v>
      </c>
      <c r="L79" s="65">
        <f t="shared" si="38"/>
        <v>41.48</v>
      </c>
      <c r="M79" s="15">
        <v>6</v>
      </c>
      <c r="N79" s="1" t="s">
        <v>369</v>
      </c>
      <c r="O79" s="2" t="s">
        <v>369</v>
      </c>
      <c r="P79" s="3">
        <v>3</v>
      </c>
      <c r="Q79" s="4" t="s">
        <v>369</v>
      </c>
      <c r="R79" s="24">
        <v>17</v>
      </c>
      <c r="S79" s="18">
        <f t="shared" si="39"/>
        <v>20.74</v>
      </c>
      <c r="T79" s="20"/>
      <c r="U79" s="30" t="s">
        <v>636</v>
      </c>
      <c r="V79" s="10"/>
      <c r="W79" s="275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LF79" s="12"/>
      <c r="LG79" s="12"/>
      <c r="LH79" s="12"/>
      <c r="LI79" s="12"/>
      <c r="LJ79" s="12"/>
      <c r="LK79" s="7"/>
      <c r="LL79" s="7"/>
      <c r="LM79" s="7"/>
      <c r="LN79" s="7"/>
      <c r="LO79" s="12"/>
      <c r="LP79" s="12"/>
      <c r="LQ79" s="12"/>
      <c r="LV79" s="12"/>
      <c r="LW79" s="12"/>
      <c r="LX79" s="12"/>
      <c r="LY79" s="12"/>
      <c r="LZ79" s="12"/>
      <c r="MA79" s="12"/>
      <c r="MB79" s="12"/>
      <c r="MC79" s="12"/>
      <c r="MD79" s="12"/>
      <c r="ME79" s="12"/>
      <c r="MF79" s="12"/>
      <c r="MG79" s="12"/>
      <c r="MH79" s="12"/>
      <c r="MI79" s="12"/>
      <c r="MJ79" s="12"/>
      <c r="MK79" s="12"/>
      <c r="ML79" s="12"/>
    </row>
    <row r="80" spans="1:358" s="8" customFormat="1" ht="22.5" customHeight="1">
      <c r="A80" s="57">
        <v>2</v>
      </c>
      <c r="B80" s="58"/>
      <c r="C80" s="62"/>
      <c r="D80" s="201">
        <f t="shared" si="37"/>
        <v>37.9908</v>
      </c>
      <c r="E80" s="74"/>
      <c r="F80" s="59" t="s">
        <v>1091</v>
      </c>
      <c r="G80" s="59"/>
      <c r="H80" s="28" t="s">
        <v>1985</v>
      </c>
      <c r="I80" s="26" t="s">
        <v>2243</v>
      </c>
      <c r="J80" s="26"/>
      <c r="K80" s="26" t="s">
        <v>2244</v>
      </c>
      <c r="L80" s="65">
        <f t="shared" si="38"/>
        <v>37.9908</v>
      </c>
      <c r="M80" s="15">
        <v>6</v>
      </c>
      <c r="N80" s="1" t="s">
        <v>369</v>
      </c>
      <c r="O80" s="2" t="s">
        <v>369</v>
      </c>
      <c r="P80" s="3">
        <v>1</v>
      </c>
      <c r="Q80" s="4" t="s">
        <v>369</v>
      </c>
      <c r="R80" s="24">
        <v>15.57</v>
      </c>
      <c r="S80" s="18">
        <f t="shared" si="39"/>
        <v>18.9954</v>
      </c>
      <c r="T80" s="20"/>
      <c r="U80" s="30" t="s">
        <v>484</v>
      </c>
      <c r="V80" s="10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JU80" s="7"/>
      <c r="LF80" s="12"/>
      <c r="LG80" s="12"/>
      <c r="LH80" s="12"/>
      <c r="LI80" s="12"/>
      <c r="LJ80" s="12"/>
      <c r="LK80" s="12"/>
      <c r="LM80" s="12"/>
      <c r="LN80" s="12"/>
      <c r="LO80" s="12"/>
      <c r="LP80" s="12"/>
      <c r="LQ80" s="12"/>
      <c r="LV80" s="12"/>
      <c r="LW80" s="12"/>
      <c r="LX80" s="12"/>
      <c r="LY80" s="12"/>
      <c r="LZ80" s="12"/>
      <c r="MA80" s="12"/>
      <c r="MB80" s="12"/>
      <c r="MC80" s="12"/>
      <c r="MD80" s="12"/>
      <c r="ME80" s="12"/>
      <c r="MF80" s="12"/>
      <c r="MG80" s="12"/>
      <c r="MK80" s="12"/>
      <c r="ML80" s="12"/>
    </row>
    <row r="81" spans="1:358" ht="22.5" customHeight="1">
      <c r="A81" s="57">
        <v>1</v>
      </c>
      <c r="B81" s="58">
        <v>25</v>
      </c>
      <c r="C81" s="62"/>
      <c r="D81" s="201">
        <f t="shared" si="37"/>
        <v>58.049799999999998</v>
      </c>
      <c r="E81" s="8"/>
      <c r="F81" s="59" t="s">
        <v>1092</v>
      </c>
      <c r="G81" s="59"/>
      <c r="H81" s="28" t="s">
        <v>1986</v>
      </c>
      <c r="I81" s="26" t="s">
        <v>1988</v>
      </c>
      <c r="J81" s="26"/>
      <c r="K81" s="26" t="s">
        <v>1987</v>
      </c>
      <c r="L81" s="65">
        <f t="shared" si="38"/>
        <v>58.049799999999998</v>
      </c>
      <c r="M81" s="15">
        <v>8</v>
      </c>
      <c r="N81" s="1" t="s">
        <v>369</v>
      </c>
      <c r="O81" s="2" t="s">
        <v>369</v>
      </c>
      <c r="P81" s="3">
        <v>0.5</v>
      </c>
      <c r="Q81" s="4" t="s">
        <v>369</v>
      </c>
      <c r="R81" s="24">
        <v>27.09</v>
      </c>
      <c r="S81" s="18">
        <f t="shared" si="39"/>
        <v>33.049799999999998</v>
      </c>
      <c r="T81" s="25"/>
      <c r="U81" s="30" t="s">
        <v>486</v>
      </c>
      <c r="V81" s="10"/>
      <c r="W81" s="276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8"/>
      <c r="JI81" s="8"/>
      <c r="JJ81" s="7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L81" s="8"/>
      <c r="LM81" s="8"/>
      <c r="LN81" s="8"/>
      <c r="LO81" s="8"/>
      <c r="LP81" s="8"/>
      <c r="LQ81" s="8"/>
      <c r="MG81" s="8"/>
      <c r="MK81" s="8"/>
      <c r="ML81" s="8"/>
    </row>
    <row r="82" spans="1:358" s="8" customFormat="1" ht="22.5" customHeight="1">
      <c r="A82" s="57">
        <v>2</v>
      </c>
      <c r="B82" s="58"/>
      <c r="C82" s="62"/>
      <c r="D82" s="201">
        <f t="shared" si="37"/>
        <v>46.115999999999993</v>
      </c>
      <c r="E82" s="74"/>
      <c r="F82" s="59" t="s">
        <v>1091</v>
      </c>
      <c r="G82" s="59"/>
      <c r="H82" s="28" t="s">
        <v>1986</v>
      </c>
      <c r="I82" s="26" t="s">
        <v>2152</v>
      </c>
      <c r="J82" s="26"/>
      <c r="K82" s="26" t="s">
        <v>2151</v>
      </c>
      <c r="L82" s="65">
        <f t="shared" si="38"/>
        <v>46.115999999999993</v>
      </c>
      <c r="M82" s="15">
        <v>6.5</v>
      </c>
      <c r="N82" s="1" t="s">
        <v>369</v>
      </c>
      <c r="O82" s="2" t="s">
        <v>369</v>
      </c>
      <c r="P82" s="3">
        <v>1</v>
      </c>
      <c r="Q82" s="4" t="s">
        <v>369</v>
      </c>
      <c r="R82" s="24">
        <v>18.899999999999999</v>
      </c>
      <c r="S82" s="38">
        <f t="shared" si="39"/>
        <v>23.057999999999996</v>
      </c>
      <c r="T82" s="25"/>
      <c r="U82" s="10" t="s">
        <v>622</v>
      </c>
      <c r="V82" s="10"/>
      <c r="IB82" s="12"/>
      <c r="IC82" s="12"/>
      <c r="IE82" s="12"/>
      <c r="IF82" s="12"/>
      <c r="IG82" s="12"/>
      <c r="IH82" s="12"/>
      <c r="II82" s="12"/>
      <c r="IJ82" s="12"/>
      <c r="IK82" s="12"/>
      <c r="IL82" s="12"/>
      <c r="IO82" s="12"/>
      <c r="IR82" s="12"/>
      <c r="IS82" s="12"/>
      <c r="IT82" s="12"/>
      <c r="IU82" s="12"/>
      <c r="IV82" s="12"/>
      <c r="IW82" s="12"/>
      <c r="IX82" s="12"/>
      <c r="IY82" s="12"/>
      <c r="IZ82" s="12"/>
      <c r="JU82" s="12"/>
      <c r="JV82" s="12"/>
      <c r="JW82" s="12"/>
      <c r="JY82" s="12"/>
      <c r="KB82" s="12"/>
      <c r="KC82" s="12"/>
      <c r="KD82" s="12"/>
      <c r="KE82" s="12"/>
      <c r="KF82" s="12"/>
      <c r="KG82" s="12"/>
      <c r="KM82" s="12"/>
      <c r="KN82" s="12"/>
      <c r="KO82" s="12"/>
      <c r="KU82" s="12"/>
      <c r="KV82" s="12"/>
      <c r="KW82" s="12"/>
      <c r="KX82" s="12"/>
      <c r="KY82" s="12"/>
      <c r="KZ82" s="12"/>
      <c r="LE82" s="12"/>
      <c r="LF82" s="12"/>
      <c r="LG82" s="12"/>
      <c r="LH82" s="12"/>
      <c r="LI82" s="12"/>
      <c r="LJ82" s="12"/>
      <c r="LO82" s="12"/>
      <c r="LV82" s="12"/>
      <c r="LW82" s="12"/>
      <c r="LX82" s="12"/>
      <c r="LY82" s="12"/>
      <c r="LZ82" s="12"/>
      <c r="MA82" s="12"/>
      <c r="MB82" s="12"/>
      <c r="MC82" s="12"/>
      <c r="MD82" s="12"/>
      <c r="ME82" s="12"/>
      <c r="MF82" s="12"/>
      <c r="MG82" s="12"/>
      <c r="MK82" s="12"/>
      <c r="ML82" s="12"/>
    </row>
    <row r="83" spans="1:358" s="8" customFormat="1" ht="22.5" customHeight="1">
      <c r="A83" s="56"/>
      <c r="B83" s="55"/>
      <c r="C83" s="63"/>
      <c r="D83" s="201"/>
      <c r="E83" s="113"/>
      <c r="F83" s="60"/>
      <c r="G83" s="60"/>
      <c r="H83" s="28"/>
      <c r="I83" s="26"/>
      <c r="J83" s="26"/>
      <c r="K83" s="26"/>
      <c r="L83" s="65"/>
      <c r="M83" s="15"/>
      <c r="N83" s="33"/>
      <c r="O83" s="34"/>
      <c r="P83" s="33"/>
      <c r="Q83" s="34"/>
      <c r="R83" s="42"/>
      <c r="S83" s="36"/>
      <c r="T83" s="21"/>
      <c r="U83" s="30"/>
      <c r="V83" s="10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JT83" s="12"/>
      <c r="JV83" s="12"/>
      <c r="JW83" s="12"/>
      <c r="KA83" s="12"/>
      <c r="KB83" s="12"/>
      <c r="KC83" s="12"/>
      <c r="LC83" s="12"/>
      <c r="LD83" s="12"/>
      <c r="LE83" s="12"/>
      <c r="LF83" s="12"/>
      <c r="LG83" s="12"/>
      <c r="LH83" s="12"/>
      <c r="LI83" s="12"/>
      <c r="LJ83" s="12"/>
      <c r="LK83" s="12"/>
      <c r="LL83" s="12"/>
      <c r="LM83" s="12"/>
      <c r="LN83" s="12"/>
      <c r="LO83" s="12"/>
      <c r="LP83" s="12"/>
      <c r="LQ83" s="12"/>
      <c r="LR83" s="12"/>
      <c r="LS83" s="12"/>
      <c r="LT83" s="12"/>
      <c r="LU83" s="12"/>
      <c r="LV83" s="12"/>
      <c r="LW83" s="12"/>
      <c r="LX83" s="12"/>
      <c r="LY83" s="12"/>
      <c r="LZ83" s="12"/>
      <c r="MA83" s="12"/>
      <c r="MB83" s="12"/>
      <c r="MC83" s="12"/>
      <c r="MD83" s="12"/>
      <c r="ME83" s="12"/>
      <c r="MF83" s="12"/>
      <c r="MG83" s="12"/>
      <c r="MH83" s="12"/>
      <c r="MI83" s="12"/>
      <c r="MJ83" s="12"/>
      <c r="MK83" s="12"/>
      <c r="ML83" s="12"/>
      <c r="MM83" s="12"/>
      <c r="MN83" s="12"/>
      <c r="MO83" s="12"/>
      <c r="MP83" s="12"/>
      <c r="MQ83" s="12"/>
      <c r="MR83" s="12"/>
      <c r="MS83" s="12"/>
      <c r="MT83" s="12"/>
    </row>
    <row r="84" spans="1:358" s="8" customFormat="1" ht="22.5" customHeight="1">
      <c r="A84" s="56"/>
      <c r="B84" s="55"/>
      <c r="C84" s="63"/>
      <c r="D84" s="201"/>
      <c r="E84" s="113"/>
      <c r="F84" s="60"/>
      <c r="G84" s="60"/>
      <c r="H84" s="28"/>
      <c r="I84" s="26"/>
      <c r="J84" s="26"/>
      <c r="K84" s="26"/>
      <c r="L84" s="65"/>
      <c r="M84" s="15"/>
      <c r="N84" s="33"/>
      <c r="O84" s="34"/>
      <c r="P84" s="33"/>
      <c r="Q84" s="34"/>
      <c r="R84" s="42"/>
      <c r="S84" s="36"/>
      <c r="T84" s="21"/>
      <c r="U84" s="30"/>
      <c r="V84" s="10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LC84" s="12"/>
      <c r="LD84" s="12"/>
      <c r="LE84" s="12"/>
      <c r="LF84" s="12"/>
      <c r="LG84" s="12"/>
      <c r="LH84" s="12"/>
      <c r="LI84" s="12"/>
      <c r="LJ84" s="12"/>
      <c r="LR84" s="12"/>
      <c r="LS84" s="12"/>
      <c r="LT84" s="12"/>
      <c r="LU84" s="12"/>
      <c r="LV84" s="12"/>
      <c r="LW84" s="12"/>
      <c r="LX84" s="12"/>
      <c r="LY84" s="12"/>
      <c r="LZ84" s="12"/>
      <c r="MA84" s="12"/>
      <c r="MB84" s="12"/>
      <c r="MC84" s="12"/>
      <c r="MD84" s="12"/>
      <c r="ME84" s="12"/>
      <c r="MF84" s="12"/>
      <c r="MG84" s="12"/>
      <c r="MH84" s="12"/>
      <c r="MI84" s="12"/>
      <c r="MJ84" s="12"/>
      <c r="MK84" s="12"/>
      <c r="ML84" s="12"/>
      <c r="MM84" s="12"/>
      <c r="MN84" s="12"/>
      <c r="MO84" s="12"/>
      <c r="MP84" s="12"/>
      <c r="MQ84" s="12"/>
      <c r="MR84" s="12"/>
      <c r="MS84" s="12"/>
      <c r="MT84" s="12"/>
    </row>
    <row r="85" spans="1:358" s="8" customFormat="1" ht="22.5" customHeight="1">
      <c r="A85" s="56"/>
      <c r="B85" s="55"/>
      <c r="C85" s="63"/>
      <c r="D85" s="201"/>
      <c r="E85" s="113"/>
      <c r="F85" s="60"/>
      <c r="G85" s="60"/>
      <c r="H85" s="9"/>
      <c r="I85" s="14" t="s">
        <v>650</v>
      </c>
      <c r="J85" s="14"/>
      <c r="K85" s="9"/>
      <c r="L85" s="65"/>
      <c r="M85" s="10"/>
      <c r="N85" s="17"/>
      <c r="O85" s="13"/>
      <c r="P85" s="17"/>
      <c r="Q85" s="13"/>
      <c r="R85" s="10"/>
      <c r="S85" s="10"/>
      <c r="T85" s="21"/>
      <c r="U85" s="10"/>
      <c r="V85" s="10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  <c r="HW85" s="12"/>
      <c r="HX85" s="12"/>
      <c r="HY85" s="12"/>
      <c r="HZ85" s="12"/>
      <c r="IA85" s="12"/>
      <c r="IB85" s="12"/>
      <c r="IC85" s="12"/>
      <c r="ID85" s="12"/>
      <c r="IE85" s="12"/>
      <c r="IF85" s="12"/>
      <c r="IG85" s="12"/>
      <c r="IH85" s="12"/>
      <c r="IK85" s="12"/>
      <c r="JC85" s="12"/>
      <c r="JD85" s="12"/>
      <c r="JE85" s="12"/>
      <c r="JF85" s="12"/>
      <c r="JG85" s="12"/>
      <c r="JH85" s="12"/>
      <c r="JI85" s="12"/>
      <c r="JJ85" s="12"/>
      <c r="JK85" s="12"/>
      <c r="JL85" s="12"/>
      <c r="JM85" s="12"/>
      <c r="JN85" s="12"/>
      <c r="JO85" s="12"/>
      <c r="JP85" s="12"/>
      <c r="JQ85" s="12"/>
      <c r="JR85" s="12"/>
      <c r="JS85" s="12"/>
      <c r="JX85" s="12"/>
      <c r="JY85" s="12"/>
      <c r="KD85" s="12"/>
      <c r="KE85" s="12"/>
      <c r="KF85" s="12"/>
      <c r="KG85" s="12"/>
      <c r="KH85" s="12"/>
      <c r="KI85" s="12"/>
      <c r="KJ85" s="12"/>
      <c r="KK85" s="12"/>
      <c r="KL85" s="12"/>
      <c r="KM85" s="12"/>
      <c r="KN85" s="12"/>
      <c r="KO85" s="12"/>
      <c r="KP85" s="12"/>
      <c r="KQ85" s="12"/>
      <c r="KR85" s="12"/>
      <c r="KS85" s="12"/>
      <c r="KT85" s="12"/>
      <c r="KU85" s="12"/>
      <c r="KV85" s="12"/>
      <c r="LC85" s="12"/>
      <c r="LD85" s="12"/>
      <c r="LE85" s="12"/>
      <c r="LF85" s="12"/>
      <c r="LG85" s="12"/>
      <c r="LH85" s="12"/>
      <c r="LI85" s="12"/>
      <c r="LJ85" s="12"/>
      <c r="LK85" s="12"/>
      <c r="LL85" s="12"/>
      <c r="LM85" s="12"/>
      <c r="LN85" s="12"/>
      <c r="LO85" s="12"/>
      <c r="LP85" s="12"/>
      <c r="LQ85" s="12"/>
      <c r="LR85" s="12"/>
      <c r="LS85" s="12"/>
      <c r="LT85" s="12"/>
      <c r="LU85" s="12"/>
      <c r="LV85" s="12"/>
      <c r="LW85" s="12"/>
      <c r="LX85" s="12"/>
      <c r="LY85" s="12"/>
      <c r="LZ85" s="12"/>
      <c r="MA85" s="12"/>
      <c r="MB85" s="12"/>
      <c r="MC85" s="12"/>
      <c r="MD85" s="12"/>
      <c r="ME85" s="12"/>
      <c r="MF85" s="12"/>
      <c r="MG85" s="12"/>
      <c r="MH85" s="12"/>
      <c r="MI85" s="12"/>
      <c r="MJ85" s="12"/>
      <c r="MK85" s="12"/>
      <c r="ML85" s="12"/>
      <c r="MM85" s="12"/>
      <c r="MN85" s="12"/>
      <c r="MO85" s="12"/>
      <c r="MP85" s="12"/>
      <c r="MQ85" s="12"/>
      <c r="MR85" s="12"/>
      <c r="MS85" s="12"/>
      <c r="MT85" s="12"/>
    </row>
    <row r="86" spans="1:358" s="8" customFormat="1" ht="22.5" customHeight="1">
      <c r="A86" s="57"/>
      <c r="B86" s="58"/>
      <c r="C86" s="62"/>
      <c r="D86" s="201">
        <f>SUM((S86*A86)+B86+C86)</f>
        <v>0</v>
      </c>
      <c r="E86" s="113"/>
      <c r="F86" s="59" t="s">
        <v>1097</v>
      </c>
      <c r="G86" s="59"/>
      <c r="H86" s="28" t="s">
        <v>650</v>
      </c>
      <c r="I86" s="28" t="s">
        <v>744</v>
      </c>
      <c r="J86" s="28"/>
      <c r="K86" s="26" t="s">
        <v>743</v>
      </c>
      <c r="L86" s="65">
        <v>132</v>
      </c>
      <c r="M86" s="15">
        <v>17</v>
      </c>
      <c r="N86" s="1" t="s">
        <v>369</v>
      </c>
      <c r="O86" s="2" t="s">
        <v>369</v>
      </c>
      <c r="P86" s="3">
        <v>1</v>
      </c>
      <c r="Q86" s="4" t="s">
        <v>369</v>
      </c>
      <c r="R86" s="41">
        <v>0</v>
      </c>
      <c r="S86" s="18">
        <f>SUM(R86*1.22)</f>
        <v>0</v>
      </c>
      <c r="T86" s="20"/>
      <c r="U86" s="30" t="s">
        <v>485</v>
      </c>
      <c r="V86" s="10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KA86" s="12"/>
      <c r="KB86" s="12"/>
      <c r="KC86" s="12"/>
      <c r="KW86" s="12"/>
      <c r="KX86" s="12"/>
      <c r="KY86" s="12"/>
      <c r="KZ86" s="12"/>
      <c r="LA86" s="12"/>
      <c r="LB86" s="12"/>
      <c r="LC86" s="12"/>
      <c r="LD86" s="12"/>
      <c r="LE86" s="12"/>
      <c r="LF86" s="12"/>
      <c r="LG86" s="12"/>
      <c r="LH86" s="12"/>
      <c r="LI86" s="12"/>
      <c r="LJ86" s="12"/>
      <c r="LV86" s="12"/>
      <c r="LW86" s="12"/>
      <c r="LX86" s="12"/>
      <c r="LY86" s="12"/>
      <c r="LZ86" s="12"/>
      <c r="MA86" s="12"/>
      <c r="MB86" s="12"/>
      <c r="MC86" s="12"/>
      <c r="MD86" s="12"/>
      <c r="ME86" s="12"/>
      <c r="MF86" s="12"/>
      <c r="MG86" s="12"/>
      <c r="MK86" s="12"/>
      <c r="ML86" s="12"/>
    </row>
    <row r="87" spans="1:358" s="8" customFormat="1" ht="22.5" customHeight="1">
      <c r="A87" s="57">
        <v>1</v>
      </c>
      <c r="B87" s="58">
        <v>25</v>
      </c>
      <c r="C87" s="62"/>
      <c r="D87" s="201">
        <f>SUM((S87*A87)+B87+C87)</f>
        <v>62.21</v>
      </c>
      <c r="E87" s="74"/>
      <c r="F87" s="59" t="s">
        <v>1092</v>
      </c>
      <c r="G87" s="59"/>
      <c r="H87" s="28" t="s">
        <v>650</v>
      </c>
      <c r="I87" s="28" t="s">
        <v>1937</v>
      </c>
      <c r="J87" s="28"/>
      <c r="K87" s="26" t="s">
        <v>2051</v>
      </c>
      <c r="L87" s="65">
        <f>SUM(D87)</f>
        <v>62.21</v>
      </c>
      <c r="M87" s="15">
        <v>8.5</v>
      </c>
      <c r="N87" s="1" t="s">
        <v>369</v>
      </c>
      <c r="O87" s="2" t="s">
        <v>369</v>
      </c>
      <c r="P87" s="3">
        <v>0.75</v>
      </c>
      <c r="Q87" s="4" t="s">
        <v>369</v>
      </c>
      <c r="R87" s="24">
        <v>30.5</v>
      </c>
      <c r="S87" s="18">
        <f>SUM(R87*1.22)</f>
        <v>37.21</v>
      </c>
      <c r="T87" s="20"/>
      <c r="U87" s="30" t="s">
        <v>622</v>
      </c>
      <c r="V87" s="10"/>
      <c r="W87" s="275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LF87" s="12"/>
      <c r="LG87" s="12"/>
      <c r="LH87" s="12"/>
      <c r="LI87" s="12"/>
      <c r="LJ87" s="12"/>
      <c r="LK87" s="12"/>
      <c r="LL87" s="12"/>
      <c r="LM87" s="12"/>
      <c r="LN87" s="12"/>
      <c r="LO87" s="12"/>
      <c r="LP87" s="12"/>
      <c r="LQ87" s="12"/>
      <c r="LV87" s="12"/>
      <c r="LW87" s="12"/>
      <c r="LX87" s="12"/>
      <c r="LY87" s="12"/>
      <c r="LZ87" s="12"/>
      <c r="MA87" s="12"/>
      <c r="MB87" s="12"/>
      <c r="MC87" s="12"/>
      <c r="MD87" s="12"/>
      <c r="ME87" s="12"/>
      <c r="MF87" s="12"/>
      <c r="MM87" s="12"/>
      <c r="MN87" s="12"/>
      <c r="MO87" s="12"/>
      <c r="MP87" s="12"/>
      <c r="MQ87" s="12"/>
      <c r="MR87" s="12"/>
      <c r="MS87" s="12"/>
      <c r="MT87" s="12"/>
    </row>
    <row r="88" spans="1:358" s="8" customFormat="1" ht="22.5" customHeight="1">
      <c r="A88" s="57">
        <v>2</v>
      </c>
      <c r="B88" s="58"/>
      <c r="C88" s="62"/>
      <c r="D88" s="201">
        <f>SUM((S88*A88)+B88+C88)</f>
        <v>47.555599999999998</v>
      </c>
      <c r="E88" s="74"/>
      <c r="F88" s="59" t="s">
        <v>1091</v>
      </c>
      <c r="G88" s="59"/>
      <c r="H88" s="28" t="s">
        <v>650</v>
      </c>
      <c r="I88" s="28" t="s">
        <v>1935</v>
      </c>
      <c r="J88" s="28"/>
      <c r="K88" s="26" t="s">
        <v>1936</v>
      </c>
      <c r="L88" s="65">
        <f>SUM(D88)</f>
        <v>47.555599999999998</v>
      </c>
      <c r="M88" s="15">
        <v>6.5</v>
      </c>
      <c r="N88" s="1" t="s">
        <v>369</v>
      </c>
      <c r="O88" s="2" t="s">
        <v>369</v>
      </c>
      <c r="P88" s="3">
        <v>1</v>
      </c>
      <c r="Q88" s="4" t="s">
        <v>369</v>
      </c>
      <c r="R88" s="24">
        <v>19.489999999999998</v>
      </c>
      <c r="S88" s="18">
        <f>SUM(R88*1.22)</f>
        <v>23.777799999999999</v>
      </c>
      <c r="T88" s="20"/>
      <c r="U88" s="30" t="s">
        <v>622</v>
      </c>
      <c r="V88" s="10"/>
      <c r="W88" s="275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LC88" s="12"/>
      <c r="LD88" s="12"/>
      <c r="LF88" s="12"/>
      <c r="LG88" s="12"/>
      <c r="LH88" s="12"/>
      <c r="LI88" s="12"/>
      <c r="LJ88" s="12"/>
      <c r="LO88" s="12"/>
      <c r="LP88" s="7"/>
      <c r="LQ88" s="7"/>
      <c r="LV88" s="12"/>
      <c r="LW88" s="12"/>
      <c r="LX88" s="12"/>
      <c r="LY88" s="12"/>
      <c r="LZ88" s="12"/>
      <c r="MA88" s="12"/>
      <c r="MB88" s="12"/>
      <c r="MC88" s="12"/>
      <c r="MD88" s="12"/>
      <c r="ME88" s="12"/>
      <c r="MF88" s="12"/>
      <c r="MG88" s="12"/>
      <c r="MK88" s="12"/>
      <c r="ML88" s="12"/>
    </row>
    <row r="89" spans="1:358" s="8" customFormat="1" ht="22.5" customHeight="1">
      <c r="A89" s="56"/>
      <c r="B89" s="55"/>
      <c r="C89" s="63"/>
      <c r="D89" s="201"/>
      <c r="E89" s="113"/>
      <c r="F89" s="60"/>
      <c r="G89" s="60"/>
      <c r="H89" s="28"/>
      <c r="I89" s="28"/>
      <c r="J89" s="28"/>
      <c r="K89" s="26"/>
      <c r="L89" s="65"/>
      <c r="M89" s="15"/>
      <c r="N89" s="33"/>
      <c r="O89" s="34"/>
      <c r="P89" s="33"/>
      <c r="Q89" s="34"/>
      <c r="R89" s="35"/>
      <c r="S89" s="36"/>
      <c r="T89" s="21"/>
      <c r="U89" s="30"/>
      <c r="V89" s="10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LC89" s="12"/>
      <c r="LD89" s="12"/>
      <c r="LE89" s="12"/>
      <c r="LF89" s="12"/>
      <c r="LG89" s="12"/>
      <c r="LH89" s="12"/>
      <c r="LI89" s="12"/>
      <c r="LJ89" s="12"/>
      <c r="LK89" s="12"/>
      <c r="LL89" s="12"/>
      <c r="LM89" s="12"/>
      <c r="LN89" s="12"/>
      <c r="LO89" s="12"/>
      <c r="LP89" s="12"/>
      <c r="LQ89" s="12"/>
      <c r="LR89" s="12"/>
      <c r="LS89" s="12"/>
      <c r="LT89" s="12"/>
      <c r="LU89" s="12"/>
      <c r="LV89" s="12"/>
      <c r="LW89" s="12"/>
      <c r="LX89" s="12"/>
      <c r="LY89" s="12"/>
      <c r="LZ89" s="12"/>
      <c r="MA89" s="12"/>
      <c r="MB89" s="12"/>
      <c r="MC89" s="12"/>
      <c r="MD89" s="12"/>
      <c r="ME89" s="12"/>
      <c r="MF89" s="12"/>
      <c r="MG89" s="12"/>
      <c r="MH89" s="12"/>
      <c r="MI89" s="12"/>
      <c r="MJ89" s="12"/>
      <c r="MK89" s="12"/>
      <c r="ML89" s="12"/>
      <c r="MM89" s="12"/>
      <c r="MN89" s="12"/>
      <c r="MO89" s="12"/>
      <c r="MP89" s="12"/>
      <c r="MQ89" s="12"/>
      <c r="MR89" s="12"/>
      <c r="MS89" s="12"/>
      <c r="MT89" s="12"/>
    </row>
    <row r="90" spans="1:358" s="8" customFormat="1" ht="22.5" customHeight="1">
      <c r="A90" s="56"/>
      <c r="B90" s="55"/>
      <c r="C90" s="63"/>
      <c r="D90" s="201"/>
      <c r="E90" s="113"/>
      <c r="F90" s="60"/>
      <c r="G90" s="60"/>
      <c r="H90" s="28"/>
      <c r="I90" s="28"/>
      <c r="J90" s="28"/>
      <c r="K90" s="26"/>
      <c r="L90" s="65"/>
      <c r="M90" s="15"/>
      <c r="N90" s="33"/>
      <c r="O90" s="34"/>
      <c r="P90" s="33"/>
      <c r="Q90" s="34"/>
      <c r="R90" s="35"/>
      <c r="S90" s="36"/>
      <c r="T90" s="21"/>
      <c r="U90" s="30"/>
      <c r="V90" s="10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JB90" s="12"/>
      <c r="JU90" s="12"/>
      <c r="LC90" s="12"/>
      <c r="LD90" s="12"/>
      <c r="LE90" s="12"/>
      <c r="LF90" s="12"/>
      <c r="LG90" s="12"/>
      <c r="LH90" s="12"/>
      <c r="LI90" s="12"/>
      <c r="LJ90" s="12"/>
      <c r="LK90" s="12"/>
      <c r="LL90" s="12"/>
      <c r="LM90" s="12"/>
      <c r="LN90" s="12"/>
      <c r="LO90" s="12"/>
      <c r="LP90" s="12"/>
      <c r="LQ90" s="12"/>
      <c r="LR90" s="12"/>
      <c r="LS90" s="12"/>
      <c r="LT90" s="12"/>
      <c r="LU90" s="12"/>
      <c r="LV90" s="12"/>
      <c r="LW90" s="12"/>
      <c r="LX90" s="12"/>
      <c r="LY90" s="12"/>
      <c r="LZ90" s="12"/>
      <c r="MA90" s="12"/>
      <c r="MB90" s="12"/>
      <c r="MC90" s="12"/>
      <c r="MD90" s="12"/>
      <c r="ME90" s="12"/>
      <c r="MF90" s="12"/>
      <c r="MG90" s="12"/>
      <c r="MH90" s="12"/>
      <c r="MI90" s="12"/>
      <c r="MJ90" s="12"/>
      <c r="MK90" s="12"/>
      <c r="ML90" s="12"/>
      <c r="MM90" s="12"/>
      <c r="MN90" s="12"/>
      <c r="MO90" s="12"/>
      <c r="MP90" s="12"/>
      <c r="MQ90" s="12"/>
      <c r="MR90" s="12"/>
      <c r="MS90" s="12"/>
      <c r="MT90" s="12"/>
    </row>
    <row r="91" spans="1:358" s="8" customFormat="1" ht="22.5" customHeight="1">
      <c r="A91" s="56"/>
      <c r="B91" s="55"/>
      <c r="C91" s="63"/>
      <c r="D91" s="201"/>
      <c r="E91" s="113"/>
      <c r="F91" s="60"/>
      <c r="G91" s="60"/>
      <c r="H91" s="9"/>
      <c r="I91" s="14" t="s">
        <v>691</v>
      </c>
      <c r="J91" s="14"/>
      <c r="K91" s="9"/>
      <c r="L91" s="65"/>
      <c r="M91" s="10"/>
      <c r="N91" s="17"/>
      <c r="O91" s="13"/>
      <c r="P91" s="17"/>
      <c r="Q91" s="13"/>
      <c r="R91" s="10"/>
      <c r="S91" s="10"/>
      <c r="T91" s="21"/>
      <c r="U91" s="10"/>
      <c r="V91" s="10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2"/>
      <c r="HL91" s="12"/>
      <c r="HM91" s="12"/>
      <c r="HN91" s="12"/>
      <c r="HO91" s="12"/>
      <c r="HP91" s="12"/>
      <c r="HQ91" s="12"/>
      <c r="HR91" s="12"/>
      <c r="HS91" s="12"/>
      <c r="HT91" s="12"/>
      <c r="HU91" s="12"/>
      <c r="HV91" s="12"/>
      <c r="HW91" s="12"/>
      <c r="HX91" s="12"/>
      <c r="HY91" s="12"/>
      <c r="HZ91" s="12"/>
      <c r="IA91" s="12"/>
      <c r="IB91" s="12"/>
      <c r="IC91" s="12"/>
      <c r="ID91" s="12"/>
      <c r="IE91" s="12"/>
      <c r="IF91" s="12"/>
      <c r="IG91" s="12"/>
      <c r="IH91" s="12"/>
      <c r="IK91" s="12"/>
      <c r="JB91" s="12"/>
      <c r="JC91" s="12"/>
      <c r="JD91" s="12"/>
      <c r="JE91" s="12"/>
      <c r="JF91" s="12"/>
      <c r="JG91" s="12"/>
      <c r="JH91" s="12"/>
      <c r="JI91" s="12"/>
      <c r="JJ91" s="12"/>
      <c r="JK91" s="12"/>
      <c r="JL91" s="12"/>
      <c r="JM91" s="12"/>
      <c r="JN91" s="12"/>
      <c r="JO91" s="12"/>
      <c r="JP91" s="12"/>
      <c r="JQ91" s="12"/>
      <c r="JR91" s="12"/>
      <c r="JS91" s="12"/>
      <c r="JX91" s="12"/>
      <c r="JY91" s="12"/>
      <c r="KD91" s="12"/>
      <c r="KE91" s="12"/>
      <c r="KF91" s="12"/>
      <c r="KG91" s="12"/>
      <c r="KH91" s="12"/>
      <c r="KI91" s="12"/>
      <c r="LC91" s="12"/>
      <c r="LD91" s="12"/>
      <c r="LE91" s="12"/>
      <c r="LF91" s="12"/>
      <c r="LG91" s="12"/>
      <c r="LH91" s="12"/>
      <c r="LI91" s="12"/>
      <c r="LJ91" s="12"/>
      <c r="LK91" s="12"/>
      <c r="LL91" s="12"/>
      <c r="LM91" s="12"/>
      <c r="LN91" s="12"/>
      <c r="LO91" s="12"/>
      <c r="LP91" s="12"/>
      <c r="LQ91" s="12"/>
      <c r="LR91" s="12"/>
      <c r="LS91" s="12"/>
      <c r="LT91" s="12"/>
      <c r="LU91" s="12"/>
      <c r="LV91" s="12"/>
      <c r="LW91" s="12"/>
      <c r="LX91" s="12"/>
      <c r="LY91" s="12"/>
      <c r="LZ91" s="12"/>
      <c r="MA91" s="12"/>
      <c r="MB91" s="12"/>
      <c r="MC91" s="12"/>
      <c r="MD91" s="12"/>
      <c r="ME91" s="12"/>
      <c r="MF91" s="12"/>
      <c r="MG91" s="12"/>
      <c r="MH91" s="12"/>
      <c r="MI91" s="12"/>
      <c r="MJ91" s="12"/>
      <c r="MK91" s="12"/>
      <c r="ML91" s="12"/>
      <c r="MM91" s="12"/>
      <c r="MN91" s="12"/>
      <c r="MO91" s="12"/>
      <c r="MP91" s="12"/>
      <c r="MQ91" s="12"/>
      <c r="MR91" s="12"/>
      <c r="MS91" s="12"/>
      <c r="MT91" s="12"/>
    </row>
    <row r="92" spans="1:358" s="8" customFormat="1" ht="22.5" customHeight="1">
      <c r="A92" s="57">
        <v>2</v>
      </c>
      <c r="B92" s="58"/>
      <c r="C92" s="62">
        <v>5</v>
      </c>
      <c r="D92" s="201">
        <f>SUM((S92*A92)+B92+C92)</f>
        <v>33.06</v>
      </c>
      <c r="E92" s="113"/>
      <c r="F92" s="59" t="s">
        <v>1091</v>
      </c>
      <c r="G92" s="59"/>
      <c r="H92" s="28" t="s">
        <v>691</v>
      </c>
      <c r="I92" s="28" t="s">
        <v>1620</v>
      </c>
      <c r="J92" s="28"/>
      <c r="K92" s="26" t="s">
        <v>1621</v>
      </c>
      <c r="L92" s="65">
        <f>SUM(D92)</f>
        <v>33.06</v>
      </c>
      <c r="M92" s="15">
        <v>5</v>
      </c>
      <c r="N92" s="1" t="s">
        <v>369</v>
      </c>
      <c r="O92" s="2" t="s">
        <v>369</v>
      </c>
      <c r="P92" s="3">
        <v>1.75</v>
      </c>
      <c r="Q92" s="4" t="s">
        <v>369</v>
      </c>
      <c r="R92" s="24">
        <v>11.5</v>
      </c>
      <c r="S92" s="18">
        <f>SUM(R92*1.22)</f>
        <v>14.03</v>
      </c>
      <c r="T92" s="20"/>
      <c r="U92" s="30" t="s">
        <v>485</v>
      </c>
      <c r="V92" s="10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JV92" s="12"/>
      <c r="JW92" s="12"/>
      <c r="JZ92" s="12"/>
      <c r="KW92" s="12"/>
      <c r="KX92" s="12"/>
      <c r="KY92" s="12"/>
      <c r="KZ92" s="12"/>
      <c r="LA92" s="12"/>
      <c r="LB92" s="12"/>
      <c r="LF92" s="12"/>
      <c r="LG92" s="12"/>
      <c r="LH92" s="12"/>
      <c r="LI92" s="12"/>
      <c r="LJ92" s="12"/>
      <c r="LO92" s="12"/>
      <c r="LV92" s="12"/>
      <c r="LW92" s="12"/>
      <c r="LX92" s="12"/>
      <c r="LY92" s="12"/>
      <c r="LZ92" s="12"/>
      <c r="MA92" s="12"/>
      <c r="MB92" s="12"/>
      <c r="MC92" s="12"/>
      <c r="MD92" s="12"/>
      <c r="ME92" s="12"/>
      <c r="MF92" s="12"/>
      <c r="MG92" s="12"/>
      <c r="MK92" s="12"/>
      <c r="ML92" s="12"/>
    </row>
    <row r="93" spans="1:358" s="8" customFormat="1" ht="22.5" customHeight="1">
      <c r="A93" s="57">
        <v>1</v>
      </c>
      <c r="B93" s="58">
        <v>25</v>
      </c>
      <c r="C93" s="62"/>
      <c r="D93" s="201">
        <f>SUM((S93*A93)+B93+C93)</f>
        <v>63.783799999999999</v>
      </c>
      <c r="E93" s="113"/>
      <c r="F93" s="59" t="s">
        <v>1092</v>
      </c>
      <c r="G93" s="59"/>
      <c r="H93" s="28" t="s">
        <v>691</v>
      </c>
      <c r="I93" s="28" t="s">
        <v>651</v>
      </c>
      <c r="J93" s="28"/>
      <c r="K93" s="26" t="s">
        <v>2052</v>
      </c>
      <c r="L93" s="65">
        <f>SUM(D93)</f>
        <v>63.783799999999999</v>
      </c>
      <c r="M93" s="15">
        <v>8.5</v>
      </c>
      <c r="N93" s="1" t="s">
        <v>369</v>
      </c>
      <c r="O93" s="2" t="s">
        <v>369</v>
      </c>
      <c r="P93" s="3">
        <v>1.5</v>
      </c>
      <c r="Q93" s="4" t="s">
        <v>369</v>
      </c>
      <c r="R93" s="24">
        <v>31.79</v>
      </c>
      <c r="S93" s="18">
        <f>SUM(R93*1.22)</f>
        <v>38.783799999999999</v>
      </c>
      <c r="T93" s="20"/>
      <c r="U93" s="30" t="s">
        <v>485</v>
      </c>
      <c r="V93" s="10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JV93" s="12"/>
      <c r="JW93" s="12"/>
      <c r="JZ93" s="12"/>
      <c r="KW93" s="12"/>
      <c r="KX93" s="12"/>
      <c r="KY93" s="12"/>
      <c r="KZ93" s="12"/>
      <c r="LA93" s="12"/>
      <c r="LB93" s="12"/>
      <c r="LC93" s="12"/>
      <c r="LD93" s="12"/>
      <c r="LF93" s="12"/>
      <c r="LG93" s="12"/>
      <c r="LH93" s="12"/>
      <c r="LI93" s="12"/>
      <c r="LJ93" s="12"/>
      <c r="LK93" s="12"/>
      <c r="LL93" s="12"/>
      <c r="LM93" s="12"/>
      <c r="LN93" s="12"/>
      <c r="LO93" s="12"/>
      <c r="LP93" s="12"/>
      <c r="LQ93" s="12"/>
      <c r="LV93" s="12"/>
      <c r="LW93" s="12"/>
      <c r="LX93" s="12"/>
      <c r="LY93" s="12"/>
      <c r="LZ93" s="12"/>
      <c r="MA93" s="12"/>
      <c r="MB93" s="12"/>
      <c r="MC93" s="12"/>
      <c r="MD93" s="12"/>
      <c r="ME93" s="12"/>
      <c r="MF93" s="12"/>
    </row>
    <row r="94" spans="1:358" s="8" customFormat="1" ht="22.5" customHeight="1">
      <c r="A94" s="57">
        <v>2</v>
      </c>
      <c r="B94" s="58"/>
      <c r="C94" s="62">
        <v>4</v>
      </c>
      <c r="D94" s="201">
        <f>SUM((S94*A94)+B94+C94)</f>
        <v>32.035600000000002</v>
      </c>
      <c r="E94" s="74"/>
      <c r="F94" s="59" t="s">
        <v>1091</v>
      </c>
      <c r="G94" s="59"/>
      <c r="H94" s="28" t="s">
        <v>691</v>
      </c>
      <c r="I94" s="28" t="s">
        <v>1938</v>
      </c>
      <c r="J94" s="28"/>
      <c r="K94" s="26" t="s">
        <v>2053</v>
      </c>
      <c r="L94" s="278">
        <f>SUM(D94)</f>
        <v>32.035600000000002</v>
      </c>
      <c r="M94" s="15">
        <v>4.5</v>
      </c>
      <c r="N94" s="1" t="s">
        <v>369</v>
      </c>
      <c r="O94" s="2" t="s">
        <v>369</v>
      </c>
      <c r="P94" s="3">
        <v>2.5</v>
      </c>
      <c r="Q94" s="4" t="s">
        <v>369</v>
      </c>
      <c r="R94" s="24">
        <v>11.49</v>
      </c>
      <c r="S94" s="18">
        <f>SUM(R94*1.22)</f>
        <v>14.017799999999999</v>
      </c>
      <c r="T94" s="20"/>
      <c r="U94" s="30" t="s">
        <v>485</v>
      </c>
      <c r="V94" s="10"/>
      <c r="W94" s="275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LF94" s="12"/>
      <c r="LG94" s="12"/>
      <c r="LH94" s="12"/>
      <c r="LI94" s="12"/>
      <c r="LJ94" s="12"/>
      <c r="LP94" s="12"/>
      <c r="LQ94" s="12"/>
      <c r="LV94" s="12"/>
      <c r="LW94" s="12"/>
      <c r="LX94" s="12"/>
      <c r="LY94" s="12"/>
      <c r="LZ94" s="12"/>
      <c r="MA94" s="12"/>
      <c r="MB94" s="12"/>
      <c r="MC94" s="12"/>
      <c r="MD94" s="12"/>
      <c r="ME94" s="12"/>
      <c r="MF94" s="12"/>
      <c r="MG94" s="12"/>
      <c r="MH94" s="12"/>
      <c r="MI94" s="12"/>
      <c r="MJ94" s="12"/>
      <c r="MK94" s="12"/>
      <c r="ML94" s="12"/>
    </row>
    <row r="95" spans="1:358" s="8" customFormat="1" ht="22.5" customHeight="1">
      <c r="A95" s="56"/>
      <c r="B95" s="55"/>
      <c r="C95" s="63"/>
      <c r="D95" s="201"/>
      <c r="E95" s="113"/>
      <c r="F95" s="60"/>
      <c r="G95" s="60"/>
      <c r="H95" s="28"/>
      <c r="I95" s="28"/>
      <c r="J95" s="28"/>
      <c r="K95" s="26"/>
      <c r="L95" s="65"/>
      <c r="M95" s="15"/>
      <c r="N95" s="33"/>
      <c r="O95" s="34"/>
      <c r="P95" s="33"/>
      <c r="Q95" s="34"/>
      <c r="R95" s="42"/>
      <c r="S95" s="36"/>
      <c r="T95" s="21"/>
      <c r="U95" s="30"/>
      <c r="V95" s="10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JB95" s="12"/>
      <c r="KJ95" s="12"/>
      <c r="KK95" s="12"/>
      <c r="KL95" s="12"/>
      <c r="KM95" s="12"/>
      <c r="KN95" s="12"/>
      <c r="KO95" s="12"/>
      <c r="KP95" s="12"/>
      <c r="KQ95" s="12"/>
      <c r="KR95" s="12"/>
      <c r="KS95" s="12"/>
      <c r="KT95" s="12"/>
      <c r="KU95" s="12"/>
      <c r="KV95" s="12"/>
      <c r="LC95" s="12"/>
      <c r="LD95" s="12"/>
      <c r="LE95" s="12"/>
      <c r="LF95" s="12"/>
      <c r="LG95" s="12"/>
      <c r="LH95" s="12"/>
      <c r="LI95" s="12"/>
      <c r="LJ95" s="12"/>
      <c r="LK95" s="12"/>
      <c r="LL95" s="12"/>
      <c r="LM95" s="12"/>
      <c r="LN95" s="12"/>
      <c r="LO95" s="12"/>
      <c r="LP95" s="12"/>
      <c r="LQ95" s="12"/>
      <c r="LR95" s="12"/>
      <c r="LS95" s="12"/>
      <c r="LT95" s="12"/>
      <c r="LU95" s="12"/>
      <c r="LV95" s="12"/>
      <c r="LW95" s="12"/>
      <c r="LX95" s="12"/>
      <c r="LY95" s="12"/>
      <c r="LZ95" s="12"/>
      <c r="MA95" s="12"/>
      <c r="MB95" s="12"/>
      <c r="MC95" s="12"/>
      <c r="MD95" s="12"/>
      <c r="ME95" s="12"/>
      <c r="MF95" s="12"/>
      <c r="MG95" s="12"/>
      <c r="MH95" s="12"/>
      <c r="MI95" s="12"/>
      <c r="MJ95" s="12"/>
      <c r="MK95" s="12"/>
      <c r="ML95" s="12"/>
      <c r="MM95" s="12"/>
      <c r="MN95" s="12"/>
      <c r="MO95" s="12"/>
      <c r="MP95" s="12"/>
      <c r="MQ95" s="12"/>
      <c r="MR95" s="12"/>
      <c r="MS95" s="12"/>
      <c r="MT95" s="12"/>
    </row>
    <row r="96" spans="1:358" s="8" customFormat="1" ht="22.5" customHeight="1">
      <c r="A96" s="56"/>
      <c r="B96" s="55"/>
      <c r="C96" s="63"/>
      <c r="D96" s="201"/>
      <c r="E96" s="113"/>
      <c r="F96" s="60"/>
      <c r="G96" s="60"/>
      <c r="H96" s="28"/>
      <c r="I96" s="28"/>
      <c r="J96" s="28"/>
      <c r="K96" s="26"/>
      <c r="L96" s="65"/>
      <c r="M96" s="15"/>
      <c r="N96" s="33"/>
      <c r="O96" s="34"/>
      <c r="P96" s="33"/>
      <c r="Q96" s="34"/>
      <c r="R96" s="42"/>
      <c r="S96" s="36"/>
      <c r="T96" s="21"/>
      <c r="U96" s="30"/>
      <c r="V96" s="10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JB96" s="12"/>
      <c r="JV96" s="12"/>
      <c r="JW96" s="12"/>
      <c r="LC96" s="12"/>
      <c r="LD96" s="12"/>
      <c r="LE96" s="12"/>
      <c r="LF96" s="12"/>
      <c r="LG96" s="12"/>
      <c r="LH96" s="12"/>
      <c r="LI96" s="12"/>
      <c r="LJ96" s="12"/>
      <c r="LK96" s="12"/>
      <c r="LL96" s="12"/>
      <c r="LM96" s="12"/>
      <c r="LN96" s="12"/>
      <c r="LO96" s="12"/>
      <c r="LP96" s="12"/>
      <c r="LQ96" s="12"/>
      <c r="LR96" s="12"/>
      <c r="LS96" s="12"/>
      <c r="LT96" s="12"/>
      <c r="LU96" s="12"/>
      <c r="LV96" s="12"/>
      <c r="LW96" s="12"/>
      <c r="LX96" s="12"/>
      <c r="LY96" s="12"/>
      <c r="LZ96" s="12"/>
      <c r="MA96" s="12"/>
      <c r="MB96" s="12"/>
      <c r="MC96" s="12"/>
      <c r="MD96" s="12"/>
      <c r="ME96" s="12"/>
      <c r="MF96" s="12"/>
      <c r="MG96" s="12"/>
      <c r="MH96" s="12"/>
      <c r="MI96" s="12"/>
      <c r="MJ96" s="12"/>
      <c r="MK96" s="12"/>
      <c r="ML96" s="12"/>
      <c r="MM96" s="12"/>
      <c r="MN96" s="12"/>
      <c r="MO96" s="12"/>
      <c r="MP96" s="12"/>
      <c r="MQ96" s="12"/>
      <c r="MR96" s="12"/>
      <c r="MS96" s="12"/>
      <c r="MT96" s="12"/>
    </row>
    <row r="97" spans="1:358" s="8" customFormat="1" ht="22.5" customHeight="1">
      <c r="A97" s="56"/>
      <c r="B97" s="55"/>
      <c r="C97" s="63"/>
      <c r="D97" s="201"/>
      <c r="E97" s="113"/>
      <c r="F97" s="60"/>
      <c r="G97" s="60"/>
      <c r="H97" s="26"/>
      <c r="I97" s="67" t="s">
        <v>771</v>
      </c>
      <c r="J97" s="67"/>
      <c r="K97" s="26"/>
      <c r="L97" s="65"/>
      <c r="M97" s="10"/>
      <c r="N97" s="17"/>
      <c r="O97" s="13"/>
      <c r="P97" s="17"/>
      <c r="Q97" s="13"/>
      <c r="R97" s="10"/>
      <c r="S97" s="10"/>
      <c r="T97" s="21"/>
      <c r="U97" s="10"/>
      <c r="V97" s="10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K97" s="12"/>
      <c r="JC97" s="12"/>
      <c r="JD97" s="12"/>
      <c r="JE97" s="12"/>
      <c r="JF97" s="12"/>
      <c r="JG97" s="12"/>
      <c r="JH97" s="12"/>
      <c r="JI97" s="12"/>
      <c r="JJ97" s="12"/>
      <c r="JK97" s="12"/>
      <c r="JL97" s="12"/>
      <c r="JM97" s="12"/>
      <c r="JN97" s="12"/>
      <c r="JO97" s="12"/>
      <c r="JP97" s="12"/>
      <c r="JQ97" s="12"/>
      <c r="JR97" s="12"/>
      <c r="JS97" s="12"/>
      <c r="JX97" s="12"/>
      <c r="JY97" s="12"/>
      <c r="KD97" s="12"/>
      <c r="KE97" s="12"/>
      <c r="KF97" s="12"/>
      <c r="KG97" s="12"/>
      <c r="KH97" s="12"/>
      <c r="KI97" s="12"/>
      <c r="LC97" s="12"/>
      <c r="LD97" s="12"/>
      <c r="LE97" s="12"/>
      <c r="LK97" s="12"/>
      <c r="LL97" s="12"/>
      <c r="LM97" s="12"/>
      <c r="LN97" s="12"/>
      <c r="LO97" s="12"/>
      <c r="LP97" s="12"/>
      <c r="LQ97" s="12"/>
    </row>
    <row r="98" spans="1:358" s="8" customFormat="1" ht="22.5" customHeight="1">
      <c r="A98" s="57">
        <v>1</v>
      </c>
      <c r="B98" s="58">
        <v>25</v>
      </c>
      <c r="C98" s="62">
        <v>5</v>
      </c>
      <c r="D98" s="201">
        <f t="shared" ref="D98:D126" si="40">SUM((S98*A98)+B98+C98)</f>
        <v>57.45</v>
      </c>
      <c r="E98" s="113"/>
      <c r="F98" s="59" t="s">
        <v>1092</v>
      </c>
      <c r="G98" s="59"/>
      <c r="H98" s="28" t="s">
        <v>686</v>
      </c>
      <c r="I98" s="26" t="s">
        <v>1594</v>
      </c>
      <c r="J98" s="26"/>
      <c r="K98" s="26" t="s">
        <v>2019</v>
      </c>
      <c r="L98" s="65">
        <f t="shared" ref="L98:L126" si="41">SUM(D98)</f>
        <v>57.45</v>
      </c>
      <c r="M98" s="15">
        <v>8</v>
      </c>
      <c r="N98" s="1" t="s">
        <v>369</v>
      </c>
      <c r="O98" s="2" t="s">
        <v>369</v>
      </c>
      <c r="P98" s="3">
        <v>1</v>
      </c>
      <c r="Q98" s="4" t="s">
        <v>369</v>
      </c>
      <c r="R98" s="24">
        <v>22.5</v>
      </c>
      <c r="S98" s="18">
        <f t="shared" ref="S98:S126" si="42">SUM(R98*1.22)</f>
        <v>27.45</v>
      </c>
      <c r="T98" s="20"/>
      <c r="U98" s="30" t="s">
        <v>1592</v>
      </c>
      <c r="V98" s="10" t="s">
        <v>1376</v>
      </c>
      <c r="W98" s="7"/>
      <c r="IE98" s="12"/>
      <c r="IF98" s="12"/>
      <c r="MG98" s="12"/>
      <c r="MK98" s="12"/>
      <c r="ML98" s="12"/>
    </row>
    <row r="99" spans="1:358" s="8" customFormat="1" ht="22.5" customHeight="1">
      <c r="A99" s="57">
        <v>1</v>
      </c>
      <c r="B99" s="58">
        <v>30</v>
      </c>
      <c r="C99" s="62"/>
      <c r="D99" s="201">
        <f t="shared" si="40"/>
        <v>100.14999999999999</v>
      </c>
      <c r="E99" s="74"/>
      <c r="F99" s="59" t="s">
        <v>1093</v>
      </c>
      <c r="G99" s="59"/>
      <c r="H99" s="28" t="s">
        <v>686</v>
      </c>
      <c r="I99" s="26" t="s">
        <v>1917</v>
      </c>
      <c r="J99" s="26"/>
      <c r="K99" s="26" t="s">
        <v>1980</v>
      </c>
      <c r="L99" s="65">
        <f t="shared" si="41"/>
        <v>100.14999999999999</v>
      </c>
      <c r="M99" s="15">
        <v>13</v>
      </c>
      <c r="N99" s="1" t="s">
        <v>369</v>
      </c>
      <c r="O99" s="2" t="s">
        <v>369</v>
      </c>
      <c r="P99" s="3">
        <v>0.75</v>
      </c>
      <c r="Q99" s="4" t="s">
        <v>369</v>
      </c>
      <c r="R99" s="24">
        <v>57.5</v>
      </c>
      <c r="S99" s="18">
        <f t="shared" si="42"/>
        <v>70.149999999999991</v>
      </c>
      <c r="T99" s="20"/>
      <c r="U99" s="30" t="s">
        <v>635</v>
      </c>
      <c r="V99" s="10"/>
      <c r="W99" s="275"/>
      <c r="LK99" s="12"/>
      <c r="LL99" s="12"/>
      <c r="LM99" s="12"/>
      <c r="LN99" s="12"/>
      <c r="LO99" s="12"/>
      <c r="LP99" s="12"/>
      <c r="LQ99" s="12"/>
      <c r="MH99" s="12"/>
      <c r="MI99" s="12"/>
      <c r="MJ99" s="12"/>
    </row>
    <row r="100" spans="1:358" s="8" customFormat="1" ht="22.5" customHeight="1">
      <c r="A100" s="57">
        <v>1</v>
      </c>
      <c r="B100" s="58">
        <v>40</v>
      </c>
      <c r="C100" s="62"/>
      <c r="D100" s="201">
        <f t="shared" si="40"/>
        <v>130.28</v>
      </c>
      <c r="E100" s="113"/>
      <c r="F100" s="59" t="s">
        <v>1094</v>
      </c>
      <c r="G100" s="59"/>
      <c r="H100" s="28" t="s">
        <v>868</v>
      </c>
      <c r="I100" s="26" t="s">
        <v>1071</v>
      </c>
      <c r="J100" s="26"/>
      <c r="K100" s="26" t="s">
        <v>1072</v>
      </c>
      <c r="L100" s="65">
        <f t="shared" si="41"/>
        <v>130.28</v>
      </c>
      <c r="M100" s="15" t="s">
        <v>369</v>
      </c>
      <c r="N100" s="1" t="s">
        <v>369</v>
      </c>
      <c r="O100" s="2" t="s">
        <v>369</v>
      </c>
      <c r="P100" s="3">
        <v>1</v>
      </c>
      <c r="Q100" s="4" t="s">
        <v>369</v>
      </c>
      <c r="R100" s="24">
        <v>74</v>
      </c>
      <c r="S100" s="18">
        <f t="shared" si="42"/>
        <v>90.28</v>
      </c>
      <c r="T100" s="20"/>
      <c r="U100" s="30" t="s">
        <v>622</v>
      </c>
      <c r="V100" s="10"/>
      <c r="IE100" s="12"/>
      <c r="IF100" s="12"/>
      <c r="LC100" s="12"/>
      <c r="LD100" s="12"/>
      <c r="LF100" s="7"/>
      <c r="LK100" s="12"/>
      <c r="LL100" s="12"/>
      <c r="LM100" s="12"/>
      <c r="LN100" s="12"/>
      <c r="LO100" s="12"/>
      <c r="LP100" s="12"/>
      <c r="LQ100" s="12"/>
      <c r="MG100" s="12"/>
      <c r="MK100" s="12"/>
      <c r="ML100" s="12"/>
    </row>
    <row r="101" spans="1:358" s="8" customFormat="1" ht="22.5" customHeight="1">
      <c r="A101" s="57">
        <v>1</v>
      </c>
      <c r="B101" s="58">
        <v>25</v>
      </c>
      <c r="C101" s="62">
        <v>-5</v>
      </c>
      <c r="D101" s="201">
        <f t="shared" si="40"/>
        <v>50.5</v>
      </c>
      <c r="E101" s="74"/>
      <c r="F101" s="59" t="s">
        <v>1092</v>
      </c>
      <c r="G101" s="59"/>
      <c r="H101" s="28" t="s">
        <v>868</v>
      </c>
      <c r="I101" s="26" t="s">
        <v>1071</v>
      </c>
      <c r="J101" s="26"/>
      <c r="K101" s="26" t="s">
        <v>2018</v>
      </c>
      <c r="L101" s="65">
        <f t="shared" si="41"/>
        <v>50.5</v>
      </c>
      <c r="M101" s="15">
        <v>7</v>
      </c>
      <c r="N101" s="1" t="s">
        <v>369</v>
      </c>
      <c r="O101" s="2" t="s">
        <v>369</v>
      </c>
      <c r="P101" s="3">
        <v>1</v>
      </c>
      <c r="Q101" s="4" t="s">
        <v>369</v>
      </c>
      <c r="R101" s="24">
        <v>25</v>
      </c>
      <c r="S101" s="18">
        <f t="shared" si="42"/>
        <v>30.5</v>
      </c>
      <c r="T101" s="20"/>
      <c r="U101" s="30" t="s">
        <v>622</v>
      </c>
      <c r="V101" s="10"/>
      <c r="W101" s="275"/>
      <c r="IM101" s="12"/>
      <c r="IN101" s="12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F101" s="7"/>
      <c r="MG101" s="12"/>
      <c r="MH101" s="12"/>
      <c r="MI101" s="12"/>
      <c r="MJ101" s="12"/>
      <c r="MK101" s="12"/>
      <c r="ML101" s="12"/>
    </row>
    <row r="102" spans="1:358" s="8" customFormat="1" ht="22.5" customHeight="1">
      <c r="A102" s="57">
        <v>1</v>
      </c>
      <c r="B102" s="58">
        <v>25</v>
      </c>
      <c r="C102" s="62"/>
      <c r="D102" s="201">
        <f t="shared" ref="D102" si="43">SUM((S102*A102)+B102+C102)</f>
        <v>57.817999999999998</v>
      </c>
      <c r="E102" s="74"/>
      <c r="F102" s="59" t="s">
        <v>1092</v>
      </c>
      <c r="G102" s="59"/>
      <c r="H102" s="28" t="s">
        <v>688</v>
      </c>
      <c r="I102" s="26" t="s">
        <v>765</v>
      </c>
      <c r="J102" s="26"/>
      <c r="K102" s="26" t="s">
        <v>2884</v>
      </c>
      <c r="L102" s="278">
        <f t="shared" ref="L102" si="44">SUM(D102)</f>
        <v>57.817999999999998</v>
      </c>
      <c r="M102" s="15">
        <v>8</v>
      </c>
      <c r="N102" s="1" t="s">
        <v>369</v>
      </c>
      <c r="O102" s="2" t="s">
        <v>369</v>
      </c>
      <c r="P102" s="3">
        <v>1</v>
      </c>
      <c r="Q102" s="4" t="s">
        <v>369</v>
      </c>
      <c r="R102" s="24">
        <v>26.9</v>
      </c>
      <c r="S102" s="18">
        <f t="shared" ref="S102" si="45">SUM(R102*1.22)</f>
        <v>32.817999999999998</v>
      </c>
      <c r="T102" s="20"/>
      <c r="U102" s="30" t="s">
        <v>622</v>
      </c>
      <c r="V102" s="10"/>
      <c r="W102" s="276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LC102" s="12"/>
      <c r="LD102" s="12"/>
      <c r="LF102" s="12"/>
      <c r="LG102" s="12"/>
      <c r="LH102" s="12"/>
      <c r="LI102" s="12"/>
      <c r="LJ102" s="12"/>
      <c r="LL102" s="12"/>
      <c r="LM102" s="12"/>
      <c r="LN102" s="12"/>
      <c r="LO102" s="12"/>
      <c r="LP102" s="12"/>
      <c r="LQ102" s="12"/>
      <c r="LV102" s="12"/>
      <c r="LW102" s="12"/>
      <c r="LX102" s="12"/>
      <c r="LY102" s="12"/>
      <c r="LZ102" s="12"/>
      <c r="MA102" s="12"/>
      <c r="MB102" s="12"/>
      <c r="MC102" s="12"/>
      <c r="MD102" s="12"/>
      <c r="ME102" s="12"/>
      <c r="MF102" s="12"/>
      <c r="MG102" s="12"/>
      <c r="MH102" s="12"/>
      <c r="MI102" s="12"/>
      <c r="MJ102" s="12"/>
      <c r="MK102" s="12"/>
      <c r="ML102" s="12"/>
    </row>
    <row r="103" spans="1:358" s="8" customFormat="1" ht="22.5" customHeight="1">
      <c r="A103" s="57">
        <v>1</v>
      </c>
      <c r="B103" s="58">
        <v>25</v>
      </c>
      <c r="C103" s="62"/>
      <c r="D103" s="201">
        <f t="shared" si="40"/>
        <v>73.311999999999998</v>
      </c>
      <c r="E103" s="74"/>
      <c r="F103" s="59" t="s">
        <v>1092</v>
      </c>
      <c r="G103" s="59"/>
      <c r="H103" s="28" t="s">
        <v>688</v>
      </c>
      <c r="I103" s="26" t="s">
        <v>765</v>
      </c>
      <c r="J103" s="26"/>
      <c r="K103" s="26" t="s">
        <v>2063</v>
      </c>
      <c r="L103" s="278">
        <f t="shared" si="41"/>
        <v>73.311999999999998</v>
      </c>
      <c r="M103" s="15">
        <v>10</v>
      </c>
      <c r="N103" s="1" t="s">
        <v>369</v>
      </c>
      <c r="O103" s="2" t="s">
        <v>369</v>
      </c>
      <c r="P103" s="3">
        <v>1</v>
      </c>
      <c r="Q103" s="4" t="s">
        <v>369</v>
      </c>
      <c r="R103" s="24">
        <v>39.6</v>
      </c>
      <c r="S103" s="18">
        <f t="shared" si="42"/>
        <v>48.311999999999998</v>
      </c>
      <c r="T103" s="20"/>
      <c r="U103" s="30" t="s">
        <v>2062</v>
      </c>
      <c r="V103" s="10"/>
      <c r="W103" s="276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LC103" s="12"/>
      <c r="LD103" s="12"/>
      <c r="LF103" s="12"/>
      <c r="LG103" s="12"/>
      <c r="LH103" s="12"/>
      <c r="LI103" s="12"/>
      <c r="LJ103" s="12"/>
      <c r="LL103" s="12"/>
      <c r="LM103" s="12"/>
      <c r="LN103" s="12"/>
      <c r="LO103" s="12"/>
      <c r="LP103" s="12"/>
      <c r="LQ103" s="12"/>
      <c r="LV103" s="12"/>
      <c r="LW103" s="12"/>
      <c r="LX103" s="12"/>
      <c r="LY103" s="12"/>
      <c r="LZ103" s="12"/>
      <c r="MA103" s="12"/>
      <c r="MB103" s="12"/>
      <c r="MC103" s="12"/>
      <c r="MD103" s="12"/>
      <c r="ME103" s="12"/>
      <c r="MF103" s="12"/>
      <c r="MG103" s="12"/>
      <c r="MH103" s="12"/>
      <c r="MI103" s="12"/>
      <c r="MJ103" s="12"/>
      <c r="MK103" s="12"/>
      <c r="ML103" s="12"/>
    </row>
    <row r="104" spans="1:358" ht="22.5" customHeight="1">
      <c r="A104" s="57">
        <v>1</v>
      </c>
      <c r="B104" s="58">
        <v>25</v>
      </c>
      <c r="C104" s="62"/>
      <c r="D104" s="201">
        <f t="shared" si="40"/>
        <v>57.817999999999998</v>
      </c>
      <c r="E104" s="113"/>
      <c r="F104" s="59" t="s">
        <v>1092</v>
      </c>
      <c r="G104" s="59"/>
      <c r="H104" s="28" t="s">
        <v>688</v>
      </c>
      <c r="I104" s="26" t="s">
        <v>765</v>
      </c>
      <c r="J104" s="26"/>
      <c r="K104" s="26" t="s">
        <v>2026</v>
      </c>
      <c r="L104" s="65">
        <f t="shared" si="41"/>
        <v>57.817999999999998</v>
      </c>
      <c r="M104" s="15">
        <v>8</v>
      </c>
      <c r="N104" s="1" t="s">
        <v>369</v>
      </c>
      <c r="O104" s="2" t="s">
        <v>369</v>
      </c>
      <c r="P104" s="3">
        <v>3.75</v>
      </c>
      <c r="Q104" s="4" t="s">
        <v>369</v>
      </c>
      <c r="R104" s="24">
        <v>26.9</v>
      </c>
      <c r="S104" s="18">
        <f t="shared" si="42"/>
        <v>32.817999999999998</v>
      </c>
      <c r="T104" s="20"/>
      <c r="U104" s="30" t="s">
        <v>622</v>
      </c>
      <c r="V104" s="10"/>
      <c r="W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8"/>
      <c r="JU104" s="8"/>
      <c r="JV104" s="8"/>
      <c r="JW104" s="8"/>
      <c r="JX104" s="7"/>
      <c r="JY104" s="7"/>
      <c r="JZ104" s="8"/>
      <c r="KA104" s="8"/>
      <c r="KB104" s="8"/>
      <c r="KC104" s="8"/>
      <c r="KD104" s="7"/>
      <c r="KE104" s="7"/>
      <c r="KF104" s="7"/>
      <c r="KG104" s="7"/>
      <c r="KH104" s="7"/>
      <c r="KI104" s="7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H104" s="8"/>
      <c r="MI104" s="8"/>
      <c r="MJ104" s="8"/>
      <c r="MM104" s="8"/>
      <c r="MN104" s="8"/>
      <c r="MO104" s="8"/>
      <c r="MP104" s="8"/>
      <c r="MQ104" s="8"/>
      <c r="MR104" s="8"/>
      <c r="MS104" s="8"/>
      <c r="MT104" s="8"/>
    </row>
    <row r="105" spans="1:358" s="8" customFormat="1" ht="22.5" customHeight="1">
      <c r="A105" s="57">
        <v>1</v>
      </c>
      <c r="B105" s="58">
        <v>25</v>
      </c>
      <c r="C105" s="62">
        <v>5</v>
      </c>
      <c r="D105" s="201">
        <f t="shared" si="40"/>
        <v>56.230000000000004</v>
      </c>
      <c r="E105" s="113"/>
      <c r="F105" s="59" t="s">
        <v>1092</v>
      </c>
      <c r="G105" s="59"/>
      <c r="H105" s="28" t="s">
        <v>699</v>
      </c>
      <c r="I105" s="26" t="s">
        <v>1594</v>
      </c>
      <c r="J105" s="26"/>
      <c r="K105" s="26" t="s">
        <v>1595</v>
      </c>
      <c r="L105" s="65">
        <f t="shared" si="41"/>
        <v>56.230000000000004</v>
      </c>
      <c r="M105" s="15">
        <v>7.5</v>
      </c>
      <c r="N105" s="1" t="s">
        <v>369</v>
      </c>
      <c r="O105" s="2" t="s">
        <v>369</v>
      </c>
      <c r="P105" s="3">
        <v>0.75</v>
      </c>
      <c r="Q105" s="4" t="s">
        <v>369</v>
      </c>
      <c r="R105" s="24">
        <v>21.5</v>
      </c>
      <c r="S105" s="18">
        <f t="shared" si="42"/>
        <v>26.23</v>
      </c>
      <c r="T105" s="20"/>
      <c r="U105" s="30" t="s">
        <v>1592</v>
      </c>
      <c r="V105" s="10" t="s">
        <v>1376</v>
      </c>
      <c r="W105" s="7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  <c r="HZ105" s="12"/>
      <c r="IA105" s="12"/>
      <c r="IB105" s="12"/>
      <c r="IC105" s="12"/>
      <c r="ID105" s="12"/>
      <c r="IE105" s="12"/>
      <c r="IF105" s="12"/>
      <c r="IG105" s="12"/>
      <c r="IH105" s="12"/>
      <c r="IK105" s="12"/>
      <c r="LR105" s="7"/>
      <c r="LS105" s="7"/>
      <c r="LT105" s="7"/>
      <c r="LU105" s="7"/>
    </row>
    <row r="106" spans="1:358" s="8" customFormat="1" ht="22.5" customHeight="1">
      <c r="A106" s="57">
        <v>1</v>
      </c>
      <c r="B106" s="58">
        <v>25</v>
      </c>
      <c r="C106" s="62"/>
      <c r="D106" s="201">
        <f t="shared" si="40"/>
        <v>64.039999999999992</v>
      </c>
      <c r="E106" s="74"/>
      <c r="F106" s="59" t="s">
        <v>1092</v>
      </c>
      <c r="G106" s="59"/>
      <c r="H106" s="28" t="s">
        <v>699</v>
      </c>
      <c r="I106" s="26" t="s">
        <v>2267</v>
      </c>
      <c r="J106" s="26"/>
      <c r="K106" s="26" t="s">
        <v>2268</v>
      </c>
      <c r="L106" s="65">
        <f t="shared" si="41"/>
        <v>64.039999999999992</v>
      </c>
      <c r="M106" s="15">
        <v>8.5</v>
      </c>
      <c r="N106" s="1" t="s">
        <v>369</v>
      </c>
      <c r="O106" s="2" t="s">
        <v>369</v>
      </c>
      <c r="P106" s="3">
        <v>1</v>
      </c>
      <c r="Q106" s="4" t="s">
        <v>369</v>
      </c>
      <c r="R106" s="24">
        <v>32</v>
      </c>
      <c r="S106" s="18">
        <f t="shared" si="42"/>
        <v>39.04</v>
      </c>
      <c r="T106" s="20"/>
      <c r="U106" s="30" t="s">
        <v>485</v>
      </c>
      <c r="V106" s="10"/>
      <c r="W106" s="276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LC106" s="7"/>
      <c r="LD106" s="7"/>
      <c r="LM106" s="12"/>
      <c r="LN106" s="12"/>
      <c r="LO106" s="12"/>
      <c r="LP106" s="12"/>
      <c r="LQ106" s="12"/>
      <c r="MH106" s="12"/>
      <c r="MI106" s="12"/>
      <c r="MJ106" s="12"/>
      <c r="MK106" s="12"/>
      <c r="ML106" s="12"/>
    </row>
    <row r="107" spans="1:358" s="8" customFormat="1" ht="22.5" customHeight="1">
      <c r="A107" s="57">
        <v>1</v>
      </c>
      <c r="B107" s="58">
        <v>25</v>
      </c>
      <c r="C107" s="62">
        <v>3</v>
      </c>
      <c r="D107" s="201">
        <f>SUM((S107*A107)+B107+C107)</f>
        <v>65.149000000000001</v>
      </c>
      <c r="E107" s="113"/>
      <c r="F107" s="59" t="s">
        <v>1092</v>
      </c>
      <c r="G107" s="59"/>
      <c r="H107" s="28" t="s">
        <v>699</v>
      </c>
      <c r="I107" s="26" t="s">
        <v>2475</v>
      </c>
      <c r="J107" s="26"/>
      <c r="K107" s="26" t="s">
        <v>2481</v>
      </c>
      <c r="L107" s="65">
        <f>SUM(D107)</f>
        <v>65.149000000000001</v>
      </c>
      <c r="M107" s="15">
        <v>8.5</v>
      </c>
      <c r="N107" s="1" t="s">
        <v>369</v>
      </c>
      <c r="O107" s="316" t="s">
        <v>369</v>
      </c>
      <c r="P107" s="3" t="s">
        <v>369</v>
      </c>
      <c r="Q107" s="4">
        <v>1</v>
      </c>
      <c r="R107" s="24">
        <v>30.45</v>
      </c>
      <c r="S107" s="18">
        <f>SUM(R107*1.22)</f>
        <v>37.149000000000001</v>
      </c>
      <c r="T107" s="20"/>
      <c r="U107" s="10" t="s">
        <v>2466</v>
      </c>
      <c r="V107" s="9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Q107" s="12"/>
      <c r="HR107" s="12"/>
      <c r="HS107" s="12"/>
      <c r="HT107" s="12"/>
      <c r="HU107" s="12"/>
      <c r="HV107" s="12"/>
      <c r="HW107" s="12"/>
      <c r="HX107" s="12"/>
      <c r="IF107" s="12"/>
      <c r="IN107" s="12"/>
      <c r="IO107" s="12"/>
      <c r="IP107" s="12"/>
      <c r="IR107" s="12"/>
      <c r="IS107" s="12"/>
      <c r="IT107" s="12"/>
      <c r="IU107" s="12"/>
      <c r="IV107" s="12"/>
      <c r="IW107" s="12"/>
      <c r="IX107" s="12"/>
      <c r="IY107" s="12"/>
      <c r="IZ107" s="12"/>
      <c r="JL107" s="12"/>
      <c r="JN107" s="12"/>
      <c r="KX107"/>
      <c r="LM107" s="12"/>
      <c r="LN107" s="12"/>
      <c r="LO107" s="12"/>
      <c r="LP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</row>
    <row r="108" spans="1:358" s="8" customFormat="1" ht="22.5" customHeight="1">
      <c r="A108" s="57">
        <v>1</v>
      </c>
      <c r="B108" s="58">
        <v>25</v>
      </c>
      <c r="C108" s="62">
        <v>3</v>
      </c>
      <c r="D108" s="201">
        <f t="shared" ref="D108" si="46">SUM((S108*A108)+B108+C108)</f>
        <v>65.149000000000001</v>
      </c>
      <c r="E108" s="113"/>
      <c r="F108" s="59" t="s">
        <v>1092</v>
      </c>
      <c r="G108" s="59"/>
      <c r="H108" s="28" t="s">
        <v>1921</v>
      </c>
      <c r="I108" s="26" t="s">
        <v>2475</v>
      </c>
      <c r="J108" s="26"/>
      <c r="K108" s="26" t="s">
        <v>2480</v>
      </c>
      <c r="L108" s="65">
        <f t="shared" ref="L108" si="47">SUM(D108)</f>
        <v>65.149000000000001</v>
      </c>
      <c r="M108" s="15">
        <v>8.5</v>
      </c>
      <c r="N108" s="1" t="s">
        <v>369</v>
      </c>
      <c r="O108" s="316" t="s">
        <v>369</v>
      </c>
      <c r="P108" s="3" t="s">
        <v>369</v>
      </c>
      <c r="Q108" s="4">
        <v>1</v>
      </c>
      <c r="R108" s="24">
        <v>30.45</v>
      </c>
      <c r="S108" s="18">
        <f t="shared" ref="S108" si="48">SUM(R108*1.22)</f>
        <v>37.149000000000001</v>
      </c>
      <c r="T108" s="20"/>
      <c r="U108" s="10" t="s">
        <v>2466</v>
      </c>
      <c r="V108" s="9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  <c r="HJ108" s="12"/>
      <c r="HK108" s="12"/>
      <c r="HL108" s="12"/>
      <c r="HM108" s="12"/>
      <c r="HN108" s="12"/>
      <c r="HQ108" s="12"/>
      <c r="HR108" s="12"/>
      <c r="HS108" s="12"/>
      <c r="HT108" s="12"/>
      <c r="HU108" s="12"/>
      <c r="HV108" s="12"/>
      <c r="HW108" s="12"/>
      <c r="HX108" s="12"/>
      <c r="IF108" s="12"/>
      <c r="IN108" s="12"/>
      <c r="IO108" s="12"/>
      <c r="IP108" s="12"/>
      <c r="IR108" s="12"/>
      <c r="IS108" s="12"/>
      <c r="IT108" s="12"/>
      <c r="IU108" s="12"/>
      <c r="IV108" s="12"/>
      <c r="IW108" s="12"/>
      <c r="IX108" s="12"/>
      <c r="IY108" s="12"/>
      <c r="IZ108" s="12"/>
      <c r="JL108" s="12"/>
      <c r="JN108" s="12"/>
      <c r="KX108"/>
      <c r="LM108" s="12"/>
      <c r="LN108" s="12"/>
      <c r="LO108" s="12"/>
      <c r="LP108" s="12"/>
      <c r="MF108" s="12"/>
      <c r="MG108" s="12"/>
      <c r="MH108" s="12"/>
      <c r="MI108" s="12"/>
      <c r="MJ108" s="12"/>
      <c r="MK108" s="12"/>
      <c r="ML108" s="12"/>
      <c r="MM108" s="12"/>
      <c r="MN108" s="12"/>
      <c r="MO108" s="12"/>
    </row>
    <row r="109" spans="1:358" s="8" customFormat="1" ht="22.5" customHeight="1">
      <c r="A109" s="57">
        <v>1</v>
      </c>
      <c r="B109" s="58">
        <v>25</v>
      </c>
      <c r="C109" s="62"/>
      <c r="D109" s="201">
        <f t="shared" si="40"/>
        <v>82.327799999999996</v>
      </c>
      <c r="E109" s="74"/>
      <c r="F109" s="59" t="s">
        <v>1092</v>
      </c>
      <c r="G109" s="59"/>
      <c r="H109" s="28" t="s">
        <v>1723</v>
      </c>
      <c r="I109" s="26" t="s">
        <v>1917</v>
      </c>
      <c r="J109" s="26"/>
      <c r="K109" s="26" t="s">
        <v>1979</v>
      </c>
      <c r="L109" s="65">
        <f t="shared" si="41"/>
        <v>82.327799999999996</v>
      </c>
      <c r="M109" s="15">
        <v>11</v>
      </c>
      <c r="N109" s="1" t="s">
        <v>369</v>
      </c>
      <c r="O109" s="2" t="s">
        <v>369</v>
      </c>
      <c r="P109" s="3">
        <v>0.25</v>
      </c>
      <c r="Q109" s="4" t="s">
        <v>369</v>
      </c>
      <c r="R109" s="24">
        <v>46.99</v>
      </c>
      <c r="S109" s="18">
        <f t="shared" si="42"/>
        <v>57.327800000000003</v>
      </c>
      <c r="T109" s="20"/>
      <c r="U109" s="30" t="s">
        <v>635</v>
      </c>
      <c r="V109" s="10"/>
      <c r="W109" s="275"/>
      <c r="LL109" s="12"/>
      <c r="LM109" s="12"/>
      <c r="LN109" s="12"/>
      <c r="LO109" s="12"/>
      <c r="LP109" s="12"/>
      <c r="LQ109" s="12"/>
      <c r="MG109" s="12"/>
      <c r="MH109" s="12"/>
      <c r="MI109" s="12"/>
      <c r="MJ109" s="12"/>
      <c r="MK109" s="12"/>
      <c r="ML109" s="12"/>
    </row>
    <row r="110" spans="1:358" ht="22.5" customHeight="1">
      <c r="A110" s="57">
        <v>1</v>
      </c>
      <c r="B110" s="58">
        <v>25</v>
      </c>
      <c r="C110" s="62">
        <v>6</v>
      </c>
      <c r="D110" s="201">
        <f t="shared" si="40"/>
        <v>73.68780000000001</v>
      </c>
      <c r="E110" s="8"/>
      <c r="F110" s="59" t="s">
        <v>1092</v>
      </c>
      <c r="G110" s="59"/>
      <c r="H110" s="28" t="s">
        <v>1723</v>
      </c>
      <c r="I110" s="26" t="s">
        <v>2265</v>
      </c>
      <c r="J110" s="26"/>
      <c r="K110" s="26" t="s">
        <v>2266</v>
      </c>
      <c r="L110" s="65">
        <f t="shared" si="41"/>
        <v>73.68780000000001</v>
      </c>
      <c r="M110" s="15">
        <v>10</v>
      </c>
      <c r="N110" s="1" t="s">
        <v>369</v>
      </c>
      <c r="O110" s="2" t="s">
        <v>369</v>
      </c>
      <c r="P110" s="3">
        <v>1</v>
      </c>
      <c r="Q110" s="4" t="s">
        <v>369</v>
      </c>
      <c r="R110" s="24">
        <v>34.99</v>
      </c>
      <c r="S110" s="18">
        <f t="shared" si="42"/>
        <v>42.687800000000003</v>
      </c>
      <c r="T110" s="20"/>
      <c r="U110" s="30" t="s">
        <v>485</v>
      </c>
      <c r="V110" s="10"/>
      <c r="W110" s="276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7"/>
      <c r="LD110" s="7"/>
      <c r="LE110" s="8"/>
      <c r="LF110" s="8"/>
      <c r="LG110" s="8"/>
      <c r="LH110" s="8"/>
      <c r="LI110" s="8"/>
      <c r="LJ110" s="8"/>
      <c r="LK110" s="8"/>
      <c r="LL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</row>
    <row r="111" spans="1:358" ht="22.5" customHeight="1">
      <c r="A111" s="57">
        <v>2</v>
      </c>
      <c r="B111" s="58"/>
      <c r="C111" s="62">
        <v>2</v>
      </c>
      <c r="D111" s="201">
        <f t="shared" ref="D111" si="49">SUM((S111*A111)+B111+C111)</f>
        <v>28.596</v>
      </c>
      <c r="E111" s="8"/>
      <c r="F111" s="59" t="s">
        <v>1091</v>
      </c>
      <c r="G111" s="59"/>
      <c r="H111" s="28" t="s">
        <v>1723</v>
      </c>
      <c r="I111" s="26" t="s">
        <v>1724</v>
      </c>
      <c r="J111" s="26"/>
      <c r="K111" s="26" t="s">
        <v>2020</v>
      </c>
      <c r="L111" s="65">
        <f t="shared" ref="L111" si="50">SUM(D111)</f>
        <v>28.596</v>
      </c>
      <c r="M111" s="15">
        <v>4</v>
      </c>
      <c r="N111" s="1" t="s">
        <v>369</v>
      </c>
      <c r="O111" s="2" t="s">
        <v>369</v>
      </c>
      <c r="P111" s="3">
        <v>1</v>
      </c>
      <c r="Q111" s="4" t="s">
        <v>369</v>
      </c>
      <c r="R111" s="24">
        <v>10.9</v>
      </c>
      <c r="S111" s="18">
        <f t="shared" ref="S111" si="51">SUM(R111*1.22)</f>
        <v>13.298</v>
      </c>
      <c r="T111" s="20"/>
      <c r="U111" s="30" t="s">
        <v>622</v>
      </c>
      <c r="V111" s="10"/>
      <c r="W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P111" s="8"/>
      <c r="LQ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M111" s="8"/>
      <c r="MN111" s="8"/>
      <c r="MO111" s="8"/>
      <c r="MP111" s="8"/>
      <c r="MQ111" s="8"/>
      <c r="MR111" s="8"/>
      <c r="MS111" s="8"/>
      <c r="MT111" s="8"/>
    </row>
    <row r="112" spans="1:358" ht="22.5" customHeight="1">
      <c r="A112" s="57">
        <v>2</v>
      </c>
      <c r="B112" s="58"/>
      <c r="C112" s="62"/>
      <c r="D112" s="201">
        <f t="shared" si="40"/>
        <v>28.767599999999998</v>
      </c>
      <c r="E112" s="8"/>
      <c r="F112" s="59" t="s">
        <v>1091</v>
      </c>
      <c r="G112" s="59"/>
      <c r="H112" s="28" t="s">
        <v>1723</v>
      </c>
      <c r="I112" s="26" t="s">
        <v>1724</v>
      </c>
      <c r="J112" s="26"/>
      <c r="K112" s="26" t="s">
        <v>2020</v>
      </c>
      <c r="L112" s="65">
        <f t="shared" si="41"/>
        <v>28.767599999999998</v>
      </c>
      <c r="M112" s="15">
        <v>4</v>
      </c>
      <c r="N112" s="1" t="s">
        <v>369</v>
      </c>
      <c r="O112" s="2" t="s">
        <v>369</v>
      </c>
      <c r="P112" s="3">
        <v>1</v>
      </c>
      <c r="Q112" s="4" t="s">
        <v>369</v>
      </c>
      <c r="R112" s="24">
        <v>11.79</v>
      </c>
      <c r="S112" s="18">
        <f t="shared" si="42"/>
        <v>14.383799999999999</v>
      </c>
      <c r="T112" s="20"/>
      <c r="U112" s="30" t="s">
        <v>485</v>
      </c>
      <c r="V112" s="10"/>
      <c r="W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P112" s="8"/>
      <c r="LQ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M112" s="8"/>
      <c r="MN112" s="8"/>
      <c r="MO112" s="8"/>
      <c r="MP112" s="8"/>
      <c r="MQ112" s="8"/>
      <c r="MR112" s="8"/>
      <c r="MS112" s="8"/>
      <c r="MT112" s="8"/>
    </row>
    <row r="113" spans="1:358" ht="22.5" customHeight="1">
      <c r="A113" s="57">
        <v>1</v>
      </c>
      <c r="B113" s="58">
        <v>25</v>
      </c>
      <c r="C113" s="62"/>
      <c r="D113" s="201">
        <f t="shared" si="40"/>
        <v>67.699999999999989</v>
      </c>
      <c r="F113" s="59" t="s">
        <v>1092</v>
      </c>
      <c r="G113" s="59"/>
      <c r="H113" s="28" t="s">
        <v>1981</v>
      </c>
      <c r="I113" s="28" t="s">
        <v>1982</v>
      </c>
      <c r="J113" s="28"/>
      <c r="K113" s="28" t="s">
        <v>1983</v>
      </c>
      <c r="L113" s="65">
        <f t="shared" si="41"/>
        <v>67.699999999999989</v>
      </c>
      <c r="M113" s="15">
        <v>6</v>
      </c>
      <c r="N113" s="1" t="s">
        <v>369</v>
      </c>
      <c r="O113" s="2" t="s">
        <v>369</v>
      </c>
      <c r="P113" s="3" t="s">
        <v>369</v>
      </c>
      <c r="Q113" s="4">
        <v>0.25</v>
      </c>
      <c r="R113" s="24">
        <v>35</v>
      </c>
      <c r="S113" s="18">
        <f t="shared" si="42"/>
        <v>42.699999999999996</v>
      </c>
      <c r="T113" s="20"/>
      <c r="U113" s="30" t="s">
        <v>487</v>
      </c>
      <c r="V113" s="10"/>
      <c r="W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7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</row>
    <row r="114" spans="1:358" ht="22.5" customHeight="1">
      <c r="A114" s="57">
        <v>1</v>
      </c>
      <c r="B114" s="58">
        <v>25</v>
      </c>
      <c r="C114" s="62"/>
      <c r="D114" s="201">
        <f t="shared" si="40"/>
        <v>73.8</v>
      </c>
      <c r="F114" s="59" t="s">
        <v>1092</v>
      </c>
      <c r="G114" s="59"/>
      <c r="H114" s="28" t="s">
        <v>1981</v>
      </c>
      <c r="I114" s="28" t="s">
        <v>1982</v>
      </c>
      <c r="J114" s="28"/>
      <c r="K114" s="28" t="s">
        <v>1984</v>
      </c>
      <c r="L114" s="65">
        <f t="shared" si="41"/>
        <v>73.8</v>
      </c>
      <c r="M114" s="15">
        <v>6.5</v>
      </c>
      <c r="N114" s="1" t="s">
        <v>369</v>
      </c>
      <c r="O114" s="2" t="s">
        <v>369</v>
      </c>
      <c r="P114" s="3" t="s">
        <v>369</v>
      </c>
      <c r="Q114" s="4">
        <v>0.25</v>
      </c>
      <c r="R114" s="24">
        <v>40</v>
      </c>
      <c r="S114" s="18">
        <f t="shared" si="42"/>
        <v>48.8</v>
      </c>
      <c r="T114" s="20"/>
      <c r="U114" s="30" t="s">
        <v>487</v>
      </c>
      <c r="V114" s="10"/>
      <c r="W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7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F114" s="8"/>
      <c r="LG114" s="8"/>
      <c r="LH114" s="8"/>
      <c r="LI114" s="8"/>
      <c r="LJ114" s="8"/>
      <c r="LK114" s="8"/>
      <c r="LM114" s="7"/>
      <c r="LN114" s="7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K114" s="8"/>
      <c r="ML114" s="8"/>
    </row>
    <row r="115" spans="1:358" ht="22.5" customHeight="1">
      <c r="A115" s="57">
        <v>1</v>
      </c>
      <c r="B115" s="58">
        <v>25</v>
      </c>
      <c r="C115" s="62"/>
      <c r="D115" s="201">
        <f t="shared" si="40"/>
        <v>51.949799999999996</v>
      </c>
      <c r="E115" s="8"/>
      <c r="F115" s="59" t="s">
        <v>1092</v>
      </c>
      <c r="G115" s="59"/>
      <c r="H115" s="28" t="s">
        <v>1918</v>
      </c>
      <c r="I115" s="26" t="s">
        <v>1919</v>
      </c>
      <c r="J115" s="26"/>
      <c r="K115" s="26" t="s">
        <v>1920</v>
      </c>
      <c r="L115" s="65">
        <f t="shared" si="41"/>
        <v>51.949799999999996</v>
      </c>
      <c r="M115" s="15">
        <v>6.5</v>
      </c>
      <c r="N115" s="1" t="s">
        <v>369</v>
      </c>
      <c r="O115" s="2" t="s">
        <v>369</v>
      </c>
      <c r="P115" s="3">
        <v>0.5</v>
      </c>
      <c r="Q115" s="4" t="s">
        <v>369</v>
      </c>
      <c r="R115" s="24">
        <v>22.09</v>
      </c>
      <c r="S115" s="18">
        <f t="shared" si="42"/>
        <v>26.9498</v>
      </c>
      <c r="T115" s="20"/>
      <c r="U115" s="30" t="s">
        <v>485</v>
      </c>
      <c r="V115" s="10"/>
      <c r="W115" s="275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E115" s="8"/>
      <c r="LF115" s="8"/>
      <c r="LG115" s="8"/>
      <c r="LH115" s="8"/>
      <c r="LI115" s="8"/>
      <c r="LJ115" s="8"/>
      <c r="LK115" s="8"/>
      <c r="LL115" s="7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</row>
    <row r="116" spans="1:358" ht="22.5" customHeight="1">
      <c r="A116" s="57">
        <v>1</v>
      </c>
      <c r="B116" s="58">
        <v>25</v>
      </c>
      <c r="C116" s="62">
        <v>16</v>
      </c>
      <c r="D116" s="201">
        <f t="shared" si="40"/>
        <v>83.68780000000001</v>
      </c>
      <c r="E116" s="8"/>
      <c r="F116" s="59" t="s">
        <v>1092</v>
      </c>
      <c r="G116" s="59"/>
      <c r="H116" s="28" t="s">
        <v>1918</v>
      </c>
      <c r="I116" s="26" t="s">
        <v>1919</v>
      </c>
      <c r="J116" s="26"/>
      <c r="K116" s="26" t="s">
        <v>2021</v>
      </c>
      <c r="L116" s="278">
        <f t="shared" si="41"/>
        <v>83.68780000000001</v>
      </c>
      <c r="M116" s="15" t="s">
        <v>369</v>
      </c>
      <c r="N116" s="1" t="s">
        <v>369</v>
      </c>
      <c r="O116" s="2" t="s">
        <v>369</v>
      </c>
      <c r="P116" s="3">
        <v>0.25</v>
      </c>
      <c r="Q116" s="4" t="s">
        <v>369</v>
      </c>
      <c r="R116" s="24">
        <v>34.99</v>
      </c>
      <c r="S116" s="18">
        <f t="shared" si="42"/>
        <v>42.687800000000003</v>
      </c>
      <c r="T116" s="20"/>
      <c r="U116" s="30" t="s">
        <v>485</v>
      </c>
      <c r="V116" s="10"/>
      <c r="W116" s="275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M116" s="8"/>
      <c r="MN116" s="8"/>
      <c r="MO116" s="8"/>
      <c r="MP116" s="8"/>
      <c r="MQ116" s="8"/>
      <c r="MR116" s="8"/>
      <c r="MS116" s="8"/>
      <c r="MT116" s="8"/>
    </row>
    <row r="117" spans="1:358" ht="22.5" customHeight="1">
      <c r="A117" s="57">
        <v>1</v>
      </c>
      <c r="B117" s="58">
        <v>30</v>
      </c>
      <c r="C117" s="62"/>
      <c r="D117" s="201">
        <f t="shared" si="40"/>
        <v>110.67859999999999</v>
      </c>
      <c r="E117" s="8"/>
      <c r="F117" s="59" t="s">
        <v>1093</v>
      </c>
      <c r="G117" s="59"/>
      <c r="H117" s="28" t="s">
        <v>1918</v>
      </c>
      <c r="I117" s="26" t="s">
        <v>1919</v>
      </c>
      <c r="J117" s="26"/>
      <c r="K117" s="26" t="s">
        <v>2064</v>
      </c>
      <c r="L117" s="278">
        <f t="shared" si="41"/>
        <v>110.67859999999999</v>
      </c>
      <c r="M117" s="15">
        <v>14.5</v>
      </c>
      <c r="N117" s="1" t="s">
        <v>369</v>
      </c>
      <c r="O117" s="2" t="s">
        <v>369</v>
      </c>
      <c r="P117" s="3">
        <v>1</v>
      </c>
      <c r="Q117" s="4" t="s">
        <v>369</v>
      </c>
      <c r="R117" s="24">
        <v>66.13</v>
      </c>
      <c r="S117" s="18">
        <f t="shared" si="42"/>
        <v>80.678599999999989</v>
      </c>
      <c r="T117" s="20"/>
      <c r="U117" s="30" t="s">
        <v>2062</v>
      </c>
      <c r="V117" s="10"/>
      <c r="W117" s="276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E117" s="8"/>
      <c r="MM117" s="8"/>
      <c r="MN117" s="8"/>
      <c r="MO117" s="8"/>
      <c r="MP117" s="8"/>
      <c r="MQ117" s="8"/>
      <c r="MR117" s="8"/>
      <c r="MS117" s="8"/>
      <c r="MT117" s="8"/>
    </row>
    <row r="118" spans="1:358" ht="22.5" customHeight="1">
      <c r="A118" s="57">
        <v>1</v>
      </c>
      <c r="B118" s="58">
        <v>25</v>
      </c>
      <c r="C118" s="62"/>
      <c r="D118" s="201">
        <f t="shared" si="40"/>
        <v>59.025799999999997</v>
      </c>
      <c r="F118" s="59" t="s">
        <v>1092</v>
      </c>
      <c r="G118" s="59"/>
      <c r="H118" s="28" t="s">
        <v>687</v>
      </c>
      <c r="I118" s="26" t="s">
        <v>644</v>
      </c>
      <c r="J118" s="26"/>
      <c r="K118" s="26" t="s">
        <v>2022</v>
      </c>
      <c r="L118" s="65">
        <f t="shared" si="41"/>
        <v>59.025799999999997</v>
      </c>
      <c r="M118" s="15">
        <v>8</v>
      </c>
      <c r="N118" s="1" t="s">
        <v>369</v>
      </c>
      <c r="O118" s="2" t="s">
        <v>369</v>
      </c>
      <c r="P118" s="3">
        <v>1</v>
      </c>
      <c r="Q118" s="4" t="s">
        <v>369</v>
      </c>
      <c r="R118" s="24">
        <v>27.89</v>
      </c>
      <c r="S118" s="18">
        <f t="shared" si="42"/>
        <v>34.025799999999997</v>
      </c>
      <c r="T118" s="20"/>
      <c r="U118" s="30" t="s">
        <v>622</v>
      </c>
      <c r="V118" s="10"/>
      <c r="W118" s="8"/>
      <c r="IE118" s="8"/>
      <c r="IF118" s="8"/>
      <c r="IG118" s="8"/>
      <c r="IH118" s="8"/>
      <c r="II118" s="8"/>
      <c r="IJ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7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E118" s="8"/>
      <c r="LF118" s="8"/>
      <c r="LG118" s="8"/>
      <c r="LH118" s="8"/>
      <c r="LI118" s="8"/>
      <c r="LJ118" s="8"/>
      <c r="LK118" s="8"/>
      <c r="LL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M118" s="8"/>
      <c r="MN118" s="8"/>
      <c r="MO118" s="8"/>
      <c r="MP118" s="8"/>
      <c r="MQ118" s="8"/>
      <c r="MR118" s="8"/>
      <c r="MS118" s="8"/>
      <c r="MT118" s="8"/>
    </row>
    <row r="119" spans="1:358" ht="22.5" customHeight="1">
      <c r="A119" s="57">
        <v>2</v>
      </c>
      <c r="B119" s="58"/>
      <c r="C119" s="62">
        <v>7</v>
      </c>
      <c r="D119" s="201">
        <f t="shared" si="40"/>
        <v>31.4</v>
      </c>
      <c r="F119" s="59" t="s">
        <v>1091</v>
      </c>
      <c r="G119" s="59"/>
      <c r="H119" s="28" t="s">
        <v>696</v>
      </c>
      <c r="I119" s="26" t="s">
        <v>697</v>
      </c>
      <c r="J119" s="26"/>
      <c r="K119" s="26" t="s">
        <v>2023</v>
      </c>
      <c r="L119" s="65">
        <f t="shared" si="41"/>
        <v>31.4</v>
      </c>
      <c r="M119" s="15">
        <v>5</v>
      </c>
      <c r="N119" s="1" t="s">
        <v>369</v>
      </c>
      <c r="O119" s="2" t="s">
        <v>369</v>
      </c>
      <c r="P119" s="3">
        <v>1</v>
      </c>
      <c r="Q119" s="4" t="s">
        <v>369</v>
      </c>
      <c r="R119" s="24">
        <v>10</v>
      </c>
      <c r="S119" s="18">
        <f t="shared" si="42"/>
        <v>12.2</v>
      </c>
      <c r="T119" s="20"/>
      <c r="U119" s="30" t="s">
        <v>622</v>
      </c>
      <c r="V119" s="10"/>
      <c r="W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O119" s="8"/>
      <c r="LP119" s="7"/>
      <c r="LQ119" s="7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</row>
    <row r="120" spans="1:358" ht="22.5" customHeight="1">
      <c r="A120" s="57">
        <v>1</v>
      </c>
      <c r="B120" s="58">
        <v>25</v>
      </c>
      <c r="C120" s="62">
        <v>6</v>
      </c>
      <c r="D120" s="201">
        <f t="shared" si="40"/>
        <v>67.587799999999987</v>
      </c>
      <c r="E120" s="8"/>
      <c r="F120" s="59" t="s">
        <v>1092</v>
      </c>
      <c r="G120" s="59"/>
      <c r="H120" s="28" t="s">
        <v>696</v>
      </c>
      <c r="I120" s="26" t="s">
        <v>697</v>
      </c>
      <c r="J120" s="26"/>
      <c r="K120" s="26" t="s">
        <v>2274</v>
      </c>
      <c r="L120" s="65">
        <f t="shared" si="41"/>
        <v>67.587799999999987</v>
      </c>
      <c r="M120" s="15">
        <v>9</v>
      </c>
      <c r="N120" s="1" t="s">
        <v>369</v>
      </c>
      <c r="O120" s="2" t="s">
        <v>369</v>
      </c>
      <c r="P120" s="3">
        <v>0.25</v>
      </c>
      <c r="Q120" s="4" t="s">
        <v>369</v>
      </c>
      <c r="R120" s="24">
        <v>29.99</v>
      </c>
      <c r="S120" s="18">
        <f t="shared" si="42"/>
        <v>36.587799999999994</v>
      </c>
      <c r="T120" s="20"/>
      <c r="U120" s="30" t="s">
        <v>485</v>
      </c>
      <c r="V120" s="10"/>
      <c r="W120" s="276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7"/>
      <c r="LD120" s="7"/>
      <c r="LE120" s="8"/>
      <c r="LF120" s="8"/>
      <c r="LG120" s="8"/>
      <c r="LH120" s="8"/>
      <c r="LI120" s="8"/>
      <c r="LJ120" s="8"/>
      <c r="LK120" s="8"/>
      <c r="LL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M120" s="8"/>
      <c r="MN120" s="8"/>
      <c r="MO120" s="8"/>
      <c r="MP120" s="8"/>
      <c r="MQ120" s="8"/>
      <c r="MR120" s="8"/>
      <c r="MS120" s="8"/>
      <c r="MT120" s="8"/>
    </row>
    <row r="121" spans="1:358" ht="22.5" customHeight="1">
      <c r="A121" s="57">
        <v>1</v>
      </c>
      <c r="B121" s="58">
        <v>25</v>
      </c>
      <c r="C121" s="62"/>
      <c r="D121" s="201">
        <f t="shared" si="40"/>
        <v>67.809799999999996</v>
      </c>
      <c r="E121" s="8"/>
      <c r="F121" s="59" t="s">
        <v>1092</v>
      </c>
      <c r="G121" s="59"/>
      <c r="H121" s="28" t="s">
        <v>696</v>
      </c>
      <c r="I121" s="26" t="s">
        <v>697</v>
      </c>
      <c r="J121" s="26"/>
      <c r="K121" s="26" t="s">
        <v>2274</v>
      </c>
      <c r="L121" s="65">
        <f t="shared" si="41"/>
        <v>67.809799999999996</v>
      </c>
      <c r="M121" s="15">
        <v>9</v>
      </c>
      <c r="N121" s="1" t="s">
        <v>369</v>
      </c>
      <c r="O121" s="2" t="s">
        <v>369</v>
      </c>
      <c r="P121" s="3">
        <v>1</v>
      </c>
      <c r="Q121" s="4" t="s">
        <v>369</v>
      </c>
      <c r="R121" s="24">
        <v>35.090000000000003</v>
      </c>
      <c r="S121" s="18">
        <f t="shared" si="42"/>
        <v>42.809800000000003</v>
      </c>
      <c r="T121" s="20"/>
      <c r="U121" s="30" t="s">
        <v>485</v>
      </c>
      <c r="V121" s="10"/>
      <c r="W121" s="276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7"/>
      <c r="LD121" s="7"/>
      <c r="LE121" s="8"/>
      <c r="LF121" s="8"/>
      <c r="LG121" s="8"/>
      <c r="LH121" s="8"/>
      <c r="LI121" s="8"/>
      <c r="LJ121" s="8"/>
      <c r="LK121" s="8"/>
      <c r="LL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M121" s="8"/>
      <c r="MN121" s="8"/>
      <c r="MO121" s="8"/>
      <c r="MP121" s="8"/>
      <c r="MQ121" s="8"/>
      <c r="MR121" s="8"/>
      <c r="MS121" s="8"/>
      <c r="MT121" s="8"/>
    </row>
    <row r="122" spans="1:358" ht="22.5" customHeight="1">
      <c r="A122" s="57">
        <v>2</v>
      </c>
      <c r="B122" s="58"/>
      <c r="C122" s="62"/>
      <c r="D122" s="201">
        <f t="shared" si="40"/>
        <v>43.895599999999995</v>
      </c>
      <c r="E122" s="8"/>
      <c r="F122" s="59" t="s">
        <v>1091</v>
      </c>
      <c r="G122" s="59"/>
      <c r="H122" s="28" t="s">
        <v>696</v>
      </c>
      <c r="I122" s="26" t="s">
        <v>697</v>
      </c>
      <c r="J122" s="26"/>
      <c r="K122" s="26" t="s">
        <v>2024</v>
      </c>
      <c r="L122" s="65">
        <f t="shared" si="41"/>
        <v>43.895599999999995</v>
      </c>
      <c r="M122" s="15">
        <v>6.5</v>
      </c>
      <c r="N122" s="1" t="s">
        <v>369</v>
      </c>
      <c r="O122" s="2" t="s">
        <v>369</v>
      </c>
      <c r="P122" s="3">
        <v>2</v>
      </c>
      <c r="Q122" s="4" t="s">
        <v>369</v>
      </c>
      <c r="R122" s="24">
        <v>17.989999999999998</v>
      </c>
      <c r="S122" s="18">
        <f t="shared" si="42"/>
        <v>21.947799999999997</v>
      </c>
      <c r="T122" s="20"/>
      <c r="U122" s="30" t="s">
        <v>485</v>
      </c>
      <c r="V122" s="10"/>
      <c r="W122" s="275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</row>
    <row r="123" spans="1:358" ht="22.5" customHeight="1">
      <c r="A123" s="57">
        <v>1</v>
      </c>
      <c r="B123" s="58">
        <v>40</v>
      </c>
      <c r="C123" s="62"/>
      <c r="D123" s="201">
        <f t="shared" si="40"/>
        <v>133.94</v>
      </c>
      <c r="F123" s="59" t="s">
        <v>1094</v>
      </c>
      <c r="G123" s="59"/>
      <c r="H123" s="28" t="s">
        <v>1916</v>
      </c>
      <c r="I123" s="26" t="s">
        <v>1976</v>
      </c>
      <c r="J123" s="26"/>
      <c r="K123" s="26" t="s">
        <v>2025</v>
      </c>
      <c r="L123" s="65">
        <f t="shared" si="41"/>
        <v>133.94</v>
      </c>
      <c r="M123" s="15">
        <v>17</v>
      </c>
      <c r="N123" s="1" t="s">
        <v>369</v>
      </c>
      <c r="O123" s="2" t="s">
        <v>369</v>
      </c>
      <c r="P123" s="3">
        <v>0.5</v>
      </c>
      <c r="Q123" s="4" t="s">
        <v>369</v>
      </c>
      <c r="R123" s="24">
        <v>77</v>
      </c>
      <c r="S123" s="18">
        <f t="shared" si="42"/>
        <v>93.94</v>
      </c>
      <c r="T123" s="20"/>
      <c r="U123" s="30" t="s">
        <v>635</v>
      </c>
      <c r="V123" s="10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F123" s="8"/>
      <c r="LG123" s="8"/>
      <c r="LH123" s="8"/>
      <c r="LI123" s="8"/>
      <c r="LJ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</row>
    <row r="124" spans="1:358" ht="22.5" customHeight="1">
      <c r="A124" s="57">
        <v>1</v>
      </c>
      <c r="B124" s="58">
        <v>40</v>
      </c>
      <c r="C124" s="62"/>
      <c r="D124" s="201">
        <f t="shared" si="40"/>
        <v>149.80000000000001</v>
      </c>
      <c r="F124" s="59" t="s">
        <v>1094</v>
      </c>
      <c r="G124" s="59"/>
      <c r="H124" s="28" t="s">
        <v>1978</v>
      </c>
      <c r="I124" s="26" t="s">
        <v>1976</v>
      </c>
      <c r="J124" s="26"/>
      <c r="K124" s="26" t="s">
        <v>2027</v>
      </c>
      <c r="L124" s="65">
        <f t="shared" si="41"/>
        <v>149.80000000000001</v>
      </c>
      <c r="M124" s="15">
        <v>19</v>
      </c>
      <c r="N124" s="1" t="s">
        <v>369</v>
      </c>
      <c r="O124" s="2" t="s">
        <v>369</v>
      </c>
      <c r="P124" s="3">
        <v>0.5</v>
      </c>
      <c r="Q124" s="4" t="s">
        <v>369</v>
      </c>
      <c r="R124" s="24">
        <v>90</v>
      </c>
      <c r="S124" s="18">
        <f t="shared" si="42"/>
        <v>109.8</v>
      </c>
      <c r="T124" s="20"/>
      <c r="U124" s="30" t="s">
        <v>635</v>
      </c>
      <c r="V124" s="10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F124" s="8"/>
      <c r="LG124" s="8"/>
      <c r="LH124" s="8"/>
      <c r="LI124" s="8"/>
      <c r="LJ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</row>
    <row r="125" spans="1:358" ht="22.5" customHeight="1">
      <c r="A125" s="57">
        <v>1</v>
      </c>
      <c r="B125" s="58">
        <v>25</v>
      </c>
      <c r="C125" s="62">
        <v>5</v>
      </c>
      <c r="D125" s="201">
        <f t="shared" si="40"/>
        <v>59.89</v>
      </c>
      <c r="F125" s="59" t="s">
        <v>1092</v>
      </c>
      <c r="G125" s="59"/>
      <c r="H125" s="28" t="s">
        <v>1921</v>
      </c>
      <c r="I125" s="26" t="s">
        <v>1594</v>
      </c>
      <c r="J125" s="26"/>
      <c r="K125" s="26" t="s">
        <v>2028</v>
      </c>
      <c r="L125" s="65">
        <f t="shared" si="41"/>
        <v>59.89</v>
      </c>
      <c r="M125" s="15">
        <v>8</v>
      </c>
      <c r="N125" s="1" t="s">
        <v>369</v>
      </c>
      <c r="O125" s="2" t="s">
        <v>369</v>
      </c>
      <c r="P125" s="3">
        <v>0.75</v>
      </c>
      <c r="Q125" s="4" t="s">
        <v>369</v>
      </c>
      <c r="R125" s="24">
        <v>24.5</v>
      </c>
      <c r="S125" s="18">
        <f t="shared" si="42"/>
        <v>29.89</v>
      </c>
      <c r="T125" s="20"/>
      <c r="U125" s="30" t="s">
        <v>1592</v>
      </c>
      <c r="V125" s="10" t="s">
        <v>1376</v>
      </c>
      <c r="W125" s="7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8"/>
      <c r="JU125" s="8"/>
      <c r="JV125" s="8"/>
      <c r="JW125" s="8"/>
      <c r="JX125" s="7"/>
      <c r="JY125" s="7"/>
      <c r="JZ125" s="8"/>
      <c r="KA125" s="8"/>
      <c r="KB125" s="8"/>
      <c r="KC125" s="8"/>
      <c r="KD125" s="7"/>
      <c r="KE125" s="7"/>
      <c r="KF125" s="7"/>
      <c r="KG125" s="7"/>
      <c r="KH125" s="7"/>
      <c r="KI125" s="7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R125" s="7"/>
      <c r="LS125" s="7"/>
      <c r="LT125" s="7"/>
      <c r="LU125" s="7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</row>
    <row r="126" spans="1:358" ht="22.5" customHeight="1">
      <c r="A126" s="57">
        <v>1</v>
      </c>
      <c r="B126" s="58">
        <v>25</v>
      </c>
      <c r="C126" s="62"/>
      <c r="D126" s="201">
        <f t="shared" si="40"/>
        <v>63.4178</v>
      </c>
      <c r="E126" s="8"/>
      <c r="F126" s="59" t="s">
        <v>1092</v>
      </c>
      <c r="G126" s="59"/>
      <c r="H126" s="28" t="s">
        <v>1725</v>
      </c>
      <c r="I126" s="26" t="s">
        <v>1726</v>
      </c>
      <c r="J126" s="26"/>
      <c r="K126" s="26" t="s">
        <v>1922</v>
      </c>
      <c r="L126" s="65">
        <f t="shared" si="41"/>
        <v>63.4178</v>
      </c>
      <c r="M126" s="15">
        <v>8.5</v>
      </c>
      <c r="N126" s="1" t="s">
        <v>369</v>
      </c>
      <c r="O126" s="2" t="s">
        <v>369</v>
      </c>
      <c r="P126" s="3">
        <v>1.5</v>
      </c>
      <c r="Q126" s="4" t="s">
        <v>369</v>
      </c>
      <c r="R126" s="24">
        <v>31.49</v>
      </c>
      <c r="S126" s="18">
        <f t="shared" si="42"/>
        <v>38.4178</v>
      </c>
      <c r="T126" s="20"/>
      <c r="U126" s="30" t="s">
        <v>485</v>
      </c>
      <c r="V126" s="10"/>
      <c r="W126" s="276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E126" s="8"/>
      <c r="LF126" s="8"/>
      <c r="LG126" s="8"/>
      <c r="LH126" s="8"/>
      <c r="LI126" s="8"/>
      <c r="LJ126" s="8"/>
      <c r="LK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</row>
    <row r="127" spans="1:358" ht="22.5" customHeight="1">
      <c r="A127" s="56"/>
      <c r="B127" s="55"/>
      <c r="C127" s="63"/>
      <c r="D127" s="201"/>
      <c r="F127" s="60"/>
      <c r="G127" s="60"/>
      <c r="H127" s="28"/>
      <c r="I127" s="26"/>
      <c r="J127" s="26"/>
      <c r="K127" s="26"/>
      <c r="L127" s="65"/>
      <c r="M127" s="15"/>
      <c r="N127" s="33"/>
      <c r="O127" s="34"/>
      <c r="P127" s="33"/>
      <c r="Q127" s="34"/>
      <c r="R127" s="35"/>
      <c r="S127" s="36"/>
      <c r="T127" s="21"/>
      <c r="U127" s="30"/>
      <c r="V127" s="10"/>
      <c r="W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F127" s="8"/>
      <c r="LG127" s="8"/>
      <c r="LH127" s="8"/>
      <c r="LI127" s="8"/>
      <c r="LJ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</row>
    <row r="128" spans="1:358" ht="22.5" customHeight="1">
      <c r="A128" s="56"/>
      <c r="B128" s="55"/>
      <c r="C128" s="63"/>
      <c r="D128" s="201"/>
      <c r="F128" s="60"/>
      <c r="G128" s="60"/>
      <c r="H128" s="28"/>
      <c r="I128" s="26"/>
      <c r="J128" s="26"/>
      <c r="K128" s="26"/>
      <c r="L128" s="65"/>
      <c r="M128" s="15"/>
      <c r="N128" s="33"/>
      <c r="O128" s="34"/>
      <c r="P128" s="33"/>
      <c r="Q128" s="34"/>
      <c r="R128" s="35"/>
      <c r="S128" s="36"/>
      <c r="T128" s="21"/>
      <c r="U128" s="30"/>
      <c r="V128" s="10"/>
      <c r="W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</row>
    <row r="129" spans="1:358" ht="22.5" customHeight="1">
      <c r="A129" s="56"/>
      <c r="B129" s="55"/>
      <c r="C129" s="63"/>
      <c r="D129" s="201"/>
      <c r="F129" s="60"/>
      <c r="G129" s="60"/>
      <c r="H129" s="26"/>
      <c r="I129" s="67" t="s">
        <v>772</v>
      </c>
      <c r="J129" s="67"/>
      <c r="K129" s="26"/>
      <c r="L129" s="65"/>
      <c r="M129" s="10"/>
      <c r="N129" s="17"/>
      <c r="O129" s="13"/>
      <c r="P129" s="17"/>
      <c r="Q129" s="13"/>
      <c r="R129" s="10"/>
      <c r="S129" s="10"/>
      <c r="T129" s="21"/>
      <c r="U129" s="10"/>
      <c r="V129" s="10"/>
      <c r="W129" s="8"/>
      <c r="II129" s="8"/>
      <c r="IJ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T129" s="8"/>
      <c r="JU129" s="8"/>
      <c r="JV129" s="8"/>
      <c r="JW129" s="8"/>
      <c r="JZ129" s="8"/>
      <c r="KA129" s="8"/>
      <c r="KB129" s="8"/>
      <c r="KC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</row>
    <row r="130" spans="1:358" ht="22.5" customHeight="1">
      <c r="A130" s="57">
        <v>2</v>
      </c>
      <c r="B130" s="58"/>
      <c r="C130" s="62"/>
      <c r="D130" s="201">
        <f>SUM((S130*A130)+B130+C130)</f>
        <v>45.896399999999993</v>
      </c>
      <c r="E130" s="8"/>
      <c r="F130" s="59" t="s">
        <v>1091</v>
      </c>
      <c r="G130" s="59"/>
      <c r="H130" s="28" t="s">
        <v>690</v>
      </c>
      <c r="I130" s="26" t="s">
        <v>1791</v>
      </c>
      <c r="J130" s="28" t="s">
        <v>2269</v>
      </c>
      <c r="K130" s="26" t="s">
        <v>2275</v>
      </c>
      <c r="L130" s="278">
        <f>SUM(D130)</f>
        <v>45.896399999999993</v>
      </c>
      <c r="M130" s="277">
        <v>6</v>
      </c>
      <c r="N130" s="1" t="s">
        <v>369</v>
      </c>
      <c r="O130" s="2" t="s">
        <v>369</v>
      </c>
      <c r="P130" s="3">
        <v>1</v>
      </c>
      <c r="Q130" s="4" t="s">
        <v>369</v>
      </c>
      <c r="R130" s="24">
        <v>18.809999999999999</v>
      </c>
      <c r="S130" s="18">
        <f>SUM(R130*1.22)</f>
        <v>22.948199999999996</v>
      </c>
      <c r="T130" s="20"/>
      <c r="U130" s="30" t="s">
        <v>485</v>
      </c>
      <c r="V130" s="10"/>
      <c r="W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MM130" s="8"/>
      <c r="MN130" s="8"/>
      <c r="MO130" s="8"/>
      <c r="MP130" s="8"/>
      <c r="MQ130" s="8"/>
      <c r="MR130" s="8"/>
      <c r="MS130" s="8"/>
      <c r="MT130" s="8"/>
    </row>
    <row r="131" spans="1:358" ht="22.5" customHeight="1">
      <c r="A131" s="57">
        <v>1</v>
      </c>
      <c r="B131" s="58">
        <v>25</v>
      </c>
      <c r="C131" s="62"/>
      <c r="D131" s="201">
        <f>SUM((S131*A131)+B131+C131)</f>
        <v>54.877799999999993</v>
      </c>
      <c r="F131" s="59" t="s">
        <v>1092</v>
      </c>
      <c r="G131" s="59"/>
      <c r="H131" s="28" t="s">
        <v>690</v>
      </c>
      <c r="I131" s="26" t="s">
        <v>1791</v>
      </c>
      <c r="J131" s="28"/>
      <c r="K131" s="26" t="s">
        <v>2030</v>
      </c>
      <c r="L131" s="65">
        <f>SUM(D131)</f>
        <v>54.877799999999993</v>
      </c>
      <c r="M131" s="15">
        <v>7.5</v>
      </c>
      <c r="N131" s="1" t="s">
        <v>369</v>
      </c>
      <c r="O131" s="2" t="s">
        <v>369</v>
      </c>
      <c r="P131" s="3">
        <v>1</v>
      </c>
      <c r="Q131" s="4" t="s">
        <v>369</v>
      </c>
      <c r="R131" s="24">
        <v>24.49</v>
      </c>
      <c r="S131" s="18">
        <f>SUM(R131*1.22)</f>
        <v>29.877799999999997</v>
      </c>
      <c r="T131" s="20"/>
      <c r="U131" s="30" t="s">
        <v>622</v>
      </c>
      <c r="V131" s="10"/>
      <c r="W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MM131" s="8"/>
      <c r="MN131" s="8"/>
      <c r="MO131" s="8"/>
      <c r="MP131" s="8"/>
      <c r="MQ131" s="8"/>
      <c r="MR131" s="8"/>
      <c r="MS131" s="8"/>
      <c r="MT131" s="8"/>
    </row>
    <row r="132" spans="1:358" ht="22.5" customHeight="1">
      <c r="A132" s="57">
        <v>1</v>
      </c>
      <c r="B132" s="58">
        <v>25</v>
      </c>
      <c r="C132" s="62"/>
      <c r="D132" s="201">
        <f>SUM((S132*A132)+B132+C132)</f>
        <v>54.89</v>
      </c>
      <c r="F132" s="59" t="s">
        <v>1092</v>
      </c>
      <c r="G132" s="59"/>
      <c r="H132" s="28" t="s">
        <v>690</v>
      </c>
      <c r="I132" s="26" t="s">
        <v>1596</v>
      </c>
      <c r="J132" s="28" t="s">
        <v>1597</v>
      </c>
      <c r="K132" s="26" t="s">
        <v>2031</v>
      </c>
      <c r="L132" s="65">
        <f>SUM(D132)</f>
        <v>54.89</v>
      </c>
      <c r="M132" s="15">
        <v>7.5</v>
      </c>
      <c r="N132" s="1" t="s">
        <v>369</v>
      </c>
      <c r="O132" s="2" t="s">
        <v>369</v>
      </c>
      <c r="P132" s="3">
        <v>0.75</v>
      </c>
      <c r="Q132" s="4" t="s">
        <v>369</v>
      </c>
      <c r="R132" s="24">
        <v>24.5</v>
      </c>
      <c r="S132" s="18">
        <f>SUM(R132*1.22)</f>
        <v>29.89</v>
      </c>
      <c r="T132" s="20"/>
      <c r="U132" s="30" t="s">
        <v>1592</v>
      </c>
      <c r="V132" s="10" t="s">
        <v>1376</v>
      </c>
      <c r="W132" s="7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</row>
    <row r="133" spans="1:358" ht="22.5" customHeight="1">
      <c r="A133" s="57">
        <v>1</v>
      </c>
      <c r="B133" s="58">
        <v>25</v>
      </c>
      <c r="C133" s="62"/>
      <c r="D133" s="201">
        <f>SUM((S133*A133)+B133+C133)</f>
        <v>59.769999999999996</v>
      </c>
      <c r="F133" s="59" t="s">
        <v>1092</v>
      </c>
      <c r="G133" s="59"/>
      <c r="H133" s="28" t="s">
        <v>690</v>
      </c>
      <c r="I133" s="26" t="s">
        <v>1596</v>
      </c>
      <c r="J133" s="28" t="s">
        <v>1597</v>
      </c>
      <c r="K133" s="26" t="s">
        <v>2032</v>
      </c>
      <c r="L133" s="65">
        <f>SUM(D133)</f>
        <v>59.769999999999996</v>
      </c>
      <c r="M133" s="15">
        <v>8</v>
      </c>
      <c r="N133" s="1" t="s">
        <v>369</v>
      </c>
      <c r="O133" s="2" t="s">
        <v>369</v>
      </c>
      <c r="P133" s="3">
        <v>1</v>
      </c>
      <c r="Q133" s="4" t="s">
        <v>369</v>
      </c>
      <c r="R133" s="24">
        <v>28.5</v>
      </c>
      <c r="S133" s="18">
        <f>SUM(R133*1.22)</f>
        <v>34.769999999999996</v>
      </c>
      <c r="T133" s="20"/>
      <c r="U133" s="30" t="s">
        <v>1592</v>
      </c>
      <c r="V133" s="10" t="s">
        <v>1376</v>
      </c>
      <c r="W133" s="7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  <c r="IZ133" s="8"/>
      <c r="JA133" s="8"/>
      <c r="JB133" s="8"/>
      <c r="JC133" s="8"/>
      <c r="JD133" s="8"/>
      <c r="JE133" s="8"/>
      <c r="JF133" s="8"/>
      <c r="JG133" s="8"/>
      <c r="JH133" s="8"/>
      <c r="JI133" s="8"/>
      <c r="JJ133" s="8"/>
      <c r="JK133" s="8"/>
      <c r="JL133" s="8"/>
      <c r="JM133" s="8"/>
      <c r="JN133" s="8"/>
      <c r="JO133" s="8"/>
      <c r="JP133" s="8"/>
      <c r="JQ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8"/>
      <c r="KI133" s="8"/>
      <c r="KJ133" s="8"/>
      <c r="KK133" s="8"/>
      <c r="KL133" s="8"/>
      <c r="KM133" s="8"/>
      <c r="KN133" s="8"/>
      <c r="KO133" s="8"/>
      <c r="KP133" s="8"/>
      <c r="KQ133" s="8"/>
      <c r="KR133" s="8"/>
      <c r="KS133" s="8"/>
      <c r="KT133" s="8"/>
      <c r="KU133" s="8"/>
      <c r="KV133" s="8"/>
      <c r="KW133" s="8"/>
      <c r="KX133" s="8"/>
      <c r="KY133" s="8"/>
      <c r="KZ133" s="8"/>
      <c r="LA133" s="8"/>
      <c r="LB133" s="8"/>
      <c r="LC133" s="8"/>
      <c r="LD133" s="8"/>
      <c r="MG133" s="8"/>
      <c r="MM133" s="8"/>
      <c r="MN133" s="8"/>
      <c r="MO133" s="8"/>
      <c r="MP133" s="8"/>
      <c r="MQ133" s="8"/>
      <c r="MR133" s="8"/>
      <c r="MS133" s="8"/>
      <c r="MT133" s="8"/>
    </row>
    <row r="134" spans="1:358" s="8" customFormat="1" ht="22.5" customHeight="1">
      <c r="A134" s="57">
        <v>1</v>
      </c>
      <c r="B134" s="58">
        <v>25</v>
      </c>
      <c r="C134" s="62"/>
      <c r="D134" s="201">
        <f>SUM((S134*A134)+B134+C134)</f>
        <v>60.99</v>
      </c>
      <c r="E134" s="113"/>
      <c r="F134" s="59" t="s">
        <v>1092</v>
      </c>
      <c r="G134" s="59"/>
      <c r="H134" s="28" t="s">
        <v>690</v>
      </c>
      <c r="I134" s="26" t="s">
        <v>1596</v>
      </c>
      <c r="J134" s="28" t="s">
        <v>1598</v>
      </c>
      <c r="K134" s="26" t="s">
        <v>2033</v>
      </c>
      <c r="L134" s="65">
        <f>SUM(D134)</f>
        <v>60.99</v>
      </c>
      <c r="M134" s="15">
        <v>8.5</v>
      </c>
      <c r="N134" s="1" t="s">
        <v>369</v>
      </c>
      <c r="O134" s="2" t="s">
        <v>369</v>
      </c>
      <c r="P134" s="3">
        <v>1</v>
      </c>
      <c r="Q134" s="4" t="s">
        <v>369</v>
      </c>
      <c r="R134" s="24">
        <v>29.5</v>
      </c>
      <c r="S134" s="18">
        <f>SUM(R134*1.22)</f>
        <v>35.99</v>
      </c>
      <c r="T134" s="20"/>
      <c r="U134" s="30" t="s">
        <v>1592</v>
      </c>
      <c r="V134" s="10" t="s">
        <v>1376</v>
      </c>
      <c r="W134" s="7"/>
      <c r="IE134" s="12"/>
      <c r="IF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</row>
    <row r="135" spans="1:358" s="8" customFormat="1" ht="22.5" customHeight="1">
      <c r="A135" s="56"/>
      <c r="B135" s="55"/>
      <c r="C135" s="63"/>
      <c r="D135" s="201"/>
      <c r="E135" s="113"/>
      <c r="F135" s="60"/>
      <c r="G135" s="60"/>
      <c r="H135" s="28"/>
      <c r="I135" s="26"/>
      <c r="J135" s="26"/>
      <c r="K135" s="26"/>
      <c r="L135" s="65"/>
      <c r="M135" s="15"/>
      <c r="N135" s="33"/>
      <c r="O135" s="34"/>
      <c r="P135" s="33"/>
      <c r="Q135" s="34"/>
      <c r="R135" s="35"/>
      <c r="S135" s="36"/>
      <c r="T135" s="21"/>
      <c r="U135" s="30"/>
      <c r="V135" s="10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12"/>
      <c r="HA135" s="12"/>
      <c r="HB135" s="12"/>
      <c r="HC135" s="12"/>
      <c r="HD135" s="12"/>
      <c r="HE135" s="12"/>
      <c r="HF135" s="12"/>
      <c r="HG135" s="12"/>
      <c r="HH135" s="12"/>
      <c r="HI135" s="12"/>
      <c r="HJ135" s="12"/>
      <c r="HK135" s="12"/>
      <c r="HL135" s="12"/>
      <c r="HM135" s="12"/>
      <c r="HN135" s="12"/>
      <c r="HO135" s="12"/>
      <c r="HP135" s="12"/>
      <c r="HQ135" s="12"/>
      <c r="HR135" s="12"/>
      <c r="HS135" s="12"/>
      <c r="HT135" s="12"/>
      <c r="HU135" s="12"/>
      <c r="HV135" s="12"/>
      <c r="HW135" s="12"/>
      <c r="HX135" s="12"/>
      <c r="HY135" s="12"/>
      <c r="HZ135" s="12"/>
      <c r="IA135" s="12"/>
      <c r="IB135" s="12"/>
      <c r="IC135" s="12"/>
      <c r="ID135" s="12"/>
      <c r="IE135" s="12"/>
      <c r="IF135" s="12"/>
      <c r="IG135" s="12"/>
      <c r="IH135" s="12"/>
      <c r="JV135" s="12"/>
      <c r="JW135" s="12"/>
      <c r="LC135" s="12"/>
      <c r="LD135" s="12"/>
      <c r="LE135" s="12"/>
    </row>
    <row r="136" spans="1:358" s="8" customFormat="1" ht="22.5" customHeight="1">
      <c r="A136" s="57">
        <v>1</v>
      </c>
      <c r="B136" s="58">
        <v>25</v>
      </c>
      <c r="C136" s="62">
        <v>6</v>
      </c>
      <c r="D136" s="201">
        <f t="shared" ref="D136" si="52">SUM((S136*A136)+B136+C136)</f>
        <v>54.777799999999999</v>
      </c>
      <c r="E136" s="113"/>
      <c r="F136" s="59" t="s">
        <v>1092</v>
      </c>
      <c r="G136" s="59"/>
      <c r="H136" s="28" t="s">
        <v>1963</v>
      </c>
      <c r="I136" s="26" t="s">
        <v>1404</v>
      </c>
      <c r="J136" s="28"/>
      <c r="K136" s="26" t="s">
        <v>2034</v>
      </c>
      <c r="L136" s="65">
        <f t="shared" ref="L136" si="53">SUM(D136)</f>
        <v>54.777799999999999</v>
      </c>
      <c r="M136" s="15">
        <v>7.5</v>
      </c>
      <c r="N136" s="1" t="s">
        <v>369</v>
      </c>
      <c r="O136" s="2" t="s">
        <v>369</v>
      </c>
      <c r="P136" s="3">
        <v>1</v>
      </c>
      <c r="Q136" s="4" t="s">
        <v>369</v>
      </c>
      <c r="R136" s="24">
        <v>19.489999999999998</v>
      </c>
      <c r="S136" s="18">
        <f t="shared" ref="S136" si="54">SUM(R136*1.22)</f>
        <v>23.777799999999999</v>
      </c>
      <c r="T136" s="20"/>
      <c r="U136" s="30" t="s">
        <v>622</v>
      </c>
      <c r="V136" s="10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  <c r="HT136" s="12"/>
      <c r="HU136" s="12"/>
      <c r="HV136" s="12"/>
      <c r="HW136" s="12"/>
      <c r="HX136" s="12"/>
      <c r="HY136" s="12"/>
      <c r="HZ136" s="12"/>
      <c r="IA136" s="12"/>
      <c r="IB136" s="12"/>
      <c r="IC136" s="12"/>
      <c r="ID136" s="12"/>
      <c r="IE136" s="12"/>
      <c r="IF136" s="12"/>
      <c r="IG136" s="12"/>
      <c r="IH136" s="12"/>
      <c r="JZ136" s="12"/>
      <c r="LE136" s="12"/>
      <c r="LF136" s="12"/>
      <c r="LG136" s="12"/>
      <c r="LH136" s="12"/>
      <c r="LI136" s="12"/>
      <c r="LJ136" s="12"/>
      <c r="LK136" s="12"/>
      <c r="LR136" s="12"/>
      <c r="LS136" s="12"/>
      <c r="LT136" s="12"/>
      <c r="LU136" s="12"/>
      <c r="LV136" s="12"/>
      <c r="LW136" s="12"/>
      <c r="LX136" s="12"/>
      <c r="LY136" s="12"/>
      <c r="LZ136" s="12"/>
      <c r="MA136" s="12"/>
      <c r="MB136" s="12"/>
      <c r="MC136" s="12"/>
      <c r="MD136" s="12"/>
      <c r="ME136" s="12"/>
      <c r="MF136" s="12"/>
      <c r="MG136" s="12"/>
      <c r="MH136" s="12"/>
      <c r="MI136" s="12"/>
      <c r="MJ136" s="12"/>
      <c r="MK136" s="12"/>
      <c r="ML136" s="12"/>
    </row>
    <row r="137" spans="1:358" s="8" customFormat="1" ht="22.5" customHeight="1">
      <c r="A137" s="57">
        <v>1</v>
      </c>
      <c r="B137" s="58">
        <v>25</v>
      </c>
      <c r="C137" s="62"/>
      <c r="D137" s="201">
        <f t="shared" ref="D137:D143" si="55">SUM((S137*A137)+B137+C137)</f>
        <v>54.877799999999993</v>
      </c>
      <c r="E137" s="113"/>
      <c r="F137" s="59" t="s">
        <v>1092</v>
      </c>
      <c r="G137" s="59"/>
      <c r="H137" s="28" t="s">
        <v>1963</v>
      </c>
      <c r="I137" s="26" t="s">
        <v>1404</v>
      </c>
      <c r="J137" s="28"/>
      <c r="K137" s="26" t="s">
        <v>2034</v>
      </c>
      <c r="L137" s="65">
        <f t="shared" ref="L137:L143" si="56">SUM(D137)</f>
        <v>54.877799999999993</v>
      </c>
      <c r="M137" s="15">
        <v>7.5</v>
      </c>
      <c r="N137" s="1" t="s">
        <v>369</v>
      </c>
      <c r="O137" s="2" t="s">
        <v>369</v>
      </c>
      <c r="P137" s="3">
        <v>1</v>
      </c>
      <c r="Q137" s="4" t="s">
        <v>369</v>
      </c>
      <c r="R137" s="24">
        <v>24.49</v>
      </c>
      <c r="S137" s="18">
        <f t="shared" ref="S137:S143" si="57">SUM(R137*1.22)</f>
        <v>29.877799999999997</v>
      </c>
      <c r="T137" s="20"/>
      <c r="U137" s="30" t="s">
        <v>622</v>
      </c>
      <c r="V137" s="10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  <c r="IG137" s="12"/>
      <c r="IH137" s="12"/>
      <c r="JZ137" s="12"/>
      <c r="LE137" s="12"/>
      <c r="LF137" s="12"/>
      <c r="LG137" s="12"/>
      <c r="LH137" s="12"/>
      <c r="LI137" s="12"/>
      <c r="LJ137" s="12"/>
      <c r="LK137" s="12"/>
      <c r="LR137" s="12"/>
      <c r="LS137" s="12"/>
      <c r="LT137" s="12"/>
      <c r="LU137" s="12"/>
      <c r="LV137" s="12"/>
      <c r="LW137" s="12"/>
      <c r="LX137" s="12"/>
      <c r="LY137" s="12"/>
      <c r="LZ137" s="12"/>
      <c r="MA137" s="12"/>
      <c r="MB137" s="12"/>
      <c r="MC137" s="12"/>
      <c r="MD137" s="12"/>
      <c r="ME137" s="12"/>
      <c r="MF137" s="12"/>
      <c r="MG137" s="12"/>
      <c r="MH137" s="12"/>
      <c r="MI137" s="12"/>
      <c r="MJ137" s="12"/>
      <c r="MK137" s="12"/>
      <c r="ML137" s="12"/>
    </row>
    <row r="138" spans="1:358" s="8" customFormat="1" ht="22.5" customHeight="1">
      <c r="A138" s="57">
        <v>1</v>
      </c>
      <c r="B138" s="58">
        <v>25</v>
      </c>
      <c r="C138" s="62"/>
      <c r="D138" s="201">
        <f t="shared" si="55"/>
        <v>76.240000000000009</v>
      </c>
      <c r="E138" s="113"/>
      <c r="F138" s="59" t="s">
        <v>1092</v>
      </c>
      <c r="G138" s="59"/>
      <c r="H138" s="28" t="s">
        <v>1963</v>
      </c>
      <c r="I138" s="26" t="s">
        <v>1289</v>
      </c>
      <c r="J138" s="26"/>
      <c r="K138" s="26" t="s">
        <v>2038</v>
      </c>
      <c r="L138" s="65">
        <f t="shared" si="56"/>
        <v>76.240000000000009</v>
      </c>
      <c r="M138" s="15">
        <v>10</v>
      </c>
      <c r="N138" s="1" t="s">
        <v>369</v>
      </c>
      <c r="O138" s="2" t="s">
        <v>369</v>
      </c>
      <c r="P138" s="3">
        <v>1</v>
      </c>
      <c r="Q138" s="4" t="s">
        <v>369</v>
      </c>
      <c r="R138" s="24">
        <v>42</v>
      </c>
      <c r="S138" s="18">
        <f t="shared" si="57"/>
        <v>51.24</v>
      </c>
      <c r="T138" s="20"/>
      <c r="U138" s="30" t="s">
        <v>522</v>
      </c>
      <c r="V138" s="10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2"/>
      <c r="HL138" s="12"/>
      <c r="HM138" s="12"/>
      <c r="HN138" s="12"/>
      <c r="HO138" s="12"/>
      <c r="HP138" s="12"/>
      <c r="HQ138" s="12"/>
      <c r="HR138" s="12"/>
      <c r="HS138" s="12"/>
      <c r="HT138" s="12"/>
      <c r="HU138" s="12"/>
      <c r="HV138" s="12"/>
      <c r="HW138" s="12"/>
      <c r="HX138" s="12"/>
      <c r="HY138" s="12"/>
      <c r="HZ138" s="12"/>
      <c r="IA138" s="12"/>
      <c r="IB138" s="12"/>
      <c r="IC138" s="12"/>
      <c r="ID138" s="12"/>
      <c r="IE138" s="12"/>
      <c r="IF138" s="12"/>
      <c r="IG138" s="12"/>
      <c r="IH138" s="12"/>
      <c r="JT138" s="7"/>
      <c r="KA138" s="12"/>
      <c r="KB138" s="12"/>
      <c r="KC138" s="12"/>
      <c r="LC138" s="12"/>
      <c r="LD138" s="12"/>
      <c r="LE138" s="12"/>
      <c r="LF138" s="12"/>
      <c r="LG138" s="12"/>
      <c r="LH138" s="12"/>
      <c r="LI138" s="12"/>
      <c r="LJ138" s="12"/>
      <c r="LK138" s="12"/>
      <c r="LL138" s="12"/>
      <c r="LM138" s="12"/>
      <c r="LN138" s="12"/>
      <c r="LO138" s="12"/>
      <c r="LP138" s="12"/>
      <c r="LQ138" s="12"/>
      <c r="LR138" s="12"/>
      <c r="LS138" s="12"/>
      <c r="LT138" s="12"/>
      <c r="LU138" s="12"/>
      <c r="LV138" s="12"/>
      <c r="LW138" s="12"/>
      <c r="LX138" s="12"/>
      <c r="LY138" s="12"/>
      <c r="LZ138" s="12"/>
      <c r="MA138" s="12"/>
      <c r="MB138" s="12"/>
      <c r="MC138" s="12"/>
      <c r="MD138" s="12"/>
      <c r="ME138" s="12"/>
      <c r="MF138" s="12"/>
      <c r="MG138" s="12"/>
      <c r="MH138" s="12"/>
      <c r="MI138" s="12"/>
      <c r="MJ138" s="12"/>
      <c r="MK138" s="12"/>
      <c r="ML138" s="12"/>
      <c r="MM138" s="12"/>
      <c r="MN138" s="12"/>
      <c r="MO138" s="12"/>
      <c r="MP138" s="12"/>
      <c r="MQ138" s="12"/>
      <c r="MR138" s="12"/>
      <c r="MS138" s="12"/>
      <c r="MT138" s="12"/>
    </row>
    <row r="139" spans="1:358" s="8" customFormat="1" ht="22.5" customHeight="1">
      <c r="A139" s="57">
        <v>1</v>
      </c>
      <c r="B139" s="58">
        <v>25</v>
      </c>
      <c r="C139" s="62"/>
      <c r="D139" s="201">
        <f t="shared" si="55"/>
        <v>67.68780000000001</v>
      </c>
      <c r="E139" s="113"/>
      <c r="F139" s="59" t="s">
        <v>1092</v>
      </c>
      <c r="G139" s="59"/>
      <c r="H139" s="28" t="s">
        <v>1963</v>
      </c>
      <c r="I139" s="28" t="s">
        <v>755</v>
      </c>
      <c r="J139" s="28"/>
      <c r="K139" s="28" t="s">
        <v>2035</v>
      </c>
      <c r="L139" s="65">
        <f t="shared" si="56"/>
        <v>67.68780000000001</v>
      </c>
      <c r="M139" s="15">
        <v>9</v>
      </c>
      <c r="N139" s="1" t="s">
        <v>369</v>
      </c>
      <c r="O139" s="2" t="s">
        <v>369</v>
      </c>
      <c r="P139" s="3">
        <v>1</v>
      </c>
      <c r="Q139" s="4" t="s">
        <v>369</v>
      </c>
      <c r="R139" s="24">
        <v>34.99</v>
      </c>
      <c r="S139" s="18">
        <f t="shared" si="57"/>
        <v>42.687800000000003</v>
      </c>
      <c r="T139" s="20"/>
      <c r="U139" s="30" t="s">
        <v>485</v>
      </c>
      <c r="V139" s="10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LE139" s="12"/>
      <c r="LF139" s="12"/>
      <c r="LG139" s="12"/>
      <c r="LH139" s="12"/>
      <c r="LI139" s="12"/>
      <c r="LJ139" s="12"/>
      <c r="LK139" s="12"/>
      <c r="LL139" s="12"/>
      <c r="LR139" s="12"/>
      <c r="LS139" s="12"/>
      <c r="LT139" s="12"/>
      <c r="LU139" s="12"/>
      <c r="LV139" s="12"/>
      <c r="LW139" s="12"/>
      <c r="LX139" s="12"/>
      <c r="LY139" s="12"/>
      <c r="LZ139" s="12"/>
      <c r="MA139" s="12"/>
      <c r="MB139" s="12"/>
      <c r="MC139" s="12"/>
      <c r="MD139" s="12"/>
      <c r="ME139" s="12"/>
      <c r="MF139" s="12"/>
      <c r="MH139" s="12"/>
      <c r="MI139" s="12"/>
      <c r="MJ139" s="12"/>
      <c r="MK139" s="12"/>
      <c r="ML139" s="12"/>
    </row>
    <row r="140" spans="1:358" s="8" customFormat="1" ht="22.5" customHeight="1">
      <c r="A140" s="57">
        <v>1</v>
      </c>
      <c r="B140" s="58">
        <v>25</v>
      </c>
      <c r="C140" s="62"/>
      <c r="D140" s="201">
        <f t="shared" si="55"/>
        <v>54.89</v>
      </c>
      <c r="E140" s="113"/>
      <c r="F140" s="59" t="s">
        <v>1092</v>
      </c>
      <c r="G140" s="59"/>
      <c r="H140" s="28" t="s">
        <v>1963</v>
      </c>
      <c r="I140" s="28" t="s">
        <v>2497</v>
      </c>
      <c r="J140" s="28"/>
      <c r="K140" s="28" t="s">
        <v>2034</v>
      </c>
      <c r="L140" s="65">
        <f t="shared" si="56"/>
        <v>54.89</v>
      </c>
      <c r="M140" s="15">
        <v>7.5</v>
      </c>
      <c r="N140" s="1" t="s">
        <v>369</v>
      </c>
      <c r="O140" s="2" t="s">
        <v>369</v>
      </c>
      <c r="P140" s="3">
        <v>1</v>
      </c>
      <c r="Q140" s="4" t="s">
        <v>369</v>
      </c>
      <c r="R140" s="24">
        <v>24.5</v>
      </c>
      <c r="S140" s="18">
        <f t="shared" si="57"/>
        <v>29.89</v>
      </c>
      <c r="T140" s="20"/>
      <c r="U140" s="30" t="s">
        <v>622</v>
      </c>
      <c r="V140" s="10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12"/>
      <c r="HA140" s="12"/>
      <c r="HB140" s="12"/>
      <c r="HC140" s="12"/>
      <c r="HD140" s="12"/>
      <c r="HE140" s="12"/>
      <c r="HF140" s="12"/>
      <c r="HG140" s="12"/>
      <c r="HH140" s="12"/>
      <c r="HI140" s="12"/>
      <c r="HJ140" s="12"/>
      <c r="HK140" s="12"/>
      <c r="HL140" s="12"/>
      <c r="HM140" s="12"/>
      <c r="HN140" s="12"/>
      <c r="HO140" s="12"/>
      <c r="HP140" s="12"/>
      <c r="HQ140" s="12"/>
      <c r="HR140" s="12"/>
      <c r="HS140" s="12"/>
      <c r="HT140" s="12"/>
      <c r="HU140" s="12"/>
      <c r="HV140" s="12"/>
      <c r="HW140" s="12"/>
      <c r="HX140" s="12"/>
      <c r="HY140" s="12"/>
      <c r="HZ140" s="12"/>
      <c r="IA140" s="12"/>
      <c r="IB140" s="12"/>
      <c r="IC140" s="12"/>
      <c r="ID140" s="12"/>
      <c r="IE140" s="12"/>
      <c r="IF140" s="12"/>
      <c r="IG140" s="12"/>
      <c r="IH140" s="12"/>
      <c r="II140" s="12"/>
      <c r="IJ140" s="12"/>
      <c r="IK140" s="12"/>
      <c r="IL140" s="12"/>
      <c r="IM140" s="12"/>
      <c r="IN140" s="12"/>
      <c r="IO140" s="12"/>
      <c r="IP140" s="12"/>
      <c r="IQ140" s="12"/>
      <c r="IR140" s="12"/>
      <c r="IS140" s="12"/>
      <c r="IT140" s="12"/>
      <c r="IU140" s="12"/>
      <c r="IV140" s="12"/>
      <c r="IW140" s="12"/>
      <c r="IX140" s="12"/>
      <c r="IY140" s="12"/>
      <c r="KA140" s="12"/>
      <c r="KB140" s="12"/>
      <c r="KC140" s="12"/>
      <c r="LE140" s="12"/>
      <c r="LF140" s="12"/>
      <c r="LG140" s="12"/>
      <c r="LH140" s="12"/>
      <c r="LI140" s="12"/>
      <c r="LJ140" s="12"/>
      <c r="LK140" s="12"/>
      <c r="LL140" s="12"/>
      <c r="LM140" s="12"/>
      <c r="LN140" s="12"/>
      <c r="LO140" s="12"/>
      <c r="LP140" s="12"/>
      <c r="LQ140" s="12"/>
      <c r="LV140" s="12"/>
      <c r="LW140" s="12"/>
      <c r="LX140" s="12"/>
      <c r="LY140" s="12"/>
      <c r="LZ140" s="12"/>
      <c r="MA140" s="12"/>
      <c r="MB140" s="12"/>
      <c r="MC140" s="12"/>
      <c r="MD140" s="12"/>
      <c r="ME140" s="12"/>
      <c r="MF140" s="12"/>
      <c r="MG140" s="12"/>
    </row>
    <row r="141" spans="1:358" s="8" customFormat="1" ht="22.5" customHeight="1">
      <c r="A141" s="57">
        <v>1</v>
      </c>
      <c r="B141" s="58">
        <v>25</v>
      </c>
      <c r="C141" s="62"/>
      <c r="D141" s="201">
        <f t="shared" si="55"/>
        <v>77.460000000000008</v>
      </c>
      <c r="E141" s="113"/>
      <c r="F141" s="59" t="s">
        <v>1092</v>
      </c>
      <c r="G141" s="59"/>
      <c r="H141" s="28" t="s">
        <v>1963</v>
      </c>
      <c r="I141" s="28" t="s">
        <v>2497</v>
      </c>
      <c r="J141" s="28"/>
      <c r="K141" s="28" t="s">
        <v>2548</v>
      </c>
      <c r="L141" s="65">
        <f t="shared" si="56"/>
        <v>77.460000000000008</v>
      </c>
      <c r="M141" s="15">
        <v>7.5</v>
      </c>
      <c r="N141" s="1" t="s">
        <v>369</v>
      </c>
      <c r="O141" s="2" t="s">
        <v>369</v>
      </c>
      <c r="P141" s="3">
        <v>1</v>
      </c>
      <c r="Q141" s="4" t="s">
        <v>369</v>
      </c>
      <c r="R141" s="24">
        <v>43</v>
      </c>
      <c r="S141" s="18">
        <f t="shared" si="57"/>
        <v>52.46</v>
      </c>
      <c r="T141" s="20"/>
      <c r="U141" s="30" t="s">
        <v>622</v>
      </c>
      <c r="V141" s="10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  <c r="HJ141" s="12"/>
      <c r="HK141" s="12"/>
      <c r="HL141" s="12"/>
      <c r="HM141" s="12"/>
      <c r="HN141" s="12"/>
      <c r="HO141" s="12"/>
      <c r="HP141" s="12"/>
      <c r="HQ141" s="12"/>
      <c r="HR141" s="12"/>
      <c r="HS141" s="12"/>
      <c r="HT141" s="12"/>
      <c r="HU141" s="12"/>
      <c r="HV141" s="12"/>
      <c r="HW141" s="12"/>
      <c r="HX141" s="12"/>
      <c r="HY141" s="12"/>
      <c r="HZ141" s="12"/>
      <c r="IA141" s="12"/>
      <c r="IB141" s="12"/>
      <c r="IC141" s="12"/>
      <c r="ID141" s="12"/>
      <c r="IE141" s="12"/>
      <c r="IF141" s="12"/>
      <c r="IG141" s="12"/>
      <c r="IH141" s="12"/>
      <c r="II141" s="12"/>
      <c r="IJ141" s="12"/>
      <c r="IK141" s="12"/>
      <c r="IL141" s="12"/>
      <c r="IM141" s="12"/>
      <c r="IN141" s="12"/>
      <c r="IO141" s="12"/>
      <c r="IP141" s="12"/>
      <c r="IQ141" s="12"/>
      <c r="IR141" s="12"/>
      <c r="IS141" s="12"/>
      <c r="IT141" s="12"/>
      <c r="IU141" s="12"/>
      <c r="IV141" s="12"/>
      <c r="IW141" s="12"/>
      <c r="IX141" s="12"/>
      <c r="IY141" s="12"/>
      <c r="KA141" s="12"/>
      <c r="KB141" s="12"/>
      <c r="KC141" s="12"/>
      <c r="LE141" s="12"/>
      <c r="LF141" s="12"/>
      <c r="LG141" s="12"/>
      <c r="LH141" s="12"/>
      <c r="LI141" s="12"/>
      <c r="LJ141" s="12"/>
      <c r="LK141" s="12"/>
      <c r="LL141" s="12"/>
      <c r="LM141" s="12"/>
      <c r="LN141" s="12"/>
      <c r="LO141" s="12"/>
      <c r="LP141" s="12"/>
      <c r="LQ141" s="12"/>
      <c r="LV141" s="12"/>
      <c r="LW141" s="12"/>
      <c r="LX141" s="12"/>
      <c r="LY141" s="12"/>
      <c r="LZ141" s="12"/>
      <c r="MA141" s="12"/>
      <c r="MB141" s="12"/>
      <c r="MC141" s="12"/>
      <c r="MD141" s="12"/>
      <c r="ME141" s="12"/>
      <c r="MF141" s="12"/>
      <c r="MG141" s="12"/>
    </row>
    <row r="142" spans="1:358" s="8" customFormat="1" ht="22.5" customHeight="1">
      <c r="A142" s="57">
        <v>1</v>
      </c>
      <c r="B142" s="58">
        <v>25</v>
      </c>
      <c r="C142" s="62"/>
      <c r="D142" s="201">
        <f t="shared" si="55"/>
        <v>60.99</v>
      </c>
      <c r="E142" s="113"/>
      <c r="F142" s="59" t="s">
        <v>1092</v>
      </c>
      <c r="G142" s="59"/>
      <c r="H142" s="28" t="s">
        <v>1963</v>
      </c>
      <c r="I142" s="28" t="s">
        <v>648</v>
      </c>
      <c r="J142" s="28"/>
      <c r="K142" s="28" t="s">
        <v>2036</v>
      </c>
      <c r="L142" s="65">
        <f t="shared" si="56"/>
        <v>60.99</v>
      </c>
      <c r="M142" s="15">
        <v>8</v>
      </c>
      <c r="N142" s="1" t="s">
        <v>369</v>
      </c>
      <c r="O142" s="2" t="s">
        <v>369</v>
      </c>
      <c r="P142" s="3">
        <v>1</v>
      </c>
      <c r="Q142" s="4" t="s">
        <v>369</v>
      </c>
      <c r="R142" s="24">
        <v>29.5</v>
      </c>
      <c r="S142" s="18">
        <f t="shared" si="57"/>
        <v>35.99</v>
      </c>
      <c r="T142" s="20"/>
      <c r="U142" s="30" t="s">
        <v>485</v>
      </c>
      <c r="V142" s="10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12"/>
      <c r="HA142" s="12"/>
      <c r="HB142" s="12"/>
      <c r="HC142" s="12"/>
      <c r="HD142" s="12"/>
      <c r="HE142" s="12"/>
      <c r="HF142" s="12"/>
      <c r="HG142" s="12"/>
      <c r="HH142" s="12"/>
      <c r="HI142" s="12"/>
      <c r="HJ142" s="12"/>
      <c r="HK142" s="12"/>
      <c r="HL142" s="12"/>
      <c r="HM142" s="12"/>
      <c r="HN142" s="12"/>
      <c r="HO142" s="12"/>
      <c r="HP142" s="12"/>
      <c r="HQ142" s="12"/>
      <c r="HR142" s="12"/>
      <c r="HS142" s="12"/>
      <c r="HT142" s="12"/>
      <c r="HU142" s="12"/>
      <c r="HV142" s="12"/>
      <c r="HW142" s="12"/>
      <c r="HX142" s="12"/>
      <c r="HY142" s="12"/>
      <c r="HZ142" s="12"/>
      <c r="IA142" s="12"/>
      <c r="IB142" s="12"/>
      <c r="IC142" s="12"/>
      <c r="ID142" s="12"/>
      <c r="IE142" s="12"/>
      <c r="IF142" s="12"/>
      <c r="IG142" s="12"/>
      <c r="IH142" s="12"/>
      <c r="II142" s="12"/>
      <c r="IJ142" s="12"/>
      <c r="IK142" s="12"/>
      <c r="IL142" s="12"/>
      <c r="IM142" s="12"/>
      <c r="IN142" s="12"/>
      <c r="IO142" s="12"/>
      <c r="IP142" s="12"/>
      <c r="IQ142" s="12"/>
      <c r="IR142" s="12"/>
      <c r="IS142" s="12"/>
      <c r="IT142" s="12"/>
      <c r="IU142" s="12"/>
      <c r="IV142" s="12"/>
      <c r="IW142" s="12"/>
      <c r="IX142" s="12"/>
      <c r="IY142" s="12"/>
      <c r="KA142" s="12"/>
      <c r="KB142" s="12"/>
      <c r="KC142" s="12"/>
      <c r="LE142" s="12"/>
      <c r="LF142" s="12"/>
      <c r="LG142" s="12"/>
      <c r="LH142" s="12"/>
      <c r="LI142" s="12"/>
      <c r="LJ142" s="12"/>
      <c r="LK142" s="12"/>
      <c r="LL142" s="12"/>
      <c r="LM142" s="12"/>
      <c r="LN142" s="12"/>
      <c r="LO142" s="12"/>
      <c r="LP142" s="12"/>
      <c r="LQ142" s="12"/>
      <c r="LV142" s="12"/>
      <c r="LW142" s="12"/>
      <c r="LX142" s="12"/>
      <c r="LY142" s="12"/>
      <c r="LZ142" s="12"/>
      <c r="MA142" s="12"/>
      <c r="MB142" s="12"/>
      <c r="MC142" s="12"/>
      <c r="MD142" s="12"/>
      <c r="ME142" s="12"/>
      <c r="MF142" s="12"/>
      <c r="MG142" s="12"/>
    </row>
    <row r="143" spans="1:358" s="7" customFormat="1" ht="22.5" customHeight="1">
      <c r="A143" s="57">
        <v>1</v>
      </c>
      <c r="B143" s="58">
        <v>25</v>
      </c>
      <c r="C143" s="62"/>
      <c r="D143" s="201">
        <f t="shared" si="55"/>
        <v>57.33</v>
      </c>
      <c r="E143" s="113"/>
      <c r="F143" s="59" t="s">
        <v>1092</v>
      </c>
      <c r="G143" s="59"/>
      <c r="H143" s="28" t="s">
        <v>1963</v>
      </c>
      <c r="I143" s="26" t="s">
        <v>1593</v>
      </c>
      <c r="J143" s="28"/>
      <c r="K143" s="26" t="s">
        <v>2037</v>
      </c>
      <c r="L143" s="65">
        <f t="shared" si="56"/>
        <v>57.33</v>
      </c>
      <c r="M143" s="15">
        <v>8</v>
      </c>
      <c r="N143" s="1" t="s">
        <v>369</v>
      </c>
      <c r="O143" s="2" t="s">
        <v>369</v>
      </c>
      <c r="P143" s="3">
        <v>0.25</v>
      </c>
      <c r="Q143" s="4" t="s">
        <v>369</v>
      </c>
      <c r="R143" s="24">
        <v>26.5</v>
      </c>
      <c r="S143" s="18">
        <f t="shared" si="57"/>
        <v>32.33</v>
      </c>
      <c r="T143" s="20"/>
      <c r="U143" s="30" t="s">
        <v>1592</v>
      </c>
      <c r="V143" s="10" t="s">
        <v>1376</v>
      </c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12"/>
      <c r="IF143" s="12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  <c r="IW143" s="8"/>
      <c r="IX143" s="8"/>
      <c r="IY143" s="8"/>
      <c r="IZ143" s="8"/>
      <c r="JA143" s="8"/>
      <c r="JB143" s="8"/>
      <c r="JC143" s="8"/>
      <c r="JD143" s="8"/>
      <c r="JE143" s="8"/>
      <c r="JF143" s="8"/>
      <c r="JG143" s="8"/>
      <c r="JH143" s="8"/>
      <c r="JI143" s="8"/>
      <c r="JJ143" s="8"/>
      <c r="JK143" s="8"/>
      <c r="JL143" s="8"/>
      <c r="JM143" s="8"/>
      <c r="JN143" s="8"/>
      <c r="JO143" s="8"/>
      <c r="JP143" s="8"/>
      <c r="JQ143" s="8"/>
      <c r="JR143" s="8"/>
      <c r="JS143" s="8"/>
      <c r="JT143" s="8"/>
      <c r="JU143" s="8"/>
      <c r="JV143" s="8"/>
      <c r="JW143" s="8"/>
      <c r="JX143" s="8"/>
      <c r="JY143" s="8"/>
      <c r="JZ143" s="8"/>
      <c r="KA143" s="8"/>
      <c r="KB143" s="8"/>
      <c r="KC143" s="8"/>
      <c r="KD143" s="8"/>
      <c r="KE143" s="8"/>
      <c r="KF143" s="8"/>
      <c r="KG143" s="8"/>
      <c r="KH143" s="8"/>
      <c r="KI143" s="8"/>
      <c r="KJ143" s="8"/>
      <c r="KK143" s="8"/>
      <c r="KL143" s="8"/>
      <c r="KM143" s="8"/>
      <c r="KN143" s="8"/>
      <c r="KO143" s="8"/>
      <c r="KP143" s="8"/>
      <c r="KQ143" s="8"/>
      <c r="KR143" s="8"/>
      <c r="KS143" s="8"/>
      <c r="KT143" s="8"/>
      <c r="KU143" s="8"/>
      <c r="KV143" s="8"/>
      <c r="KW143" s="8"/>
      <c r="KX143" s="8"/>
      <c r="KY143" s="8"/>
      <c r="KZ143" s="8"/>
      <c r="LA143" s="8"/>
      <c r="LB143" s="8"/>
      <c r="LC143" s="12"/>
      <c r="LD143" s="12"/>
      <c r="LE143" s="12"/>
      <c r="LF143" s="12"/>
      <c r="LG143" s="12"/>
      <c r="LH143" s="12"/>
      <c r="LI143" s="12"/>
      <c r="LJ143" s="12"/>
      <c r="LK143" s="12"/>
      <c r="LL143" s="8"/>
      <c r="LM143" s="8"/>
      <c r="LN143" s="8"/>
      <c r="LO143" s="8"/>
      <c r="LP143" s="8"/>
      <c r="LQ143" s="8"/>
      <c r="LR143" s="12"/>
      <c r="LS143" s="12"/>
      <c r="LT143" s="12"/>
      <c r="LU143" s="12"/>
      <c r="LV143" s="12"/>
      <c r="LW143" s="12"/>
      <c r="LX143" s="12"/>
      <c r="LY143" s="12"/>
      <c r="LZ143" s="12"/>
      <c r="MA143" s="12"/>
      <c r="MB143" s="12"/>
      <c r="MC143" s="12"/>
      <c r="MD143" s="12"/>
      <c r="ME143" s="12"/>
      <c r="MF143" s="12"/>
      <c r="MG143" s="12"/>
      <c r="MH143" s="12"/>
      <c r="MI143" s="12"/>
      <c r="MJ143" s="12"/>
      <c r="MK143" s="12"/>
      <c r="ML143" s="12"/>
      <c r="MM143" s="8"/>
      <c r="MN143" s="8"/>
      <c r="MO143" s="8"/>
      <c r="MP143" s="8"/>
      <c r="MQ143" s="8"/>
      <c r="MR143" s="8"/>
      <c r="MS143" s="8"/>
      <c r="MT143" s="8"/>
    </row>
    <row r="144" spans="1:358" s="7" customFormat="1" ht="22.5" customHeight="1">
      <c r="A144" s="56"/>
      <c r="B144" s="55"/>
      <c r="C144" s="63"/>
      <c r="D144" s="201"/>
      <c r="E144" s="113"/>
      <c r="F144" s="60"/>
      <c r="G144" s="60"/>
      <c r="H144" s="28"/>
      <c r="I144" s="26"/>
      <c r="J144" s="26"/>
      <c r="K144" s="26"/>
      <c r="L144" s="65"/>
      <c r="M144" s="15"/>
      <c r="N144" s="33"/>
      <c r="O144" s="34"/>
      <c r="P144" s="33"/>
      <c r="Q144" s="34"/>
      <c r="R144" s="35"/>
      <c r="S144" s="36"/>
      <c r="T144" s="21"/>
      <c r="U144" s="30"/>
      <c r="V144" s="10"/>
      <c r="W144" s="8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  <c r="HG144" s="12"/>
      <c r="HH144" s="12"/>
      <c r="HI144" s="12"/>
      <c r="HJ144" s="12"/>
      <c r="HK144" s="12"/>
      <c r="HL144" s="12"/>
      <c r="HM144" s="12"/>
      <c r="HN144" s="12"/>
      <c r="HO144" s="12"/>
      <c r="HP144" s="12"/>
      <c r="HQ144" s="12"/>
      <c r="HR144" s="12"/>
      <c r="HS144" s="12"/>
      <c r="HT144" s="12"/>
      <c r="HU144" s="12"/>
      <c r="HV144" s="12"/>
      <c r="HW144" s="12"/>
      <c r="HX144" s="12"/>
      <c r="HY144" s="12"/>
      <c r="HZ144" s="12"/>
      <c r="IA144" s="12"/>
      <c r="IB144" s="12"/>
      <c r="IC144" s="12"/>
      <c r="ID144" s="12"/>
      <c r="IE144" s="12"/>
      <c r="IF144" s="12"/>
      <c r="IG144" s="12"/>
      <c r="IH144" s="12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12"/>
      <c r="JW144" s="12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12"/>
      <c r="LD144" s="12"/>
      <c r="LE144" s="12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</row>
    <row r="145" spans="1:358" s="8" customFormat="1" ht="22.5" customHeight="1">
      <c r="A145" s="57">
        <v>1</v>
      </c>
      <c r="B145" s="58">
        <v>25</v>
      </c>
      <c r="C145" s="62">
        <v>8</v>
      </c>
      <c r="D145" s="201">
        <f>SUM((S145*A145)+B145+C145)</f>
        <v>63.487799999999993</v>
      </c>
      <c r="E145" s="113"/>
      <c r="F145" s="59" t="s">
        <v>1092</v>
      </c>
      <c r="G145" s="59"/>
      <c r="H145" s="28" t="s">
        <v>1958</v>
      </c>
      <c r="I145" s="28" t="s">
        <v>1952</v>
      </c>
      <c r="J145" s="28" t="s">
        <v>2270</v>
      </c>
      <c r="K145" s="28" t="s">
        <v>2276</v>
      </c>
      <c r="L145" s="65">
        <f>SUM(D145)</f>
        <v>63.487799999999993</v>
      </c>
      <c r="M145" s="15">
        <v>8.5</v>
      </c>
      <c r="N145" s="1" t="s">
        <v>369</v>
      </c>
      <c r="O145" s="2" t="s">
        <v>369</v>
      </c>
      <c r="P145" s="3">
        <v>1</v>
      </c>
      <c r="Q145" s="4" t="s">
        <v>369</v>
      </c>
      <c r="R145" s="24">
        <v>24.99</v>
      </c>
      <c r="S145" s="18">
        <f>SUM(R145*1.22)</f>
        <v>30.487799999999996</v>
      </c>
      <c r="T145" s="20"/>
      <c r="U145" s="30" t="s">
        <v>485</v>
      </c>
      <c r="V145" s="10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2"/>
      <c r="HL145" s="12"/>
      <c r="HM145" s="12"/>
      <c r="HN145" s="12"/>
      <c r="HO145" s="12"/>
      <c r="HP145" s="12"/>
      <c r="HQ145" s="12"/>
      <c r="HR145" s="12"/>
      <c r="HS145" s="12"/>
      <c r="HT145" s="12"/>
      <c r="HU145" s="12"/>
      <c r="HV145" s="12"/>
      <c r="HW145" s="12"/>
      <c r="HX145" s="12"/>
      <c r="HY145" s="12"/>
      <c r="HZ145" s="12"/>
      <c r="IA145" s="12"/>
      <c r="IB145" s="12"/>
      <c r="IC145" s="12"/>
      <c r="ID145" s="12"/>
      <c r="IE145" s="12"/>
      <c r="IF145" s="12"/>
      <c r="IG145" s="12"/>
      <c r="IH145" s="12"/>
      <c r="II145" s="12"/>
      <c r="IJ145" s="12"/>
      <c r="IK145" s="12"/>
      <c r="IL145" s="12"/>
      <c r="IM145" s="12"/>
      <c r="IN145" s="12"/>
      <c r="IO145" s="12"/>
      <c r="IP145" s="12"/>
      <c r="IQ145" s="12"/>
      <c r="IR145" s="12"/>
      <c r="IS145" s="12"/>
      <c r="IT145" s="12"/>
      <c r="IU145" s="12"/>
      <c r="IV145" s="12"/>
      <c r="IW145" s="12"/>
      <c r="IX145" s="12"/>
      <c r="IY145" s="12"/>
      <c r="KA145" s="12"/>
      <c r="KB145" s="12"/>
      <c r="KC145" s="12"/>
      <c r="LE145" s="12"/>
      <c r="LF145" s="12"/>
      <c r="LG145" s="12"/>
      <c r="LH145" s="12"/>
      <c r="LI145" s="12"/>
      <c r="LJ145" s="12"/>
      <c r="LK145" s="12"/>
      <c r="LL145" s="12"/>
      <c r="LR145" s="12"/>
      <c r="LS145" s="12"/>
      <c r="LT145" s="12"/>
      <c r="LU145" s="12"/>
      <c r="LV145" s="12"/>
      <c r="LW145" s="12"/>
      <c r="LX145" s="12"/>
      <c r="LY145" s="12"/>
      <c r="LZ145" s="12"/>
      <c r="MA145" s="12"/>
      <c r="MB145" s="12"/>
      <c r="MC145" s="12"/>
      <c r="MD145" s="12"/>
      <c r="ME145" s="12"/>
      <c r="MF145" s="12"/>
      <c r="MG145" s="12"/>
      <c r="MH145" s="12"/>
      <c r="MI145" s="12"/>
      <c r="MJ145" s="12"/>
      <c r="MK145" s="12"/>
      <c r="ML145" s="12"/>
    </row>
    <row r="146" spans="1:358" ht="22.5" customHeight="1">
      <c r="A146" s="57">
        <v>1</v>
      </c>
      <c r="B146" s="58">
        <v>25</v>
      </c>
      <c r="C146" s="62"/>
      <c r="D146" s="201">
        <f>SUM((S146*A146)+B146+C146)</f>
        <v>60.367799999999995</v>
      </c>
      <c r="F146" s="59" t="s">
        <v>1092</v>
      </c>
      <c r="G146" s="59"/>
      <c r="H146" s="28" t="s">
        <v>1958</v>
      </c>
      <c r="I146" s="28" t="s">
        <v>1952</v>
      </c>
      <c r="J146" s="28"/>
      <c r="K146" s="28" t="s">
        <v>2044</v>
      </c>
      <c r="L146" s="65">
        <f>SUM(D146)</f>
        <v>60.367799999999995</v>
      </c>
      <c r="M146" s="15">
        <v>8</v>
      </c>
      <c r="N146" s="1" t="s">
        <v>369</v>
      </c>
      <c r="O146" s="2" t="s">
        <v>369</v>
      </c>
      <c r="P146" s="3">
        <v>1</v>
      </c>
      <c r="Q146" s="4" t="s">
        <v>369</v>
      </c>
      <c r="R146" s="24">
        <v>28.99</v>
      </c>
      <c r="S146" s="18">
        <f>SUM(R146*1.22)</f>
        <v>35.367799999999995</v>
      </c>
      <c r="T146" s="20"/>
      <c r="U146" s="30" t="s">
        <v>485</v>
      </c>
      <c r="V146" s="10"/>
      <c r="W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M146" s="8"/>
      <c r="LN146" s="8"/>
      <c r="LO146" s="8"/>
      <c r="LP146" s="8"/>
      <c r="LQ146" s="8"/>
    </row>
    <row r="147" spans="1:358" s="8" customFormat="1" ht="22.5" customHeight="1">
      <c r="A147" s="57">
        <v>1</v>
      </c>
      <c r="B147" s="58">
        <v>25</v>
      </c>
      <c r="C147" s="62"/>
      <c r="D147" s="201">
        <f>SUM((S147*A147)+B147+C147)</f>
        <v>53.779799999999994</v>
      </c>
      <c r="E147" s="113"/>
      <c r="F147" s="59" t="s">
        <v>1092</v>
      </c>
      <c r="G147" s="59"/>
      <c r="H147" s="28" t="s">
        <v>1958</v>
      </c>
      <c r="I147" s="28" t="s">
        <v>1953</v>
      </c>
      <c r="J147" s="28" t="s">
        <v>1959</v>
      </c>
      <c r="K147" s="28" t="s">
        <v>2043</v>
      </c>
      <c r="L147" s="65">
        <f>SUM(D147)</f>
        <v>53.779799999999994</v>
      </c>
      <c r="M147" s="15">
        <v>7.5</v>
      </c>
      <c r="N147" s="1" t="s">
        <v>369</v>
      </c>
      <c r="O147" s="2" t="s">
        <v>369</v>
      </c>
      <c r="P147" s="3">
        <v>2.5</v>
      </c>
      <c r="Q147" s="4" t="s">
        <v>369</v>
      </c>
      <c r="R147" s="24">
        <v>23.59</v>
      </c>
      <c r="S147" s="18">
        <f>SUM(R147*1.22)</f>
        <v>28.779799999999998</v>
      </c>
      <c r="T147" s="20"/>
      <c r="U147" s="30" t="s">
        <v>485</v>
      </c>
      <c r="V147" s="10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  <c r="HZ147" s="12"/>
      <c r="IA147" s="12"/>
      <c r="IB147" s="12"/>
      <c r="IC147" s="12"/>
      <c r="ID147" s="12"/>
      <c r="IE147" s="12"/>
      <c r="IF147" s="12"/>
      <c r="IG147" s="12"/>
      <c r="IH147" s="12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  <c r="IU147" s="12"/>
      <c r="IV147" s="12"/>
      <c r="IW147" s="12"/>
      <c r="IX147" s="12"/>
      <c r="IY147" s="12"/>
      <c r="KA147" s="12"/>
      <c r="KB147" s="12"/>
      <c r="KC147" s="12"/>
      <c r="LE147" s="12"/>
      <c r="LF147" s="12"/>
      <c r="LG147" s="12"/>
      <c r="LH147" s="12"/>
      <c r="LI147" s="12"/>
      <c r="LJ147" s="12"/>
      <c r="LR147" s="12"/>
      <c r="LS147" s="12"/>
      <c r="LT147" s="12"/>
      <c r="LU147" s="12"/>
      <c r="LV147" s="12"/>
      <c r="LW147" s="12"/>
      <c r="LX147" s="12"/>
      <c r="LY147" s="12"/>
      <c r="LZ147" s="12"/>
      <c r="MA147" s="12"/>
      <c r="MB147" s="12"/>
      <c r="MC147" s="12"/>
      <c r="MD147" s="12"/>
      <c r="ME147" s="12"/>
      <c r="MF147" s="12"/>
      <c r="MH147" s="12"/>
      <c r="MI147" s="12"/>
      <c r="MJ147" s="12"/>
      <c r="MM147" s="7"/>
      <c r="MN147" s="7"/>
      <c r="MO147" s="7"/>
      <c r="MP147" s="7"/>
      <c r="MQ147" s="7"/>
      <c r="MR147" s="7"/>
      <c r="MS147" s="7"/>
      <c r="MT147" s="7"/>
    </row>
    <row r="148" spans="1:358" s="8" customFormat="1" ht="22.5" customHeight="1">
      <c r="A148" s="56"/>
      <c r="B148" s="55"/>
      <c r="C148" s="63"/>
      <c r="D148" s="201"/>
      <c r="E148" s="113"/>
      <c r="F148" s="60"/>
      <c r="G148" s="60"/>
      <c r="H148" s="28"/>
      <c r="I148" s="26"/>
      <c r="J148" s="26"/>
      <c r="K148" s="26"/>
      <c r="L148" s="65"/>
      <c r="M148" s="15"/>
      <c r="N148" s="33"/>
      <c r="O148" s="34"/>
      <c r="P148" s="33"/>
      <c r="Q148" s="34"/>
      <c r="R148" s="35"/>
      <c r="S148" s="36"/>
      <c r="T148" s="21"/>
      <c r="U148" s="30"/>
      <c r="V148" s="10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  <c r="HG148" s="12"/>
      <c r="HH148" s="12"/>
      <c r="HI148" s="12"/>
      <c r="HJ148" s="12"/>
      <c r="HK148" s="12"/>
      <c r="HL148" s="12"/>
      <c r="HM148" s="12"/>
      <c r="HN148" s="12"/>
      <c r="HO148" s="12"/>
      <c r="HP148" s="12"/>
      <c r="HQ148" s="12"/>
      <c r="HR148" s="12"/>
      <c r="HS148" s="12"/>
      <c r="HT148" s="12"/>
      <c r="HU148" s="12"/>
      <c r="HV148" s="12"/>
      <c r="HW148" s="12"/>
      <c r="HX148" s="12"/>
      <c r="HY148" s="12"/>
      <c r="HZ148" s="12"/>
      <c r="IA148" s="12"/>
      <c r="IB148" s="12"/>
      <c r="IC148" s="12"/>
      <c r="ID148" s="12"/>
      <c r="IE148" s="12"/>
      <c r="IF148" s="12"/>
      <c r="IG148" s="12"/>
      <c r="IH148" s="12"/>
      <c r="JV148" s="12"/>
      <c r="JW148" s="12"/>
      <c r="LC148" s="12"/>
      <c r="LD148" s="12"/>
      <c r="LE148" s="12"/>
      <c r="LR148" s="12"/>
      <c r="LS148" s="12"/>
      <c r="LT148" s="12"/>
      <c r="LU148" s="12"/>
      <c r="MG148" s="12"/>
      <c r="MH148" s="12"/>
      <c r="MI148" s="12"/>
      <c r="MJ148" s="12"/>
      <c r="MK148" s="12"/>
      <c r="ML148" s="12"/>
      <c r="MM148" s="12"/>
      <c r="MN148" s="12"/>
      <c r="MO148" s="12"/>
      <c r="MP148" s="12"/>
      <c r="MQ148" s="12"/>
      <c r="MR148" s="12"/>
      <c r="MS148" s="12"/>
      <c r="MT148" s="12"/>
    </row>
    <row r="149" spans="1:358" s="8" customFormat="1" ht="22.5" customHeight="1">
      <c r="A149" s="57">
        <v>1</v>
      </c>
      <c r="B149" s="58">
        <v>25</v>
      </c>
      <c r="C149" s="62">
        <v>5</v>
      </c>
      <c r="D149" s="201">
        <f>SUM((S149*A149)+B149+C149)</f>
        <v>54.277999999999999</v>
      </c>
      <c r="E149" s="74"/>
      <c r="F149" s="59" t="s">
        <v>1092</v>
      </c>
      <c r="G149" s="59"/>
      <c r="H149" s="28" t="s">
        <v>1961</v>
      </c>
      <c r="I149" s="26" t="s">
        <v>873</v>
      </c>
      <c r="J149" s="28"/>
      <c r="K149" s="26" t="s">
        <v>2163</v>
      </c>
      <c r="L149" s="65">
        <f>SUM(D149)</f>
        <v>54.277999999999999</v>
      </c>
      <c r="M149" s="15">
        <v>7.5</v>
      </c>
      <c r="N149" s="1" t="s">
        <v>369</v>
      </c>
      <c r="O149" s="2" t="s">
        <v>369</v>
      </c>
      <c r="P149" s="3">
        <v>2.5</v>
      </c>
      <c r="Q149" s="4" t="s">
        <v>369</v>
      </c>
      <c r="R149" s="24">
        <v>19.899999999999999</v>
      </c>
      <c r="S149" s="38">
        <f>SUM(R149*1.22)</f>
        <v>24.277999999999999</v>
      </c>
      <c r="T149" s="25"/>
      <c r="U149" s="10" t="s">
        <v>622</v>
      </c>
      <c r="V149" s="10"/>
      <c r="IB149" s="12"/>
      <c r="IC149" s="12"/>
      <c r="IE149" s="12"/>
      <c r="IF149" s="12"/>
      <c r="IG149" s="12"/>
      <c r="IH149" s="12"/>
      <c r="II149" s="12"/>
      <c r="IJ149" s="12"/>
      <c r="IK149" s="12"/>
      <c r="IL149" s="12"/>
      <c r="IO149" s="12"/>
      <c r="IR149" s="12"/>
      <c r="IS149" s="12"/>
      <c r="IT149" s="12"/>
      <c r="IU149" s="12"/>
      <c r="IV149" s="12"/>
      <c r="IW149" s="12"/>
      <c r="IX149" s="12"/>
      <c r="IY149" s="12"/>
      <c r="IZ149" s="12"/>
      <c r="JU149" s="12"/>
      <c r="JV149" s="12"/>
      <c r="JW149" s="12"/>
      <c r="JY149" s="12"/>
      <c r="KB149" s="12"/>
      <c r="KC149" s="12"/>
      <c r="KD149" s="12"/>
      <c r="KE149" s="12"/>
      <c r="KF149" s="12"/>
      <c r="KG149" s="12"/>
      <c r="KM149" s="12"/>
      <c r="KN149" s="12"/>
      <c r="KO149" s="12"/>
      <c r="KU149" s="12"/>
      <c r="KV149" s="12"/>
      <c r="KW149" s="12"/>
      <c r="KX149" s="12"/>
      <c r="KY149" s="12"/>
      <c r="KZ149" s="12"/>
      <c r="LE149" s="12"/>
      <c r="LF149" s="12"/>
      <c r="LG149" s="12"/>
      <c r="LH149" s="12"/>
      <c r="LI149" s="12"/>
      <c r="LJ149" s="12"/>
      <c r="LK149" s="12"/>
      <c r="LR149" s="12"/>
      <c r="LS149" s="12"/>
      <c r="LT149" s="12"/>
      <c r="LU149" s="12"/>
      <c r="LV149" s="12"/>
      <c r="LW149" s="12"/>
      <c r="LX149" s="12"/>
      <c r="LY149" s="12"/>
      <c r="LZ149" s="12"/>
      <c r="MA149" s="12"/>
      <c r="MB149" s="12"/>
      <c r="MC149" s="12"/>
      <c r="MD149" s="12"/>
      <c r="ME149" s="12"/>
      <c r="MF149" s="12"/>
      <c r="MG149" s="12"/>
      <c r="MH149" s="12"/>
      <c r="MI149" s="12"/>
      <c r="MJ149" s="12"/>
      <c r="MK149" s="12"/>
      <c r="ML149" s="12"/>
    </row>
    <row r="150" spans="1:358" s="8" customFormat="1" ht="22.5" customHeight="1">
      <c r="A150" s="57">
        <v>1</v>
      </c>
      <c r="B150" s="58">
        <v>25</v>
      </c>
      <c r="C150" s="62"/>
      <c r="D150" s="201">
        <f>SUM((S150*A150)+B150+C150)</f>
        <v>68.566200000000009</v>
      </c>
      <c r="E150" s="113"/>
      <c r="F150" s="59" t="s">
        <v>1092</v>
      </c>
      <c r="G150" s="59"/>
      <c r="H150" s="28" t="s">
        <v>1961</v>
      </c>
      <c r="I150" s="26" t="s">
        <v>1670</v>
      </c>
      <c r="J150" s="28" t="s">
        <v>1598</v>
      </c>
      <c r="K150" s="26" t="s">
        <v>2039</v>
      </c>
      <c r="L150" s="65">
        <f>SUM(D150)</f>
        <v>68.566200000000009</v>
      </c>
      <c r="M150" s="15">
        <v>9</v>
      </c>
      <c r="N150" s="1" t="s">
        <v>369</v>
      </c>
      <c r="O150" s="2" t="s">
        <v>369</v>
      </c>
      <c r="P150" s="3" t="s">
        <v>369</v>
      </c>
      <c r="Q150" s="4">
        <v>0.5</v>
      </c>
      <c r="R150" s="24">
        <v>35.71</v>
      </c>
      <c r="S150" s="38">
        <f>SUM(R150*1.22)</f>
        <v>43.566200000000002</v>
      </c>
      <c r="T150" s="25">
        <v>0.22</v>
      </c>
      <c r="U150" s="10" t="s">
        <v>517</v>
      </c>
      <c r="V150" s="10"/>
      <c r="IB150" s="12"/>
      <c r="IC150" s="12"/>
      <c r="IE150" s="12"/>
      <c r="IF150" s="12"/>
      <c r="IG150" s="12"/>
      <c r="IH150" s="12"/>
      <c r="II150" s="12"/>
      <c r="IJ150" s="12"/>
      <c r="IK150" s="12"/>
      <c r="IL150" s="12"/>
      <c r="IO150" s="12"/>
      <c r="IR150" s="12"/>
      <c r="IS150" s="12"/>
      <c r="IT150" s="12"/>
      <c r="IU150" s="12"/>
      <c r="IV150" s="12"/>
      <c r="IW150" s="12"/>
      <c r="IX150" s="12"/>
      <c r="IY150" s="12"/>
      <c r="IZ150" s="12"/>
      <c r="JU150" s="12"/>
      <c r="JV150" s="12"/>
      <c r="JW150" s="12"/>
      <c r="JY150" s="12"/>
      <c r="KB150" s="12"/>
      <c r="KC150" s="12"/>
      <c r="KD150" s="12"/>
      <c r="KE150" s="12"/>
      <c r="KF150" s="12"/>
      <c r="KG150" s="12"/>
      <c r="KM150" s="12"/>
      <c r="KN150" s="12"/>
      <c r="KO150" s="12"/>
      <c r="KU150" s="12"/>
      <c r="KV150" s="12"/>
      <c r="KW150" s="12"/>
      <c r="KX150" s="12"/>
      <c r="KY150" s="12"/>
      <c r="KZ150" s="12"/>
      <c r="LE150" s="12"/>
      <c r="LF150" s="12"/>
      <c r="LG150" s="12"/>
      <c r="LH150" s="12"/>
      <c r="LI150" s="12"/>
      <c r="LJ150" s="12"/>
      <c r="LK150" s="12"/>
      <c r="LL150" s="12"/>
      <c r="LM150" s="12"/>
      <c r="LN150" s="12"/>
      <c r="LO150" s="12"/>
      <c r="LP150" s="12"/>
      <c r="LQ150" s="12"/>
      <c r="LR150" s="12"/>
      <c r="LS150" s="12"/>
      <c r="LT150" s="12"/>
      <c r="LU150" s="12"/>
      <c r="LV150" s="12"/>
      <c r="LW150" s="12"/>
      <c r="LX150" s="12"/>
      <c r="LY150" s="12"/>
      <c r="LZ150" s="12"/>
      <c r="MA150" s="12"/>
      <c r="MB150" s="12"/>
      <c r="MC150" s="12"/>
      <c r="MD150" s="12"/>
      <c r="ME150" s="12"/>
      <c r="MF150" s="12"/>
      <c r="MH150" s="12"/>
      <c r="MI150" s="12"/>
      <c r="MJ150" s="12"/>
      <c r="MM150" s="12"/>
      <c r="MN150" s="12"/>
      <c r="MO150" s="12"/>
      <c r="MP150" s="12"/>
      <c r="MQ150" s="12"/>
      <c r="MR150" s="12"/>
      <c r="MS150" s="12"/>
      <c r="MT150" s="12"/>
    </row>
    <row r="151" spans="1:358" s="8" customFormat="1" ht="22.5" customHeight="1">
      <c r="A151" s="57">
        <v>1</v>
      </c>
      <c r="B151" s="58">
        <v>25</v>
      </c>
      <c r="C151" s="62"/>
      <c r="D151" s="201">
        <f>SUM((S151*A151)+B151+C151)</f>
        <v>68.566200000000009</v>
      </c>
      <c r="E151" s="113"/>
      <c r="F151" s="59" t="s">
        <v>1092</v>
      </c>
      <c r="G151" s="59"/>
      <c r="H151" s="28" t="s">
        <v>1961</v>
      </c>
      <c r="I151" s="26" t="s">
        <v>1670</v>
      </c>
      <c r="J151" s="28"/>
      <c r="K151" s="26" t="s">
        <v>2034</v>
      </c>
      <c r="L151" s="65">
        <f>SUM(D151)</f>
        <v>68.566200000000009</v>
      </c>
      <c r="M151" s="15">
        <v>9</v>
      </c>
      <c r="N151" s="1" t="s">
        <v>369</v>
      </c>
      <c r="O151" s="2" t="s">
        <v>369</v>
      </c>
      <c r="P151" s="3" t="s">
        <v>369</v>
      </c>
      <c r="Q151" s="4">
        <v>1</v>
      </c>
      <c r="R151" s="24">
        <v>35.71</v>
      </c>
      <c r="S151" s="38">
        <f>SUM(R151*1.22)</f>
        <v>43.566200000000002</v>
      </c>
      <c r="T151" s="25">
        <v>0.22</v>
      </c>
      <c r="U151" s="10" t="s">
        <v>517</v>
      </c>
      <c r="V151" s="10"/>
      <c r="IB151" s="12"/>
      <c r="IC151" s="12"/>
      <c r="IE151" s="12"/>
      <c r="IF151" s="12"/>
      <c r="IG151" s="12"/>
      <c r="IH151" s="12"/>
      <c r="II151" s="12"/>
      <c r="IJ151" s="12"/>
      <c r="IK151" s="12"/>
      <c r="IL151" s="12"/>
      <c r="IO151" s="12"/>
      <c r="IR151" s="12"/>
      <c r="IS151" s="12"/>
      <c r="IT151" s="12"/>
      <c r="IU151" s="12"/>
      <c r="IV151" s="12"/>
      <c r="IW151" s="12"/>
      <c r="IX151" s="12"/>
      <c r="IY151" s="12"/>
      <c r="IZ151" s="12"/>
      <c r="JU151" s="12"/>
      <c r="JV151" s="12"/>
      <c r="JW151" s="12"/>
      <c r="JY151" s="12"/>
      <c r="KB151" s="12"/>
      <c r="KC151" s="12"/>
      <c r="KD151" s="12"/>
      <c r="KE151" s="12"/>
      <c r="KF151" s="12"/>
      <c r="KG151" s="12"/>
      <c r="KM151" s="12"/>
      <c r="KN151" s="12"/>
      <c r="KO151" s="12"/>
      <c r="KU151" s="12"/>
      <c r="KV151" s="12"/>
      <c r="KW151" s="12"/>
      <c r="KX151" s="12"/>
      <c r="KY151" s="12"/>
      <c r="KZ151" s="12"/>
      <c r="LE151" s="12"/>
      <c r="LF151" s="12"/>
      <c r="LG151" s="12"/>
      <c r="LH151" s="12"/>
      <c r="LI151" s="12"/>
      <c r="LJ151" s="12"/>
      <c r="LK151" s="12"/>
      <c r="LL151" s="12"/>
      <c r="LM151" s="12"/>
      <c r="LN151" s="12"/>
      <c r="LO151" s="12"/>
      <c r="LP151" s="12"/>
      <c r="LQ151" s="12"/>
      <c r="LR151" s="12"/>
      <c r="LS151" s="12"/>
      <c r="LT151" s="12"/>
      <c r="LU151" s="12"/>
      <c r="LV151" s="12"/>
      <c r="LW151" s="12"/>
      <c r="LX151" s="12"/>
      <c r="LY151" s="12"/>
      <c r="LZ151" s="12"/>
      <c r="MA151" s="12"/>
      <c r="MB151" s="12"/>
      <c r="MC151" s="12"/>
      <c r="MD151" s="12"/>
      <c r="ME151" s="12"/>
      <c r="MF151" s="12"/>
      <c r="MH151" s="12"/>
      <c r="MI151" s="12"/>
      <c r="MJ151" s="12"/>
      <c r="MK151" s="12"/>
      <c r="ML151" s="12"/>
      <c r="MM151" s="12"/>
      <c r="MN151" s="12"/>
      <c r="MO151" s="12"/>
      <c r="MP151" s="12"/>
      <c r="MQ151" s="12"/>
      <c r="MR151" s="12"/>
      <c r="MS151" s="12"/>
      <c r="MT151" s="12"/>
    </row>
    <row r="152" spans="1:358" s="8" customFormat="1" ht="22.5" customHeight="1">
      <c r="A152" s="57">
        <v>1</v>
      </c>
      <c r="B152" s="58">
        <v>25</v>
      </c>
      <c r="C152" s="62"/>
      <c r="D152" s="201">
        <f>SUM((S152*A152)+B152+C152)</f>
        <v>64.637799999999999</v>
      </c>
      <c r="E152" s="113"/>
      <c r="F152" s="59" t="s">
        <v>1092</v>
      </c>
      <c r="G152" s="59"/>
      <c r="H152" s="28" t="s">
        <v>1961</v>
      </c>
      <c r="I152" s="28" t="s">
        <v>1962</v>
      </c>
      <c r="J152" s="28"/>
      <c r="K152" s="28" t="s">
        <v>2045</v>
      </c>
      <c r="L152" s="65">
        <f>SUM(D152)</f>
        <v>64.637799999999999</v>
      </c>
      <c r="M152" s="15">
        <v>9</v>
      </c>
      <c r="N152" s="1" t="s">
        <v>369</v>
      </c>
      <c r="O152" s="2" t="s">
        <v>369</v>
      </c>
      <c r="P152" s="3">
        <v>1.5</v>
      </c>
      <c r="Q152" s="4" t="s">
        <v>369</v>
      </c>
      <c r="R152" s="24">
        <v>32.49</v>
      </c>
      <c r="S152" s="18">
        <f>SUM(R152*1.22)</f>
        <v>39.637799999999999</v>
      </c>
      <c r="T152" s="20"/>
      <c r="U152" s="30" t="s">
        <v>638</v>
      </c>
      <c r="V152" s="10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  <c r="HZ152" s="12"/>
      <c r="IA152" s="12"/>
      <c r="IB152" s="12"/>
      <c r="IC152" s="12"/>
      <c r="ID152" s="12"/>
      <c r="IE152" s="12"/>
      <c r="IF152" s="12"/>
      <c r="IG152" s="12"/>
      <c r="IH152" s="12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  <c r="IU152" s="12"/>
      <c r="IV152" s="12"/>
      <c r="IW152" s="12"/>
      <c r="IX152" s="12"/>
      <c r="IY152" s="12"/>
      <c r="LE152" s="12"/>
      <c r="LF152" s="12"/>
      <c r="LG152" s="12"/>
      <c r="LH152" s="12"/>
      <c r="LI152" s="12"/>
      <c r="LJ152" s="12"/>
      <c r="LK152" s="12"/>
      <c r="LL152" s="12"/>
      <c r="LV152" s="12"/>
      <c r="LW152" s="12"/>
      <c r="LX152" s="12"/>
      <c r="LY152" s="12"/>
      <c r="LZ152" s="12"/>
      <c r="MA152" s="12"/>
      <c r="MB152" s="12"/>
      <c r="MC152" s="12"/>
      <c r="MD152" s="12"/>
      <c r="ME152" s="12"/>
      <c r="MF152" s="12"/>
    </row>
    <row r="153" spans="1:358" s="8" customFormat="1" ht="22.5" customHeight="1">
      <c r="A153" s="57">
        <v>1</v>
      </c>
      <c r="B153" s="58">
        <v>25</v>
      </c>
      <c r="C153" s="62"/>
      <c r="D153" s="201">
        <f>SUM((S153*A153)+B153+C153)</f>
        <v>59.037999999999997</v>
      </c>
      <c r="E153" s="113"/>
      <c r="F153" s="59" t="s">
        <v>1092</v>
      </c>
      <c r="G153" s="59"/>
      <c r="H153" s="28" t="s">
        <v>1961</v>
      </c>
      <c r="I153" s="28" t="s">
        <v>747</v>
      </c>
      <c r="J153" s="28"/>
      <c r="K153" s="28" t="s">
        <v>2047</v>
      </c>
      <c r="L153" s="65">
        <f>SUM(D153)</f>
        <v>59.037999999999997</v>
      </c>
      <c r="M153" s="15">
        <v>8</v>
      </c>
      <c r="N153" s="1" t="s">
        <v>369</v>
      </c>
      <c r="O153" s="2" t="s">
        <v>369</v>
      </c>
      <c r="P153" s="3">
        <v>1.5</v>
      </c>
      <c r="Q153" s="4" t="s">
        <v>369</v>
      </c>
      <c r="R153" s="24">
        <v>27.9</v>
      </c>
      <c r="S153" s="18">
        <f>SUM(R153*1.22)</f>
        <v>34.037999999999997</v>
      </c>
      <c r="T153" s="20"/>
      <c r="U153" s="30" t="s">
        <v>622</v>
      </c>
      <c r="V153" s="10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  <c r="HZ153" s="12"/>
      <c r="IA153" s="12"/>
      <c r="IB153" s="12"/>
      <c r="IC153" s="12"/>
      <c r="ID153" s="12"/>
      <c r="IE153" s="12"/>
      <c r="IF153" s="12"/>
      <c r="IG153" s="12"/>
      <c r="IH153" s="12"/>
      <c r="II153" s="12"/>
      <c r="IJ153" s="12"/>
      <c r="IK153" s="12"/>
      <c r="IL153" s="12"/>
      <c r="IM153" s="12"/>
      <c r="IN153" s="12"/>
      <c r="IO153" s="12"/>
      <c r="IP153" s="12"/>
      <c r="IQ153" s="12"/>
      <c r="IR153" s="12"/>
      <c r="IS153" s="12"/>
      <c r="IT153" s="12"/>
      <c r="IU153" s="12"/>
      <c r="IV153" s="12"/>
      <c r="IW153" s="12"/>
      <c r="IX153" s="12"/>
      <c r="IY153" s="12"/>
      <c r="KA153" s="12"/>
      <c r="KB153" s="12"/>
      <c r="KC153" s="12"/>
      <c r="LE153" s="12"/>
      <c r="LF153" s="12"/>
      <c r="LG153" s="12"/>
      <c r="LH153" s="12"/>
      <c r="LI153" s="12"/>
      <c r="LJ153" s="12"/>
      <c r="LK153" s="12"/>
      <c r="LM153" s="12"/>
      <c r="LN153" s="12"/>
      <c r="LO153" s="12"/>
      <c r="LP153" s="12"/>
      <c r="LQ153" s="12"/>
      <c r="LV153" s="12"/>
      <c r="LW153" s="12"/>
      <c r="LX153" s="12"/>
      <c r="LY153" s="12"/>
      <c r="LZ153" s="12"/>
      <c r="MA153" s="12"/>
      <c r="MB153" s="12"/>
      <c r="MC153" s="12"/>
      <c r="MD153" s="12"/>
      <c r="ME153" s="12"/>
      <c r="MF153" s="12"/>
      <c r="MG153" s="12"/>
    </row>
    <row r="154" spans="1:358" s="8" customFormat="1" ht="22.5" customHeight="1">
      <c r="A154" s="56"/>
      <c r="B154" s="55"/>
      <c r="C154" s="63"/>
      <c r="D154" s="201"/>
      <c r="E154" s="113"/>
      <c r="F154" s="60"/>
      <c r="G154" s="60"/>
      <c r="H154" s="28"/>
      <c r="I154" s="26"/>
      <c r="J154" s="26"/>
      <c r="K154" s="26"/>
      <c r="L154" s="65"/>
      <c r="M154" s="15"/>
      <c r="N154" s="33"/>
      <c r="O154" s="34"/>
      <c r="P154" s="33"/>
      <c r="Q154" s="34"/>
      <c r="R154" s="35"/>
      <c r="S154" s="36"/>
      <c r="T154" s="21"/>
      <c r="U154" s="30"/>
      <c r="V154" s="10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  <c r="HT154" s="12"/>
      <c r="HU154" s="12"/>
      <c r="HV154" s="12"/>
      <c r="HW154" s="12"/>
      <c r="HX154" s="12"/>
      <c r="HY154" s="12"/>
      <c r="HZ154" s="12"/>
      <c r="IA154" s="12"/>
      <c r="IB154" s="12"/>
      <c r="IC154" s="12"/>
      <c r="ID154" s="12"/>
      <c r="IE154" s="12"/>
      <c r="IF154" s="12"/>
      <c r="IG154" s="12"/>
      <c r="IH154" s="12"/>
      <c r="JV154" s="12"/>
      <c r="JW154" s="12"/>
      <c r="LC154" s="12"/>
      <c r="LD154" s="12"/>
      <c r="LE154" s="12"/>
      <c r="LR154" s="12"/>
      <c r="LS154" s="12"/>
      <c r="LT154" s="12"/>
      <c r="LU154" s="12"/>
      <c r="MG154" s="12"/>
      <c r="MH154" s="12"/>
      <c r="MI154" s="12"/>
      <c r="MJ154" s="12"/>
      <c r="MK154" s="12"/>
      <c r="ML154" s="12"/>
      <c r="MM154" s="12"/>
      <c r="MN154" s="12"/>
      <c r="MO154" s="12"/>
      <c r="MP154" s="12"/>
      <c r="MQ154" s="12"/>
      <c r="MR154" s="12"/>
      <c r="MS154" s="12"/>
      <c r="MT154" s="12"/>
    </row>
    <row r="155" spans="1:358" s="8" customFormat="1" ht="22.5" customHeight="1">
      <c r="A155" s="57">
        <v>1</v>
      </c>
      <c r="B155" s="58">
        <v>25</v>
      </c>
      <c r="C155" s="62"/>
      <c r="D155" s="201">
        <f>SUM((S155*A155)+B155+C155)</f>
        <v>58.220599999999997</v>
      </c>
      <c r="E155" s="74"/>
      <c r="F155" s="59" t="s">
        <v>1092</v>
      </c>
      <c r="G155" s="59"/>
      <c r="H155" s="28" t="s">
        <v>1960</v>
      </c>
      <c r="I155" s="28" t="s">
        <v>1101</v>
      </c>
      <c r="J155" s="28"/>
      <c r="K155" s="28" t="s">
        <v>2046</v>
      </c>
      <c r="L155" s="65">
        <f>SUM(D155)</f>
        <v>58.220599999999997</v>
      </c>
      <c r="M155" s="15">
        <v>8</v>
      </c>
      <c r="N155" s="1" t="s">
        <v>369</v>
      </c>
      <c r="O155" s="2" t="s">
        <v>369</v>
      </c>
      <c r="P155" s="3">
        <v>1</v>
      </c>
      <c r="Q155" s="4" t="s">
        <v>369</v>
      </c>
      <c r="R155" s="24">
        <v>27.23</v>
      </c>
      <c r="S155" s="18">
        <f>SUM(R155*1.22)</f>
        <v>33.220599999999997</v>
      </c>
      <c r="T155" s="20"/>
      <c r="U155" s="30" t="s">
        <v>485</v>
      </c>
      <c r="V155" s="10"/>
      <c r="W155" s="275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2"/>
      <c r="HL155" s="12"/>
      <c r="HM155" s="12"/>
      <c r="HN155" s="12"/>
      <c r="HO155" s="12"/>
      <c r="HP155" s="12"/>
      <c r="HQ155" s="12"/>
      <c r="HR155" s="12"/>
      <c r="HS155" s="12"/>
      <c r="HT155" s="12"/>
      <c r="HU155" s="12"/>
      <c r="HV155" s="12"/>
      <c r="HW155" s="12"/>
      <c r="HX155" s="12"/>
      <c r="HY155" s="12"/>
      <c r="HZ155" s="12"/>
      <c r="IA155" s="12"/>
      <c r="IB155" s="12"/>
      <c r="IC155" s="12"/>
      <c r="ID155" s="12"/>
      <c r="IE155" s="12"/>
      <c r="IF155" s="12"/>
      <c r="IG155" s="12"/>
      <c r="IH155" s="12"/>
      <c r="II155" s="12"/>
      <c r="IJ155" s="12"/>
      <c r="IK155" s="12"/>
      <c r="IL155" s="12"/>
      <c r="IM155" s="12"/>
      <c r="IN155" s="12"/>
      <c r="IO155" s="12"/>
      <c r="IP155" s="12"/>
      <c r="IQ155" s="12"/>
      <c r="IR155" s="12"/>
      <c r="IS155" s="12"/>
      <c r="IT155" s="12"/>
      <c r="IU155" s="12"/>
      <c r="IV155" s="12"/>
      <c r="IW155" s="12"/>
      <c r="IX155" s="12"/>
      <c r="IY155" s="12"/>
      <c r="IZ155" s="12"/>
      <c r="JA155" s="12"/>
      <c r="JB155" s="12"/>
      <c r="JC155" s="12"/>
      <c r="JD155" s="12"/>
      <c r="JE155" s="12"/>
      <c r="JF155" s="12"/>
      <c r="JG155" s="12"/>
      <c r="LC155" s="12"/>
      <c r="LD155" s="12"/>
      <c r="LE155" s="12"/>
      <c r="LF155" s="12"/>
      <c r="LG155" s="12"/>
      <c r="LH155" s="12"/>
      <c r="LI155" s="12"/>
      <c r="LJ155" s="12"/>
      <c r="LR155" s="12"/>
      <c r="LS155" s="12"/>
      <c r="LT155" s="12"/>
      <c r="LU155" s="12"/>
      <c r="LV155" s="12"/>
      <c r="LW155" s="12"/>
      <c r="LX155" s="12"/>
      <c r="LY155" s="12"/>
      <c r="LZ155" s="12"/>
      <c r="MA155" s="12"/>
      <c r="MB155" s="12"/>
      <c r="MC155" s="12"/>
      <c r="MD155" s="12"/>
      <c r="ME155" s="12"/>
      <c r="MF155" s="12"/>
      <c r="MG155" s="12"/>
      <c r="MH155" s="12"/>
      <c r="MI155" s="12"/>
      <c r="MJ155" s="12"/>
      <c r="MK155" s="12"/>
      <c r="ML155" s="12"/>
      <c r="MM155" s="12"/>
      <c r="MN155" s="12"/>
      <c r="MO155" s="12"/>
      <c r="MP155" s="12"/>
      <c r="MQ155" s="12"/>
      <c r="MR155" s="12"/>
      <c r="MS155" s="12"/>
      <c r="MT155" s="12"/>
    </row>
    <row r="156" spans="1:358" s="8" customFormat="1" ht="22.5" customHeight="1">
      <c r="A156" s="56"/>
      <c r="B156" s="55"/>
      <c r="C156" s="63"/>
      <c r="D156" s="201"/>
      <c r="E156" s="113"/>
      <c r="F156" s="60"/>
      <c r="G156" s="60"/>
      <c r="H156" s="28"/>
      <c r="I156" s="26"/>
      <c r="J156" s="26"/>
      <c r="K156" s="26"/>
      <c r="L156" s="65"/>
      <c r="M156" s="15"/>
      <c r="N156" s="33"/>
      <c r="O156" s="34"/>
      <c r="P156" s="33"/>
      <c r="Q156" s="34"/>
      <c r="R156" s="35"/>
      <c r="S156" s="36"/>
      <c r="T156" s="21"/>
      <c r="U156" s="30"/>
      <c r="V156" s="10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2"/>
      <c r="HL156" s="12"/>
      <c r="HM156" s="12"/>
      <c r="HN156" s="12"/>
      <c r="HO156" s="12"/>
      <c r="HP156" s="12"/>
      <c r="HQ156" s="12"/>
      <c r="HR156" s="12"/>
      <c r="HS156" s="12"/>
      <c r="HT156" s="12"/>
      <c r="HU156" s="12"/>
      <c r="HV156" s="12"/>
      <c r="HW156" s="12"/>
      <c r="HX156" s="12"/>
      <c r="HY156" s="12"/>
      <c r="HZ156" s="12"/>
      <c r="IA156" s="12"/>
      <c r="IB156" s="12"/>
      <c r="IC156" s="12"/>
      <c r="ID156" s="12"/>
      <c r="IE156" s="12"/>
      <c r="IF156" s="12"/>
      <c r="IG156" s="12"/>
      <c r="IH156" s="12"/>
      <c r="JV156" s="12"/>
      <c r="JW156" s="12"/>
      <c r="LC156" s="12"/>
      <c r="LD156" s="12"/>
      <c r="LE156" s="12"/>
      <c r="LR156" s="12"/>
      <c r="LS156" s="12"/>
      <c r="LT156" s="12"/>
      <c r="LU156" s="12"/>
      <c r="MG156" s="12"/>
      <c r="MH156" s="12"/>
      <c r="MI156" s="12"/>
      <c r="MJ156" s="12"/>
      <c r="MK156" s="12"/>
      <c r="ML156" s="12"/>
      <c r="MM156" s="12"/>
      <c r="MN156" s="12"/>
      <c r="MO156" s="12"/>
      <c r="MP156" s="12"/>
      <c r="MQ156" s="12"/>
      <c r="MR156" s="12"/>
      <c r="MS156" s="12"/>
      <c r="MT156" s="12"/>
    </row>
    <row r="157" spans="1:358" s="8" customFormat="1" ht="22.5" customHeight="1">
      <c r="A157" s="57">
        <v>1</v>
      </c>
      <c r="B157" s="58">
        <v>25</v>
      </c>
      <c r="C157" s="62"/>
      <c r="D157" s="201">
        <f>SUM((S157*A157)+B157+C157)</f>
        <v>57.33</v>
      </c>
      <c r="E157" s="74"/>
      <c r="F157" s="59" t="s">
        <v>1092</v>
      </c>
      <c r="G157" s="59"/>
      <c r="H157" s="28" t="s">
        <v>2846</v>
      </c>
      <c r="I157" s="28" t="s">
        <v>2847</v>
      </c>
      <c r="J157" s="28"/>
      <c r="K157" s="28" t="s">
        <v>2853</v>
      </c>
      <c r="L157" s="65">
        <f>SUM(D157)</f>
        <v>57.33</v>
      </c>
      <c r="M157" s="15">
        <v>8</v>
      </c>
      <c r="N157" s="1" t="s">
        <v>369</v>
      </c>
      <c r="O157" s="2" t="s">
        <v>369</v>
      </c>
      <c r="P157" s="3">
        <v>2</v>
      </c>
      <c r="Q157" s="4" t="s">
        <v>369</v>
      </c>
      <c r="R157" s="24">
        <v>26.5</v>
      </c>
      <c r="S157" s="18">
        <f>SUM(R157*1.22)</f>
        <v>32.33</v>
      </c>
      <c r="T157" s="20"/>
      <c r="U157" s="30" t="s">
        <v>485</v>
      </c>
      <c r="V157" s="10"/>
      <c r="W157" s="275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2"/>
      <c r="HL157" s="12"/>
      <c r="HM157" s="12"/>
      <c r="HN157" s="12"/>
      <c r="HO157" s="12"/>
      <c r="HP157" s="12"/>
      <c r="HQ157" s="12"/>
      <c r="HR157" s="12"/>
      <c r="HS157" s="12"/>
      <c r="HT157" s="12"/>
      <c r="HU157" s="12"/>
      <c r="HV157" s="12"/>
      <c r="HW157" s="12"/>
      <c r="HX157" s="12"/>
      <c r="HY157" s="12"/>
      <c r="HZ157" s="12"/>
      <c r="IA157" s="12"/>
      <c r="IB157" s="12"/>
      <c r="IC157" s="12"/>
      <c r="ID157" s="12"/>
      <c r="IE157" s="12"/>
      <c r="IF157" s="12"/>
      <c r="IG157" s="12"/>
      <c r="IH157" s="12"/>
      <c r="II157" s="12"/>
      <c r="IJ157" s="12"/>
      <c r="IK157" s="12"/>
      <c r="IL157" s="12"/>
      <c r="IM157" s="12"/>
      <c r="IN157" s="12"/>
      <c r="IO157" s="12"/>
      <c r="IP157" s="12"/>
      <c r="IQ157" s="12"/>
      <c r="IR157" s="12"/>
      <c r="IS157" s="12"/>
      <c r="IT157" s="12"/>
      <c r="IU157" s="12"/>
      <c r="IV157" s="12"/>
      <c r="IW157" s="12"/>
      <c r="IX157" s="12"/>
      <c r="IY157" s="12"/>
      <c r="IZ157" s="12"/>
      <c r="JA157" s="12"/>
      <c r="JB157" s="12"/>
      <c r="JC157" s="12"/>
      <c r="JD157" s="12"/>
      <c r="JE157" s="12"/>
      <c r="JF157" s="12"/>
      <c r="JG157" s="12"/>
      <c r="LC157" s="12"/>
      <c r="LD157" s="12"/>
      <c r="LE157" s="12"/>
      <c r="LF157" s="12"/>
      <c r="LG157" s="12"/>
      <c r="LH157" s="12"/>
      <c r="LI157" s="12"/>
      <c r="LJ157" s="12"/>
      <c r="LR157" s="12"/>
      <c r="LS157" s="12"/>
      <c r="LT157" s="12"/>
      <c r="LU157" s="12"/>
      <c r="LV157" s="12"/>
      <c r="LW157" s="12"/>
      <c r="LX157" s="12"/>
      <c r="LY157" s="12"/>
      <c r="LZ157" s="12"/>
      <c r="MA157" s="12"/>
      <c r="MB157" s="12"/>
      <c r="MC157" s="12"/>
      <c r="MD157" s="12"/>
      <c r="ME157" s="12"/>
      <c r="MF157" s="12"/>
      <c r="MG157" s="12"/>
      <c r="MH157" s="12"/>
      <c r="MI157" s="12"/>
      <c r="MJ157" s="12"/>
      <c r="MK157" s="12"/>
      <c r="ML157" s="12"/>
      <c r="MM157" s="12"/>
      <c r="MN157" s="12"/>
      <c r="MO157" s="12"/>
      <c r="MP157" s="12"/>
      <c r="MQ157" s="12"/>
      <c r="MR157" s="12"/>
      <c r="MS157" s="12"/>
      <c r="MT157" s="12"/>
    </row>
    <row r="158" spans="1:358" s="8" customFormat="1" ht="22.5" customHeight="1">
      <c r="A158" s="56"/>
      <c r="B158" s="55"/>
      <c r="C158" s="63"/>
      <c r="D158" s="201"/>
      <c r="E158" s="113"/>
      <c r="F158" s="60"/>
      <c r="G158" s="60"/>
      <c r="H158" s="28"/>
      <c r="I158" s="26"/>
      <c r="J158" s="26"/>
      <c r="K158" s="26"/>
      <c r="L158" s="65"/>
      <c r="M158" s="15"/>
      <c r="N158" s="33"/>
      <c r="O158" s="34"/>
      <c r="P158" s="33"/>
      <c r="Q158" s="34"/>
      <c r="R158" s="35"/>
      <c r="S158" s="36"/>
      <c r="T158" s="21"/>
      <c r="U158" s="30"/>
      <c r="V158" s="10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  <c r="HI158" s="12"/>
      <c r="HJ158" s="12"/>
      <c r="HK158" s="12"/>
      <c r="HL158" s="12"/>
      <c r="HM158" s="12"/>
      <c r="HN158" s="12"/>
      <c r="HO158" s="12"/>
      <c r="HP158" s="12"/>
      <c r="HQ158" s="12"/>
      <c r="HR158" s="12"/>
      <c r="HS158" s="12"/>
      <c r="HT158" s="12"/>
      <c r="HU158" s="12"/>
      <c r="HV158" s="12"/>
      <c r="HW158" s="12"/>
      <c r="HX158" s="12"/>
      <c r="HY158" s="12"/>
      <c r="HZ158" s="12"/>
      <c r="IA158" s="12"/>
      <c r="IB158" s="12"/>
      <c r="IC158" s="12"/>
      <c r="ID158" s="12"/>
      <c r="IE158" s="12"/>
      <c r="IF158" s="12"/>
      <c r="IG158" s="12"/>
      <c r="IH158" s="12"/>
      <c r="JV158" s="12"/>
      <c r="JW158" s="12"/>
      <c r="LC158" s="12"/>
      <c r="LD158" s="12"/>
      <c r="LE158" s="12"/>
      <c r="LR158" s="12"/>
      <c r="LS158" s="12"/>
      <c r="LT158" s="12"/>
      <c r="LU158" s="12"/>
      <c r="MG158" s="12"/>
      <c r="MH158" s="12"/>
      <c r="MI158" s="12"/>
      <c r="MJ158" s="12"/>
      <c r="MK158" s="12"/>
      <c r="ML158" s="12"/>
      <c r="MM158" s="12"/>
      <c r="MN158" s="12"/>
      <c r="MO158" s="12"/>
      <c r="MP158" s="12"/>
      <c r="MQ158" s="12"/>
      <c r="MR158" s="12"/>
      <c r="MS158" s="12"/>
      <c r="MT158" s="12"/>
    </row>
    <row r="159" spans="1:358" s="8" customFormat="1" ht="22.5" customHeight="1">
      <c r="A159" s="57">
        <v>2</v>
      </c>
      <c r="B159" s="58"/>
      <c r="C159" s="62">
        <v>5</v>
      </c>
      <c r="D159" s="201">
        <f>SUM((S159*A159)+B159+C159)</f>
        <v>35.4756</v>
      </c>
      <c r="E159" s="113"/>
      <c r="F159" s="59" t="s">
        <v>1091</v>
      </c>
      <c r="G159" s="59"/>
      <c r="H159" s="28" t="s">
        <v>2263</v>
      </c>
      <c r="I159" s="28" t="s">
        <v>1647</v>
      </c>
      <c r="J159" s="28"/>
      <c r="K159" s="28" t="s">
        <v>2264</v>
      </c>
      <c r="L159" s="65">
        <f>SUM(D159)</f>
        <v>35.4756</v>
      </c>
      <c r="M159" s="281">
        <v>5.5</v>
      </c>
      <c r="N159" s="1" t="s">
        <v>369</v>
      </c>
      <c r="O159" s="2" t="s">
        <v>369</v>
      </c>
      <c r="P159" s="3">
        <v>1</v>
      </c>
      <c r="Q159" s="4" t="s">
        <v>369</v>
      </c>
      <c r="R159" s="282">
        <v>12.49</v>
      </c>
      <c r="S159" s="18">
        <f>SUM(R159*1.22)</f>
        <v>15.2378</v>
      </c>
      <c r="T159" s="20"/>
      <c r="U159" s="10" t="s">
        <v>622</v>
      </c>
      <c r="V159" s="10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  <c r="HJ159" s="12"/>
      <c r="HK159" s="12"/>
      <c r="HL159" s="12"/>
      <c r="HM159" s="12"/>
      <c r="HN159" s="12"/>
      <c r="HO159" s="12"/>
      <c r="HP159" s="12"/>
      <c r="HQ159" s="12"/>
      <c r="HR159" s="12"/>
      <c r="HS159" s="12"/>
      <c r="HT159" s="12"/>
      <c r="HU159" s="12"/>
      <c r="HV159" s="12"/>
      <c r="HW159" s="12"/>
      <c r="HX159" s="12"/>
      <c r="HY159" s="12"/>
      <c r="HZ159" s="12"/>
      <c r="IA159" s="12"/>
      <c r="IB159" s="12"/>
      <c r="IC159" s="12"/>
      <c r="ID159" s="12"/>
      <c r="IE159" s="12"/>
      <c r="IF159" s="12"/>
      <c r="IG159" s="12"/>
      <c r="IH159" s="12"/>
      <c r="II159" s="12"/>
      <c r="IJ159" s="12"/>
      <c r="IK159" s="12"/>
      <c r="IL159" s="12"/>
      <c r="IM159" s="12"/>
      <c r="IN159" s="12"/>
      <c r="IO159" s="12"/>
      <c r="IP159" s="12"/>
      <c r="IQ159" s="12"/>
      <c r="IR159" s="12"/>
      <c r="IS159" s="12"/>
      <c r="IT159" s="12"/>
      <c r="IU159" s="12"/>
      <c r="IV159" s="12"/>
      <c r="IW159" s="12"/>
      <c r="IX159" s="12"/>
      <c r="IY159" s="12"/>
      <c r="IZ159" s="12"/>
      <c r="JA159" s="12"/>
      <c r="JB159" s="12"/>
      <c r="JC159" s="12"/>
      <c r="JD159" s="12"/>
      <c r="JE159" s="12"/>
      <c r="JF159" s="12"/>
      <c r="JG159" s="12"/>
      <c r="JH159" s="12"/>
      <c r="JI159" s="12"/>
      <c r="JJ159" s="12"/>
      <c r="JK159" s="12"/>
      <c r="JL159" s="12"/>
      <c r="JM159" s="12"/>
      <c r="JN159" s="12"/>
      <c r="JO159" s="12"/>
      <c r="JP159" s="12"/>
      <c r="JQ159" s="12"/>
      <c r="JR159" s="12"/>
      <c r="JS159" s="12"/>
      <c r="JT159" s="12"/>
      <c r="JU159" s="12"/>
      <c r="JV159" s="12"/>
      <c r="JW159" s="12"/>
      <c r="JX159" s="12"/>
      <c r="JY159" s="12"/>
      <c r="JZ159" s="12"/>
      <c r="KA159" s="12"/>
      <c r="KB159" s="12"/>
      <c r="KC159" s="12"/>
      <c r="KD159" s="12"/>
      <c r="KE159" s="12"/>
      <c r="KF159" s="12"/>
      <c r="KG159" s="12"/>
      <c r="KH159" s="12"/>
      <c r="KI159" s="12"/>
      <c r="KJ159" s="12"/>
      <c r="KK159" s="12"/>
      <c r="KL159" s="12"/>
      <c r="KM159" s="12"/>
      <c r="KN159" s="12"/>
      <c r="KO159" s="12"/>
      <c r="KP159" s="12"/>
      <c r="KQ159" s="12"/>
      <c r="KR159" s="12"/>
      <c r="KS159" s="12"/>
      <c r="KT159" s="12"/>
      <c r="KU159" s="12"/>
      <c r="KV159" s="12"/>
      <c r="KW159" s="12"/>
      <c r="KX159" s="12"/>
      <c r="KY159" s="12"/>
      <c r="KZ159" s="12"/>
      <c r="LA159" s="12"/>
      <c r="LB159" s="12"/>
      <c r="LE159" s="12"/>
      <c r="MG159" s="12"/>
      <c r="MH159" s="12"/>
      <c r="MI159" s="12"/>
      <c r="MJ159" s="12"/>
      <c r="MK159" s="12"/>
      <c r="ML159" s="12"/>
      <c r="MM159" s="12"/>
      <c r="MN159" s="12"/>
      <c r="MO159" s="12"/>
      <c r="MP159" s="12"/>
      <c r="MQ159" s="12"/>
      <c r="MR159" s="12"/>
      <c r="MS159" s="12"/>
      <c r="MT159" s="12"/>
    </row>
    <row r="160" spans="1:358" s="8" customFormat="1" ht="22.5" customHeight="1">
      <c r="A160" s="57">
        <v>2</v>
      </c>
      <c r="B160" s="58"/>
      <c r="C160" s="62">
        <v>1</v>
      </c>
      <c r="D160" s="201">
        <f>SUM((S160*A160)+B160+C160)</f>
        <v>39.991199999999999</v>
      </c>
      <c r="E160" s="113"/>
      <c r="F160" s="59" t="s">
        <v>1091</v>
      </c>
      <c r="G160" s="59"/>
      <c r="H160" s="28" t="s">
        <v>2263</v>
      </c>
      <c r="I160" s="28" t="s">
        <v>1647</v>
      </c>
      <c r="J160" s="28"/>
      <c r="K160" s="28" t="s">
        <v>1648</v>
      </c>
      <c r="L160" s="65">
        <f>SUM(D160)</f>
        <v>39.991199999999999</v>
      </c>
      <c r="M160" s="281">
        <v>6</v>
      </c>
      <c r="N160" s="1" t="s">
        <v>369</v>
      </c>
      <c r="O160" s="2" t="s">
        <v>369</v>
      </c>
      <c r="P160" s="3">
        <v>1</v>
      </c>
      <c r="Q160" s="4" t="s">
        <v>369</v>
      </c>
      <c r="R160" s="282">
        <v>15.98</v>
      </c>
      <c r="S160" s="18">
        <f>SUM(R160*1.22)</f>
        <v>19.4956</v>
      </c>
      <c r="T160" s="20"/>
      <c r="U160" s="10" t="s">
        <v>622</v>
      </c>
      <c r="V160" s="10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2"/>
      <c r="HL160" s="12"/>
      <c r="HM160" s="12"/>
      <c r="HN160" s="12"/>
      <c r="HO160" s="12"/>
      <c r="HP160" s="12"/>
      <c r="HQ160" s="12"/>
      <c r="HR160" s="12"/>
      <c r="HS160" s="12"/>
      <c r="HT160" s="12"/>
      <c r="HU160" s="12"/>
      <c r="HV160" s="12"/>
      <c r="HW160" s="12"/>
      <c r="HX160" s="12"/>
      <c r="HY160" s="12"/>
      <c r="HZ160" s="12"/>
      <c r="IA160" s="12"/>
      <c r="IB160" s="12"/>
      <c r="IC160" s="12"/>
      <c r="ID160" s="12"/>
      <c r="IE160" s="12"/>
      <c r="IF160" s="12"/>
      <c r="IG160" s="12"/>
      <c r="IH160" s="12"/>
      <c r="II160" s="12"/>
      <c r="IJ160" s="12"/>
      <c r="IK160" s="12"/>
      <c r="IL160" s="12"/>
      <c r="IM160" s="12"/>
      <c r="IN160" s="12"/>
      <c r="IO160" s="12"/>
      <c r="IP160" s="12"/>
      <c r="IQ160" s="12"/>
      <c r="IR160" s="12"/>
      <c r="IS160" s="12"/>
      <c r="IT160" s="12"/>
      <c r="IU160" s="12"/>
      <c r="IV160" s="12"/>
      <c r="IW160" s="12"/>
      <c r="IX160" s="12"/>
      <c r="IY160" s="12"/>
      <c r="IZ160" s="12"/>
      <c r="JA160" s="12"/>
      <c r="JB160" s="12"/>
      <c r="JC160" s="12"/>
      <c r="JD160" s="12"/>
      <c r="JE160" s="12"/>
      <c r="JF160" s="12"/>
      <c r="JG160" s="12"/>
      <c r="JH160" s="12"/>
      <c r="JI160" s="12"/>
      <c r="JJ160" s="12"/>
      <c r="JK160" s="12"/>
      <c r="JL160" s="12"/>
      <c r="JM160" s="12"/>
      <c r="JN160" s="12"/>
      <c r="JO160" s="12"/>
      <c r="JP160" s="12"/>
      <c r="JQ160" s="12"/>
      <c r="JR160" s="12"/>
      <c r="JS160" s="12"/>
      <c r="JT160" s="12"/>
      <c r="JU160" s="12"/>
      <c r="JV160" s="12"/>
      <c r="JW160" s="12"/>
      <c r="JX160" s="12"/>
      <c r="JY160" s="12"/>
      <c r="JZ160" s="12"/>
      <c r="KA160" s="12"/>
      <c r="KB160" s="12"/>
      <c r="KC160" s="12"/>
      <c r="KD160" s="12"/>
      <c r="KE160" s="12"/>
      <c r="KF160" s="12"/>
      <c r="KG160" s="12"/>
      <c r="KH160" s="12"/>
      <c r="KI160" s="12"/>
      <c r="KJ160" s="12"/>
      <c r="KK160" s="12"/>
      <c r="KL160" s="12"/>
      <c r="KM160" s="12"/>
      <c r="KN160" s="12"/>
      <c r="KO160" s="12"/>
      <c r="KP160" s="12"/>
      <c r="KQ160" s="12"/>
      <c r="KR160" s="12"/>
      <c r="KS160" s="12"/>
      <c r="KT160" s="12"/>
      <c r="KU160" s="12"/>
      <c r="KV160" s="12"/>
      <c r="KW160" s="12"/>
      <c r="KX160" s="12"/>
      <c r="KY160" s="12"/>
      <c r="KZ160" s="12"/>
      <c r="LA160" s="12"/>
      <c r="LB160" s="12"/>
      <c r="LE160" s="12"/>
      <c r="LR160" s="12"/>
      <c r="LS160" s="12"/>
      <c r="LT160" s="12"/>
      <c r="LU160" s="12"/>
      <c r="MG160" s="12"/>
      <c r="MK160" s="12"/>
      <c r="ML160" s="12"/>
      <c r="MM160" s="12"/>
      <c r="MN160" s="12"/>
      <c r="MO160" s="12"/>
      <c r="MP160" s="12"/>
      <c r="MQ160" s="12"/>
      <c r="MR160" s="12"/>
      <c r="MS160" s="12"/>
      <c r="MT160" s="12"/>
    </row>
    <row r="161" spans="1:358" s="8" customFormat="1" ht="22.5" customHeight="1">
      <c r="A161" s="57">
        <v>1</v>
      </c>
      <c r="B161" s="58">
        <v>25</v>
      </c>
      <c r="C161" s="62"/>
      <c r="D161" s="201">
        <f>SUM((S161*A161)+B161+C161)</f>
        <v>61.990400000000001</v>
      </c>
      <c r="E161" s="113"/>
      <c r="F161" s="59" t="s">
        <v>1092</v>
      </c>
      <c r="G161" s="59"/>
      <c r="H161" s="28" t="s">
        <v>2263</v>
      </c>
      <c r="I161" s="28" t="s">
        <v>1647</v>
      </c>
      <c r="J161" s="28"/>
      <c r="K161" s="28" t="s">
        <v>2368</v>
      </c>
      <c r="L161" s="65">
        <f>SUM(D161)</f>
        <v>61.990400000000001</v>
      </c>
      <c r="M161" s="15">
        <v>8.5</v>
      </c>
      <c r="N161" s="1" t="s">
        <v>369</v>
      </c>
      <c r="O161" s="2" t="s">
        <v>369</v>
      </c>
      <c r="P161" s="3" t="s">
        <v>369</v>
      </c>
      <c r="Q161" s="4">
        <v>1</v>
      </c>
      <c r="R161" s="24">
        <v>30.32</v>
      </c>
      <c r="S161" s="18">
        <f>SUM(R161*1.22)</f>
        <v>36.990400000000001</v>
      </c>
      <c r="T161" s="20"/>
      <c r="U161" s="30" t="s">
        <v>2367</v>
      </c>
      <c r="V161" s="10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2"/>
      <c r="HL161" s="12"/>
      <c r="HM161" s="12"/>
      <c r="HN161" s="12"/>
      <c r="HO161" s="12"/>
      <c r="HP161" s="12"/>
      <c r="HQ161" s="12"/>
      <c r="HR161" s="12"/>
      <c r="HS161" s="12"/>
      <c r="HT161" s="12"/>
      <c r="HU161" s="12"/>
      <c r="HV161" s="12"/>
      <c r="HW161" s="12"/>
      <c r="HX161" s="12"/>
      <c r="HY161" s="12"/>
      <c r="HZ161" s="12"/>
      <c r="IA161" s="12"/>
      <c r="IB161" s="12"/>
      <c r="IC161" s="12"/>
      <c r="ID161" s="12"/>
      <c r="IE161" s="12"/>
      <c r="IF161" s="12"/>
      <c r="IG161" s="12"/>
      <c r="IH161" s="12"/>
      <c r="LC161" s="12"/>
      <c r="LD161" s="12"/>
      <c r="LE161" s="12"/>
      <c r="LK161" s="12"/>
      <c r="LL161" s="12"/>
      <c r="LM161" s="12"/>
      <c r="LN161" s="12"/>
      <c r="LO161" s="12"/>
      <c r="LP161" s="12"/>
      <c r="LQ161" s="12"/>
      <c r="LR161" s="12"/>
      <c r="LS161" s="12"/>
      <c r="LT161" s="12"/>
      <c r="LU161" s="12"/>
      <c r="MG161" s="12"/>
      <c r="MH161" s="12"/>
      <c r="MI161" s="12"/>
      <c r="MJ161" s="12"/>
      <c r="MK161" s="12"/>
      <c r="ML161" s="12"/>
      <c r="MM161" s="12"/>
      <c r="MN161" s="12"/>
      <c r="MO161" s="12"/>
      <c r="MP161" s="12"/>
      <c r="MQ161" s="12"/>
      <c r="MR161" s="12"/>
      <c r="MS161" s="12"/>
      <c r="MT161" s="12"/>
    </row>
    <row r="162" spans="1:358" s="8" customFormat="1" ht="22.5" customHeight="1">
      <c r="A162" s="56"/>
      <c r="B162" s="55"/>
      <c r="C162" s="63"/>
      <c r="D162" s="201"/>
      <c r="E162" s="113"/>
      <c r="F162" s="60"/>
      <c r="G162" s="60"/>
      <c r="H162" s="28"/>
      <c r="I162" s="26"/>
      <c r="J162" s="26"/>
      <c r="K162" s="26"/>
      <c r="L162" s="65"/>
      <c r="M162" s="15"/>
      <c r="N162" s="33"/>
      <c r="O162" s="34"/>
      <c r="P162" s="33"/>
      <c r="Q162" s="34"/>
      <c r="R162" s="35"/>
      <c r="S162" s="36"/>
      <c r="T162" s="21"/>
      <c r="U162" s="30"/>
      <c r="V162" s="10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  <c r="HZ162" s="12"/>
      <c r="IA162" s="12"/>
      <c r="IB162" s="12"/>
      <c r="IC162" s="12"/>
      <c r="ID162" s="12"/>
      <c r="IE162" s="12"/>
      <c r="IF162" s="12"/>
      <c r="IG162" s="12"/>
      <c r="IH162" s="12"/>
      <c r="JV162" s="12"/>
      <c r="JW162" s="12"/>
      <c r="LC162" s="12"/>
      <c r="LD162" s="12"/>
      <c r="LE162" s="12"/>
      <c r="LR162" s="12"/>
      <c r="LS162" s="12"/>
      <c r="LT162" s="12"/>
      <c r="LU162" s="12"/>
      <c r="MG162" s="12"/>
      <c r="MH162" s="12"/>
      <c r="MI162" s="12"/>
      <c r="MJ162" s="12"/>
      <c r="MK162" s="12"/>
      <c r="ML162" s="12"/>
      <c r="MM162" s="12"/>
      <c r="MN162" s="12"/>
      <c r="MO162" s="12"/>
      <c r="MP162" s="12"/>
      <c r="MQ162" s="12"/>
      <c r="MR162" s="12"/>
      <c r="MS162" s="12"/>
      <c r="MT162" s="12"/>
    </row>
    <row r="163" spans="1:358" ht="22.5" customHeight="1">
      <c r="A163" s="57">
        <v>1</v>
      </c>
      <c r="B163" s="58">
        <v>25</v>
      </c>
      <c r="C163" s="62"/>
      <c r="D163" s="201">
        <f t="shared" ref="D163:D169" si="58">SUM((S163*A163)+B163+C163)</f>
        <v>46.337800000000001</v>
      </c>
      <c r="F163" s="59" t="s">
        <v>1092</v>
      </c>
      <c r="G163" s="59"/>
      <c r="H163" s="28" t="s">
        <v>1100</v>
      </c>
      <c r="I163" s="28" t="s">
        <v>1544</v>
      </c>
      <c r="J163" s="28"/>
      <c r="K163" s="28" t="s">
        <v>1586</v>
      </c>
      <c r="L163" s="278">
        <f t="shared" ref="L163:L169" si="59">SUM(D163)</f>
        <v>46.337800000000001</v>
      </c>
      <c r="M163" s="15">
        <v>6.5</v>
      </c>
      <c r="N163" s="1" t="s">
        <v>369</v>
      </c>
      <c r="O163" s="2" t="s">
        <v>369</v>
      </c>
      <c r="P163" s="3">
        <v>1.5</v>
      </c>
      <c r="Q163" s="4" t="s">
        <v>369</v>
      </c>
      <c r="R163" s="24">
        <v>17.489999999999998</v>
      </c>
      <c r="S163" s="18">
        <f t="shared" ref="S163:S169" si="60">SUM(R163*1.22)</f>
        <v>21.337799999999998</v>
      </c>
      <c r="T163" s="20"/>
      <c r="U163" s="30" t="s">
        <v>485</v>
      </c>
      <c r="V163" s="10"/>
      <c r="W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  <c r="IW163" s="8"/>
      <c r="IX163" s="8"/>
      <c r="IY163" s="8"/>
      <c r="IZ163" s="8"/>
      <c r="JA163" s="8"/>
      <c r="JB163" s="8"/>
      <c r="JC163" s="8"/>
      <c r="JD163" s="8"/>
      <c r="JE163" s="8"/>
      <c r="JF163" s="8"/>
      <c r="JG163" s="8"/>
      <c r="JH163" s="8"/>
      <c r="JI163" s="8"/>
      <c r="JJ163" s="8"/>
      <c r="JK163" s="8"/>
      <c r="JL163" s="8"/>
      <c r="JM163" s="8"/>
      <c r="JN163" s="8"/>
      <c r="JO163" s="8"/>
      <c r="JP163" s="8"/>
      <c r="JQ163" s="8"/>
      <c r="JR163" s="8"/>
      <c r="JS163" s="8"/>
      <c r="JT163" s="8"/>
      <c r="JU163" s="8"/>
      <c r="JV163" s="8"/>
      <c r="JW163" s="8"/>
      <c r="JX163" s="8"/>
      <c r="JY163" s="8"/>
      <c r="JZ163" s="8"/>
      <c r="KA163" s="8"/>
      <c r="KB163" s="8"/>
      <c r="KC163" s="8"/>
      <c r="KD163" s="8"/>
      <c r="KE163" s="8"/>
      <c r="KF163" s="8"/>
      <c r="KG163" s="8"/>
      <c r="KH163" s="8"/>
      <c r="KI163" s="8"/>
      <c r="KJ163" s="8"/>
      <c r="KK163" s="8"/>
      <c r="KL163" s="8"/>
      <c r="KM163" s="8"/>
      <c r="KN163" s="8"/>
      <c r="KO163" s="8"/>
      <c r="KP163" s="8"/>
      <c r="KQ163" s="8"/>
      <c r="KR163" s="8"/>
      <c r="KS163" s="8"/>
      <c r="KT163" s="8"/>
      <c r="KU163" s="8"/>
      <c r="KV163" s="8"/>
      <c r="KW163" s="8"/>
      <c r="KX163" s="8"/>
      <c r="KY163" s="8"/>
      <c r="KZ163" s="8"/>
      <c r="LA163" s="8"/>
      <c r="LB163" s="8"/>
      <c r="LC163" s="8"/>
      <c r="LD163" s="8"/>
      <c r="LE163" s="8"/>
      <c r="LF163" s="8"/>
      <c r="LG163" s="8"/>
      <c r="LH163" s="8"/>
      <c r="LI163" s="8"/>
      <c r="LJ163" s="8"/>
      <c r="LM163" s="8"/>
      <c r="LN163" s="8"/>
      <c r="LO163" s="8"/>
      <c r="LP163" s="8"/>
      <c r="LQ163" s="8"/>
      <c r="LR163" s="8"/>
      <c r="LS163" s="8"/>
      <c r="LT163" s="8"/>
      <c r="LU163" s="8"/>
      <c r="LV163" s="8"/>
      <c r="LW163" s="8"/>
      <c r="LX163" s="8"/>
      <c r="LY163" s="8"/>
      <c r="LZ163" s="8"/>
      <c r="MA163" s="8"/>
      <c r="MB163" s="8"/>
      <c r="MC163" s="8"/>
      <c r="MD163" s="8"/>
      <c r="ME163" s="8"/>
      <c r="MF163" s="8"/>
      <c r="MG163" s="8"/>
      <c r="MH163" s="8"/>
      <c r="MI163" s="8"/>
      <c r="MJ163" s="8"/>
      <c r="MM163" s="8"/>
      <c r="MN163" s="8"/>
      <c r="MO163" s="8"/>
      <c r="MP163" s="8"/>
      <c r="MQ163" s="8"/>
      <c r="MR163" s="8"/>
      <c r="MS163" s="8"/>
      <c r="MT163" s="8"/>
    </row>
    <row r="164" spans="1:358" ht="22.5" customHeight="1">
      <c r="A164" s="57">
        <v>1</v>
      </c>
      <c r="B164" s="58">
        <v>25</v>
      </c>
      <c r="C164" s="62"/>
      <c r="D164" s="201">
        <f t="shared" si="58"/>
        <v>57.817999999999998</v>
      </c>
      <c r="F164" s="59" t="s">
        <v>1092</v>
      </c>
      <c r="G164" s="59"/>
      <c r="H164" s="9" t="s">
        <v>1100</v>
      </c>
      <c r="I164" s="9" t="s">
        <v>1544</v>
      </c>
      <c r="J164" s="9"/>
      <c r="K164" s="9" t="s">
        <v>1543</v>
      </c>
      <c r="L164" s="65">
        <f t="shared" si="59"/>
        <v>57.817999999999998</v>
      </c>
      <c r="M164" s="281">
        <v>8</v>
      </c>
      <c r="N164" s="1" t="s">
        <v>369</v>
      </c>
      <c r="O164" s="2" t="s">
        <v>369</v>
      </c>
      <c r="P164" s="3">
        <v>0.25</v>
      </c>
      <c r="Q164" s="4" t="s">
        <v>369</v>
      </c>
      <c r="R164" s="282">
        <v>26.9</v>
      </c>
      <c r="S164" s="18">
        <f t="shared" si="60"/>
        <v>32.817999999999998</v>
      </c>
      <c r="T164" s="20"/>
      <c r="U164" s="10" t="s">
        <v>622</v>
      </c>
      <c r="V164" s="10"/>
      <c r="LC164" s="8"/>
      <c r="LD164" s="8"/>
      <c r="LF164" s="8"/>
      <c r="LG164" s="8"/>
      <c r="LH164" s="8"/>
      <c r="LI164" s="8"/>
      <c r="LJ164" s="8"/>
      <c r="LL164" s="8"/>
      <c r="LM164" s="8"/>
      <c r="LN164" s="8"/>
      <c r="LO164" s="8"/>
      <c r="LP164" s="8"/>
      <c r="LQ164" s="8"/>
      <c r="LV164" s="8"/>
      <c r="LW164" s="8"/>
      <c r="LX164" s="8"/>
      <c r="LY164" s="8"/>
      <c r="LZ164" s="8"/>
      <c r="MA164" s="8"/>
      <c r="MB164" s="8"/>
      <c r="MC164" s="8"/>
      <c r="MD164" s="8"/>
      <c r="ME164" s="8"/>
      <c r="MF164" s="8"/>
    </row>
    <row r="165" spans="1:358" s="8" customFormat="1" ht="22.5" customHeight="1">
      <c r="A165" s="57">
        <v>1</v>
      </c>
      <c r="B165" s="58">
        <v>25</v>
      </c>
      <c r="C165" s="62"/>
      <c r="D165" s="201">
        <f t="shared" si="58"/>
        <v>84.987400000000008</v>
      </c>
      <c r="E165" s="113"/>
      <c r="F165" s="59" t="s">
        <v>1092</v>
      </c>
      <c r="G165" s="59"/>
      <c r="H165" s="28" t="s">
        <v>1100</v>
      </c>
      <c r="I165" s="28" t="s">
        <v>1926</v>
      </c>
      <c r="J165" s="28"/>
      <c r="K165" s="28" t="s">
        <v>2366</v>
      </c>
      <c r="L165" s="65">
        <f t="shared" si="59"/>
        <v>84.987400000000008</v>
      </c>
      <c r="M165" s="15">
        <v>11.5</v>
      </c>
      <c r="N165" s="1" t="s">
        <v>369</v>
      </c>
      <c r="O165" s="2" t="s">
        <v>369</v>
      </c>
      <c r="P165" s="3" t="s">
        <v>369</v>
      </c>
      <c r="Q165" s="4">
        <v>1</v>
      </c>
      <c r="R165" s="24">
        <v>49.17</v>
      </c>
      <c r="S165" s="18">
        <f t="shared" si="60"/>
        <v>59.987400000000001</v>
      </c>
      <c r="T165" s="20"/>
      <c r="U165" s="30" t="s">
        <v>2367</v>
      </c>
      <c r="V165" s="10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2"/>
      <c r="HL165" s="12"/>
      <c r="HM165" s="12"/>
      <c r="HN165" s="12"/>
      <c r="HO165" s="12"/>
      <c r="HP165" s="12"/>
      <c r="HQ165" s="12"/>
      <c r="HR165" s="12"/>
      <c r="HS165" s="12"/>
      <c r="HT165" s="12"/>
      <c r="HU165" s="12"/>
      <c r="HV165" s="12"/>
      <c r="HW165" s="12"/>
      <c r="HX165" s="12"/>
      <c r="HY165" s="12"/>
      <c r="HZ165" s="12"/>
      <c r="IA165" s="12"/>
      <c r="IB165" s="12"/>
      <c r="IC165" s="12"/>
      <c r="ID165" s="12"/>
      <c r="IE165" s="12"/>
      <c r="IF165" s="12"/>
      <c r="IG165" s="12"/>
      <c r="IH165" s="12"/>
      <c r="LC165" s="12"/>
      <c r="LD165" s="12"/>
      <c r="LE165" s="12"/>
      <c r="LK165" s="12"/>
      <c r="LL165" s="12"/>
      <c r="LM165" s="12"/>
      <c r="LN165" s="12"/>
      <c r="LO165" s="12"/>
      <c r="LP165" s="12"/>
      <c r="LQ165" s="12"/>
      <c r="LR165" s="12"/>
      <c r="LS165" s="12"/>
      <c r="LT165" s="12"/>
      <c r="LU165" s="12"/>
      <c r="MG165" s="12"/>
      <c r="MH165" s="12"/>
      <c r="MI165" s="12"/>
      <c r="MJ165" s="12"/>
      <c r="MK165" s="12"/>
      <c r="ML165" s="12"/>
      <c r="MM165" s="12"/>
      <c r="MN165" s="12"/>
      <c r="MO165" s="12"/>
      <c r="MP165" s="12"/>
      <c r="MQ165" s="12"/>
      <c r="MR165" s="12"/>
      <c r="MS165" s="12"/>
      <c r="MT165" s="12"/>
    </row>
    <row r="166" spans="1:358" s="8" customFormat="1" ht="22.5" customHeight="1">
      <c r="A166" s="57">
        <v>1</v>
      </c>
      <c r="B166" s="58">
        <v>25</v>
      </c>
      <c r="C166" s="62"/>
      <c r="D166" s="201">
        <f t="shared" si="58"/>
        <v>64.894000000000005</v>
      </c>
      <c r="E166" s="113"/>
      <c r="F166" s="59" t="s">
        <v>1092</v>
      </c>
      <c r="G166" s="59"/>
      <c r="H166" s="28" t="s">
        <v>1100</v>
      </c>
      <c r="I166" s="28" t="s">
        <v>1926</v>
      </c>
      <c r="J166" s="28"/>
      <c r="K166" s="28" t="s">
        <v>2029</v>
      </c>
      <c r="L166" s="65">
        <f t="shared" si="59"/>
        <v>64.894000000000005</v>
      </c>
      <c r="M166" s="15">
        <v>9</v>
      </c>
      <c r="N166" s="1" t="s">
        <v>369</v>
      </c>
      <c r="O166" s="2" t="s">
        <v>369</v>
      </c>
      <c r="P166" s="3">
        <v>2</v>
      </c>
      <c r="Q166" s="4" t="s">
        <v>369</v>
      </c>
      <c r="R166" s="24">
        <v>32.700000000000003</v>
      </c>
      <c r="S166" s="18">
        <f t="shared" si="60"/>
        <v>39.894000000000005</v>
      </c>
      <c r="T166" s="20"/>
      <c r="U166" s="30" t="s">
        <v>622</v>
      </c>
      <c r="V166" s="10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2"/>
      <c r="HL166" s="12"/>
      <c r="HM166" s="12"/>
      <c r="HN166" s="12"/>
      <c r="HO166" s="12"/>
      <c r="HP166" s="12"/>
      <c r="HQ166" s="12"/>
      <c r="HR166" s="12"/>
      <c r="HS166" s="12"/>
      <c r="HT166" s="12"/>
      <c r="HU166" s="12"/>
      <c r="HV166" s="12"/>
      <c r="HW166" s="12"/>
      <c r="HX166" s="12"/>
      <c r="HY166" s="12"/>
      <c r="HZ166" s="12"/>
      <c r="IA166" s="12"/>
      <c r="IB166" s="12"/>
      <c r="IC166" s="12"/>
      <c r="ID166" s="12"/>
      <c r="IE166" s="12"/>
      <c r="IF166" s="12"/>
      <c r="IG166" s="12"/>
      <c r="IH166" s="12"/>
      <c r="LC166" s="12"/>
      <c r="LD166" s="12"/>
      <c r="LE166" s="12"/>
      <c r="LK166" s="12"/>
      <c r="LL166" s="12"/>
      <c r="LM166" s="12"/>
      <c r="LN166" s="12"/>
      <c r="LO166" s="12"/>
      <c r="LP166" s="12"/>
      <c r="LQ166" s="12"/>
      <c r="LR166" s="12"/>
      <c r="LS166" s="12"/>
      <c r="LT166" s="12"/>
      <c r="LU166" s="12"/>
      <c r="MG166" s="12"/>
      <c r="MH166" s="12"/>
      <c r="MI166" s="12"/>
      <c r="MJ166" s="12"/>
      <c r="MK166" s="12"/>
      <c r="ML166" s="12"/>
      <c r="MM166" s="12"/>
      <c r="MN166" s="12"/>
      <c r="MO166" s="12"/>
      <c r="MP166" s="12"/>
      <c r="MQ166" s="12"/>
      <c r="MR166" s="12"/>
      <c r="MS166" s="12"/>
      <c r="MT166" s="12"/>
    </row>
    <row r="167" spans="1:358" s="8" customFormat="1" ht="22.5" customHeight="1">
      <c r="A167" s="57">
        <v>2</v>
      </c>
      <c r="B167" s="58"/>
      <c r="C167" s="62">
        <v>9</v>
      </c>
      <c r="D167" s="201">
        <f t="shared" si="58"/>
        <v>40.671199999999999</v>
      </c>
      <c r="E167" s="113"/>
      <c r="F167" s="59" t="s">
        <v>1091</v>
      </c>
      <c r="G167" s="59"/>
      <c r="H167" s="28" t="s">
        <v>1100</v>
      </c>
      <c r="I167" s="28" t="s">
        <v>1950</v>
      </c>
      <c r="J167" s="28"/>
      <c r="K167" s="28" t="s">
        <v>1615</v>
      </c>
      <c r="L167" s="65">
        <f t="shared" si="59"/>
        <v>40.671199999999999</v>
      </c>
      <c r="M167" s="15">
        <v>6</v>
      </c>
      <c r="N167" s="1" t="s">
        <v>369</v>
      </c>
      <c r="O167" s="2" t="s">
        <v>369</v>
      </c>
      <c r="P167" s="3">
        <v>1.75</v>
      </c>
      <c r="Q167" s="4" t="s">
        <v>369</v>
      </c>
      <c r="R167" s="24">
        <v>12.98</v>
      </c>
      <c r="S167" s="18">
        <f t="shared" si="60"/>
        <v>15.835599999999999</v>
      </c>
      <c r="T167" s="20"/>
      <c r="U167" s="30" t="s">
        <v>622</v>
      </c>
      <c r="V167" s="10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2"/>
      <c r="HL167" s="12"/>
      <c r="HM167" s="12"/>
      <c r="HN167" s="12"/>
      <c r="HO167" s="12"/>
      <c r="HP167" s="12"/>
      <c r="HQ167" s="12"/>
      <c r="HR167" s="12"/>
      <c r="HS167" s="12"/>
      <c r="HT167" s="12"/>
      <c r="HU167" s="12"/>
      <c r="HV167" s="12"/>
      <c r="HW167" s="12"/>
      <c r="HX167" s="12"/>
      <c r="HY167" s="12"/>
      <c r="HZ167" s="12"/>
      <c r="IA167" s="12"/>
      <c r="IB167" s="12"/>
      <c r="IC167" s="12"/>
      <c r="ID167" s="12"/>
      <c r="IE167" s="12"/>
      <c r="IF167" s="12"/>
      <c r="IG167" s="12"/>
      <c r="IH167" s="12"/>
      <c r="LC167" s="12"/>
      <c r="LD167" s="12"/>
      <c r="LE167" s="12"/>
      <c r="MG167" s="12"/>
      <c r="MH167" s="12"/>
      <c r="MI167" s="12"/>
      <c r="MJ167" s="12"/>
      <c r="MK167" s="12"/>
      <c r="ML167" s="12"/>
    </row>
    <row r="168" spans="1:358" s="8" customFormat="1" ht="22.5" customHeight="1">
      <c r="A168" s="57">
        <v>2</v>
      </c>
      <c r="B168" s="58"/>
      <c r="C168" s="62">
        <v>10</v>
      </c>
      <c r="D168" s="201">
        <f t="shared" ref="D168" si="61">SUM((S168*A168)+B168+C168)</f>
        <v>41.475999999999999</v>
      </c>
      <c r="E168" s="113"/>
      <c r="F168" s="59" t="s">
        <v>1091</v>
      </c>
      <c r="G168" s="59"/>
      <c r="H168" s="28" t="s">
        <v>1100</v>
      </c>
      <c r="I168" s="28" t="s">
        <v>2228</v>
      </c>
      <c r="J168" s="28"/>
      <c r="K168" s="28" t="s">
        <v>2043</v>
      </c>
      <c r="L168" s="65">
        <f t="shared" ref="L168" si="62">SUM(D168)</f>
        <v>41.475999999999999</v>
      </c>
      <c r="M168" s="15">
        <v>6</v>
      </c>
      <c r="N168" s="1" t="s">
        <v>369</v>
      </c>
      <c r="O168" s="2" t="s">
        <v>369</v>
      </c>
      <c r="P168" s="3">
        <v>1</v>
      </c>
      <c r="Q168" s="4" t="s">
        <v>369</v>
      </c>
      <c r="R168" s="24">
        <v>12.9</v>
      </c>
      <c r="S168" s="18">
        <f t="shared" ref="S168" si="63">SUM(R168*1.22)</f>
        <v>15.738</v>
      </c>
      <c r="T168" s="20"/>
      <c r="U168" s="30" t="s">
        <v>622</v>
      </c>
      <c r="V168" s="10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  <c r="HW168" s="12"/>
      <c r="HX168" s="12"/>
      <c r="HY168" s="12"/>
      <c r="HZ168" s="12"/>
      <c r="IA168" s="12"/>
      <c r="IB168" s="12"/>
      <c r="IC168" s="12"/>
      <c r="ID168" s="12"/>
      <c r="IE168" s="12"/>
      <c r="IF168" s="12"/>
      <c r="IG168" s="12"/>
      <c r="IH168" s="12"/>
      <c r="LE168" s="12"/>
      <c r="LK168" s="12"/>
      <c r="LL168" s="12"/>
      <c r="LR168" s="12"/>
      <c r="LS168" s="12"/>
      <c r="LT168" s="12"/>
      <c r="LU168" s="12"/>
      <c r="MG168" s="12"/>
      <c r="MH168" s="12"/>
      <c r="MI168" s="12"/>
      <c r="MJ168" s="12"/>
      <c r="MK168" s="12"/>
      <c r="ML168" s="12"/>
      <c r="MM168" s="12"/>
      <c r="MN168" s="12"/>
      <c r="MO168" s="12"/>
      <c r="MP168" s="12"/>
      <c r="MQ168" s="12"/>
      <c r="MR168" s="12"/>
      <c r="MS168" s="12"/>
      <c r="MT168" s="12"/>
    </row>
    <row r="169" spans="1:358" s="8" customFormat="1" ht="22.5" customHeight="1">
      <c r="A169" s="57">
        <v>2</v>
      </c>
      <c r="B169" s="58"/>
      <c r="C169" s="62">
        <v>10</v>
      </c>
      <c r="D169" s="201">
        <f t="shared" si="58"/>
        <v>31.935600000000001</v>
      </c>
      <c r="E169" s="113"/>
      <c r="F169" s="59" t="s">
        <v>1091</v>
      </c>
      <c r="G169" s="59"/>
      <c r="H169" s="28" t="s">
        <v>1100</v>
      </c>
      <c r="I169" s="28" t="s">
        <v>2782</v>
      </c>
      <c r="J169" s="28"/>
      <c r="K169" s="28" t="s">
        <v>2783</v>
      </c>
      <c r="L169" s="65">
        <f t="shared" si="59"/>
        <v>31.935600000000001</v>
      </c>
      <c r="M169" s="15">
        <v>5</v>
      </c>
      <c r="N169" s="1" t="s">
        <v>369</v>
      </c>
      <c r="O169" s="2" t="s">
        <v>369</v>
      </c>
      <c r="P169" s="3">
        <v>4</v>
      </c>
      <c r="Q169" s="4" t="s">
        <v>369</v>
      </c>
      <c r="R169" s="24">
        <v>8.99</v>
      </c>
      <c r="S169" s="18">
        <f t="shared" si="60"/>
        <v>10.9678</v>
      </c>
      <c r="T169" s="20"/>
      <c r="U169" s="30" t="s">
        <v>485</v>
      </c>
      <c r="V169" s="10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  <c r="HZ169" s="12"/>
      <c r="IA169" s="12"/>
      <c r="IB169" s="12"/>
      <c r="IC169" s="12"/>
      <c r="ID169" s="12"/>
      <c r="IE169" s="12"/>
      <c r="IF169" s="12"/>
      <c r="IG169" s="12"/>
      <c r="IH169" s="12"/>
      <c r="LE169" s="12"/>
      <c r="LK169" s="12"/>
      <c r="LL169" s="12"/>
      <c r="LR169" s="12"/>
      <c r="LS169" s="12"/>
      <c r="LT169" s="12"/>
      <c r="LU169" s="12"/>
      <c r="MG169" s="12"/>
      <c r="MH169" s="12"/>
      <c r="MI169" s="12"/>
      <c r="MJ169" s="12"/>
      <c r="MK169" s="12"/>
      <c r="ML169" s="12"/>
      <c r="MM169" s="12"/>
      <c r="MN169" s="12"/>
      <c r="MO169" s="12"/>
      <c r="MP169" s="12"/>
      <c r="MQ169" s="12"/>
      <c r="MR169" s="12"/>
      <c r="MS169" s="12"/>
      <c r="MT169" s="12"/>
    </row>
    <row r="170" spans="1:358" s="8" customFormat="1" ht="22.5" customHeight="1">
      <c r="A170" s="56"/>
      <c r="B170" s="55"/>
      <c r="C170" s="63"/>
      <c r="D170" s="201"/>
      <c r="E170" s="113"/>
      <c r="F170" s="60"/>
      <c r="G170" s="60"/>
      <c r="H170" s="28"/>
      <c r="I170" s="26"/>
      <c r="J170" s="26"/>
      <c r="K170" s="26"/>
      <c r="L170" s="65"/>
      <c r="M170" s="15"/>
      <c r="N170" s="33"/>
      <c r="O170" s="34"/>
      <c r="P170" s="33"/>
      <c r="Q170" s="34"/>
      <c r="R170" s="35"/>
      <c r="S170" s="36"/>
      <c r="T170" s="21"/>
      <c r="U170" s="30"/>
      <c r="V170" s="10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  <c r="HZ170" s="12"/>
      <c r="IA170" s="12"/>
      <c r="IB170" s="12"/>
      <c r="IC170" s="12"/>
      <c r="ID170" s="12"/>
      <c r="IE170" s="12"/>
      <c r="IF170" s="12"/>
      <c r="IG170" s="12"/>
      <c r="IH170" s="12"/>
      <c r="JV170" s="12"/>
      <c r="JW170" s="12"/>
      <c r="LC170" s="12"/>
      <c r="LD170" s="12"/>
      <c r="LE170" s="12"/>
      <c r="LR170" s="12"/>
      <c r="LS170" s="12"/>
      <c r="LT170" s="12"/>
      <c r="LU170" s="12"/>
      <c r="MG170" s="12"/>
      <c r="MH170" s="12"/>
      <c r="MI170" s="12"/>
      <c r="MJ170" s="12"/>
      <c r="MK170" s="12"/>
      <c r="ML170" s="12"/>
      <c r="MM170" s="12"/>
      <c r="MN170" s="12"/>
      <c r="MO170" s="12"/>
      <c r="MP170" s="12"/>
      <c r="MQ170" s="12"/>
      <c r="MR170" s="12"/>
      <c r="MS170" s="12"/>
      <c r="MT170" s="12"/>
    </row>
    <row r="171" spans="1:358" s="8" customFormat="1" ht="22.5" customHeight="1">
      <c r="A171" s="57">
        <v>1</v>
      </c>
      <c r="B171" s="58">
        <v>25</v>
      </c>
      <c r="C171" s="62"/>
      <c r="D171" s="201">
        <f>SUM((S171*A171)+B171+C171)</f>
        <v>56.597999999999999</v>
      </c>
      <c r="E171" s="113"/>
      <c r="F171" s="59" t="s">
        <v>1092</v>
      </c>
      <c r="G171" s="59"/>
      <c r="H171" s="28" t="s">
        <v>689</v>
      </c>
      <c r="I171" s="28" t="s">
        <v>2680</v>
      </c>
      <c r="J171" s="28"/>
      <c r="K171" s="28" t="s">
        <v>2679</v>
      </c>
      <c r="L171" s="65">
        <f>SUM(D171)</f>
        <v>56.597999999999999</v>
      </c>
      <c r="M171" s="15">
        <v>8</v>
      </c>
      <c r="N171" s="1" t="s">
        <v>369</v>
      </c>
      <c r="O171" s="2" t="s">
        <v>369</v>
      </c>
      <c r="P171" s="3">
        <v>1</v>
      </c>
      <c r="Q171" s="4" t="s">
        <v>369</v>
      </c>
      <c r="R171" s="24">
        <v>25.9</v>
      </c>
      <c r="S171" s="18">
        <f>SUM(R171*1.22)</f>
        <v>31.597999999999999</v>
      </c>
      <c r="T171" s="20"/>
      <c r="U171" s="30" t="s">
        <v>485</v>
      </c>
      <c r="V171" s="10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  <c r="IB171" s="12"/>
      <c r="IC171" s="12"/>
      <c r="ID171" s="12"/>
      <c r="IE171" s="12"/>
      <c r="IF171" s="12"/>
      <c r="IG171" s="12"/>
      <c r="IH171" s="12"/>
      <c r="LC171" s="12"/>
      <c r="LD171" s="12"/>
      <c r="LE171" s="12"/>
      <c r="LF171" s="12"/>
      <c r="LG171" s="12"/>
      <c r="LH171" s="12"/>
      <c r="LI171" s="12"/>
      <c r="LJ171" s="12"/>
      <c r="LL171" s="12"/>
      <c r="MK171" s="12"/>
      <c r="ML171" s="12"/>
      <c r="MM171" s="7"/>
      <c r="MN171" s="7"/>
      <c r="MO171" s="7"/>
      <c r="MP171" s="7"/>
      <c r="MQ171" s="7"/>
      <c r="MR171" s="7"/>
      <c r="MS171" s="7"/>
      <c r="MT171" s="7"/>
    </row>
    <row r="172" spans="1:358" s="8" customFormat="1" ht="22.5" customHeight="1">
      <c r="A172" s="57">
        <v>1</v>
      </c>
      <c r="B172" s="58">
        <v>25</v>
      </c>
      <c r="C172" s="62"/>
      <c r="D172" s="201">
        <f>SUM((S172*A172)+B172+C172)</f>
        <v>73.19</v>
      </c>
      <c r="E172" s="113"/>
      <c r="F172" s="59" t="s">
        <v>1092</v>
      </c>
      <c r="G172" s="59"/>
      <c r="H172" s="28" t="s">
        <v>689</v>
      </c>
      <c r="I172" s="28" t="s">
        <v>2579</v>
      </c>
      <c r="J172" s="28"/>
      <c r="K172" s="28" t="s">
        <v>2580</v>
      </c>
      <c r="L172" s="65">
        <f>SUM(D172)</f>
        <v>73.19</v>
      </c>
      <c r="M172" s="15">
        <v>10</v>
      </c>
      <c r="N172" s="1" t="s">
        <v>369</v>
      </c>
      <c r="O172" s="2" t="s">
        <v>369</v>
      </c>
      <c r="P172" s="3">
        <v>1</v>
      </c>
      <c r="Q172" s="4" t="s">
        <v>369</v>
      </c>
      <c r="R172" s="24">
        <v>39.5</v>
      </c>
      <c r="S172" s="18">
        <f>SUM(R172*1.22)</f>
        <v>48.19</v>
      </c>
      <c r="T172" s="20"/>
      <c r="U172" s="30" t="s">
        <v>485</v>
      </c>
      <c r="V172" s="10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LC172" s="12"/>
      <c r="LD172" s="12"/>
      <c r="LE172" s="12"/>
      <c r="LF172" s="12"/>
      <c r="LG172" s="12"/>
      <c r="LH172" s="12"/>
      <c r="LI172" s="12"/>
      <c r="LJ172" s="12"/>
      <c r="LL172" s="12"/>
      <c r="MK172" s="12"/>
      <c r="ML172" s="12"/>
      <c r="MM172" s="7"/>
      <c r="MN172" s="7"/>
      <c r="MO172" s="7"/>
      <c r="MP172" s="7"/>
      <c r="MQ172" s="7"/>
      <c r="MR172" s="7"/>
      <c r="MS172" s="7"/>
      <c r="MT172" s="7"/>
    </row>
    <row r="173" spans="1:358" s="8" customFormat="1" ht="22.5" customHeight="1">
      <c r="A173" s="57">
        <v>1</v>
      </c>
      <c r="B173" s="58">
        <v>25</v>
      </c>
      <c r="C173" s="62"/>
      <c r="D173" s="201">
        <f>SUM((S173*A173)+B173+C173)</f>
        <v>65.247799999999998</v>
      </c>
      <c r="E173" s="113"/>
      <c r="F173" s="59" t="s">
        <v>1092</v>
      </c>
      <c r="G173" s="59"/>
      <c r="H173" s="28" t="s">
        <v>689</v>
      </c>
      <c r="I173" s="28" t="s">
        <v>1089</v>
      </c>
      <c r="J173" s="28"/>
      <c r="K173" s="28" t="s">
        <v>2041</v>
      </c>
      <c r="L173" s="65">
        <f>SUM(D173)</f>
        <v>65.247799999999998</v>
      </c>
      <c r="M173" s="15">
        <v>12</v>
      </c>
      <c r="N173" s="1" t="s">
        <v>369</v>
      </c>
      <c r="O173" s="2" t="s">
        <v>369</v>
      </c>
      <c r="P173" s="3">
        <v>1.25</v>
      </c>
      <c r="Q173" s="4" t="s">
        <v>369</v>
      </c>
      <c r="R173" s="24">
        <v>32.99</v>
      </c>
      <c r="S173" s="18">
        <f>SUM(R173*1.22)</f>
        <v>40.247799999999998</v>
      </c>
      <c r="T173" s="20"/>
      <c r="U173" s="30" t="s">
        <v>485</v>
      </c>
      <c r="V173" s="10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LC173" s="12"/>
      <c r="LD173" s="12"/>
      <c r="LE173" s="12"/>
      <c r="LF173" s="12"/>
      <c r="LG173" s="12"/>
      <c r="LH173" s="12"/>
      <c r="LI173" s="12"/>
      <c r="LJ173" s="12"/>
      <c r="LL173" s="12"/>
      <c r="MK173" s="12"/>
      <c r="ML173" s="12"/>
      <c r="MM173" s="7"/>
      <c r="MN173" s="7"/>
      <c r="MO173" s="7"/>
      <c r="MP173" s="7"/>
      <c r="MQ173" s="7"/>
      <c r="MR173" s="7"/>
      <c r="MS173" s="7"/>
      <c r="MT173" s="7"/>
    </row>
    <row r="174" spans="1:358" s="8" customFormat="1" ht="22.5" customHeight="1">
      <c r="A174" s="57">
        <v>1</v>
      </c>
      <c r="B174" s="58">
        <v>25</v>
      </c>
      <c r="C174" s="62">
        <v>5</v>
      </c>
      <c r="D174" s="201">
        <f>SUM((S174*A174)+B174+C174)</f>
        <v>67.698000000000008</v>
      </c>
      <c r="E174" s="74"/>
      <c r="F174" s="59" t="s">
        <v>1092</v>
      </c>
      <c r="G174" s="59"/>
      <c r="H174" s="28" t="s">
        <v>689</v>
      </c>
      <c r="I174" s="28" t="s">
        <v>645</v>
      </c>
      <c r="J174" s="28"/>
      <c r="K174" s="28" t="s">
        <v>2042</v>
      </c>
      <c r="L174" s="65">
        <f>SUM(D174)</f>
        <v>67.698000000000008</v>
      </c>
      <c r="M174" s="15">
        <v>12</v>
      </c>
      <c r="N174" s="1" t="s">
        <v>369</v>
      </c>
      <c r="O174" s="2" t="s">
        <v>369</v>
      </c>
      <c r="P174" s="3">
        <v>1</v>
      </c>
      <c r="Q174" s="4" t="s">
        <v>369</v>
      </c>
      <c r="R174" s="24">
        <v>30.9</v>
      </c>
      <c r="S174" s="18">
        <f>SUM(R174*1.22)</f>
        <v>37.698</v>
      </c>
      <c r="T174" s="20"/>
      <c r="U174" s="30" t="s">
        <v>622</v>
      </c>
      <c r="V174" s="10"/>
      <c r="W174" s="275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LC174" s="12"/>
      <c r="LD174" s="12"/>
      <c r="LE174" s="12"/>
      <c r="LK174" s="12"/>
      <c r="LL174" s="12"/>
      <c r="LR174" s="12"/>
      <c r="LS174" s="12"/>
      <c r="LT174" s="12"/>
      <c r="LU174" s="12"/>
      <c r="MG174" s="12"/>
      <c r="MH174" s="12"/>
      <c r="MI174" s="12"/>
      <c r="MJ174" s="12"/>
      <c r="MK174" s="12"/>
      <c r="ML174" s="12"/>
      <c r="MM174" s="12"/>
      <c r="MN174" s="12"/>
      <c r="MO174" s="12"/>
      <c r="MP174" s="12"/>
      <c r="MQ174" s="12"/>
      <c r="MR174" s="12"/>
      <c r="MS174" s="12"/>
      <c r="MT174" s="12"/>
    </row>
    <row r="175" spans="1:358" s="8" customFormat="1" ht="22.5" customHeight="1">
      <c r="A175" s="57">
        <v>1</v>
      </c>
      <c r="B175" s="58">
        <v>25</v>
      </c>
      <c r="C175" s="62"/>
      <c r="D175" s="201">
        <f>SUM((S175*A175)+B175+C175)</f>
        <v>68.419800000000009</v>
      </c>
      <c r="E175" s="74"/>
      <c r="F175" s="59" t="s">
        <v>1092</v>
      </c>
      <c r="G175" s="59"/>
      <c r="H175" s="28" t="s">
        <v>689</v>
      </c>
      <c r="I175" s="28" t="s">
        <v>645</v>
      </c>
      <c r="J175" s="28"/>
      <c r="K175" s="28" t="s">
        <v>2042</v>
      </c>
      <c r="L175" s="65">
        <f>SUM(D175)</f>
        <v>68.419800000000009</v>
      </c>
      <c r="M175" s="15">
        <v>12</v>
      </c>
      <c r="N175" s="1" t="s">
        <v>369</v>
      </c>
      <c r="O175" s="2" t="s">
        <v>369</v>
      </c>
      <c r="P175" s="3">
        <v>2</v>
      </c>
      <c r="Q175" s="4" t="s">
        <v>369</v>
      </c>
      <c r="R175" s="24">
        <v>35.590000000000003</v>
      </c>
      <c r="S175" s="18">
        <f>SUM(R175*1.22)</f>
        <v>43.419800000000002</v>
      </c>
      <c r="T175" s="20"/>
      <c r="U175" s="30" t="s">
        <v>485</v>
      </c>
      <c r="V175" s="10"/>
      <c r="W175" s="275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  <c r="HZ175" s="12"/>
      <c r="IA175" s="12"/>
      <c r="IB175" s="12"/>
      <c r="IC175" s="12"/>
      <c r="ID175" s="12"/>
      <c r="IE175" s="12"/>
      <c r="IF175" s="12"/>
      <c r="IG175" s="12"/>
      <c r="IH175" s="12"/>
      <c r="II175" s="12"/>
      <c r="IJ175" s="12"/>
      <c r="IK175" s="12"/>
      <c r="IL175" s="12"/>
      <c r="IM175" s="12"/>
      <c r="IN175" s="12"/>
      <c r="IO175" s="12"/>
      <c r="IP175" s="12"/>
      <c r="LC175" s="12"/>
      <c r="LD175" s="12"/>
      <c r="LE175" s="12"/>
      <c r="LG175" s="12"/>
      <c r="LH175" s="12"/>
      <c r="LI175" s="12"/>
      <c r="LJ175" s="12"/>
      <c r="LK175" s="12"/>
      <c r="LR175" s="12"/>
      <c r="LS175" s="12"/>
      <c r="LT175" s="12"/>
      <c r="LU175" s="12"/>
      <c r="MG175" s="12"/>
      <c r="MK175" s="12"/>
      <c r="ML175" s="12"/>
    </row>
    <row r="176" spans="1:358" ht="22.5" customHeight="1">
      <c r="A176" s="56"/>
      <c r="B176" s="55"/>
      <c r="C176" s="63"/>
      <c r="D176" s="201"/>
      <c r="F176" s="60"/>
      <c r="G176" s="60"/>
      <c r="H176" s="28"/>
      <c r="I176" s="26"/>
      <c r="J176" s="26"/>
      <c r="K176" s="26"/>
      <c r="L176" s="65"/>
      <c r="M176" s="15"/>
      <c r="N176" s="33"/>
      <c r="O176" s="34"/>
      <c r="P176" s="33"/>
      <c r="Q176" s="34"/>
      <c r="R176" s="35"/>
      <c r="S176" s="36"/>
      <c r="T176" s="21"/>
      <c r="U176" s="30"/>
      <c r="V176" s="10"/>
      <c r="W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  <c r="IW176" s="8"/>
      <c r="IX176" s="8"/>
      <c r="IY176" s="8"/>
      <c r="IZ176" s="8"/>
      <c r="JA176" s="8"/>
      <c r="JB176" s="8"/>
      <c r="JC176" s="8"/>
      <c r="JD176" s="8"/>
      <c r="JE176" s="8"/>
      <c r="JF176" s="8"/>
      <c r="JG176" s="8"/>
      <c r="JH176" s="8"/>
      <c r="JI176" s="8"/>
      <c r="JJ176" s="8"/>
      <c r="JK176" s="8"/>
      <c r="JL176" s="8"/>
      <c r="JM176" s="8"/>
      <c r="JN176" s="8"/>
      <c r="JO176" s="8"/>
      <c r="JP176" s="8"/>
      <c r="JQ176" s="8"/>
      <c r="JR176" s="8"/>
      <c r="JS176" s="8"/>
      <c r="JT176" s="8"/>
      <c r="JU176" s="8"/>
      <c r="JX176" s="8"/>
      <c r="JY176" s="8"/>
      <c r="JZ176" s="8"/>
      <c r="KA176" s="8"/>
      <c r="KB176" s="8"/>
      <c r="KC176" s="8"/>
      <c r="KD176" s="8"/>
      <c r="KE176" s="8"/>
      <c r="KF176" s="8"/>
      <c r="KG176" s="8"/>
      <c r="KH176" s="8"/>
      <c r="KI176" s="8"/>
      <c r="KJ176" s="8"/>
      <c r="KK176" s="8"/>
      <c r="KL176" s="8"/>
      <c r="KM176" s="8"/>
      <c r="KN176" s="8"/>
      <c r="KO176" s="8"/>
      <c r="KP176" s="8"/>
      <c r="KQ176" s="8"/>
      <c r="KR176" s="8"/>
      <c r="KS176" s="8"/>
      <c r="KT176" s="8"/>
      <c r="KU176" s="8"/>
      <c r="KV176" s="8"/>
      <c r="KW176" s="8"/>
      <c r="KX176" s="8"/>
      <c r="KY176" s="8"/>
      <c r="KZ176" s="8"/>
      <c r="LA176" s="8"/>
      <c r="LB176" s="8"/>
      <c r="LF176" s="8"/>
      <c r="LG176" s="8"/>
      <c r="LH176" s="8"/>
      <c r="LI176" s="8"/>
      <c r="LJ176" s="8"/>
      <c r="LK176" s="8"/>
      <c r="LL176" s="8"/>
      <c r="LM176" s="8"/>
      <c r="LN176" s="8"/>
      <c r="LO176" s="8"/>
      <c r="LP176" s="8"/>
      <c r="LQ176" s="8"/>
      <c r="LR176" s="8"/>
      <c r="LS176" s="8"/>
      <c r="LT176" s="8"/>
      <c r="LU176" s="8"/>
      <c r="LV176" s="8"/>
      <c r="LW176" s="8"/>
      <c r="LX176" s="8"/>
      <c r="LY176" s="8"/>
      <c r="LZ176" s="8"/>
      <c r="MA176" s="8"/>
      <c r="MB176" s="8"/>
      <c r="MC176" s="8"/>
      <c r="MD176" s="8"/>
      <c r="ME176" s="8"/>
      <c r="MF176" s="8"/>
      <c r="MG176" s="8"/>
      <c r="MH176" s="8"/>
      <c r="MI176" s="8"/>
      <c r="MJ176" s="8"/>
      <c r="MK176" s="8"/>
      <c r="ML176" s="8"/>
      <c r="MM176" s="8"/>
      <c r="MN176" s="8"/>
      <c r="MO176" s="8"/>
      <c r="MP176" s="8"/>
      <c r="MQ176" s="8"/>
      <c r="MR176" s="8"/>
      <c r="MS176" s="8"/>
      <c r="MT176" s="8"/>
    </row>
    <row r="177" spans="1:358" ht="22.5" customHeight="1">
      <c r="A177" s="57">
        <v>1</v>
      </c>
      <c r="B177" s="58">
        <v>25</v>
      </c>
      <c r="C177" s="62"/>
      <c r="D177" s="201">
        <f>SUM((S177*A177)+B177+C177)</f>
        <v>55.487799999999993</v>
      </c>
      <c r="E177" s="8"/>
      <c r="F177" s="59" t="s">
        <v>1092</v>
      </c>
      <c r="G177" s="59"/>
      <c r="H177" s="28" t="s">
        <v>1793</v>
      </c>
      <c r="I177" s="28" t="s">
        <v>1924</v>
      </c>
      <c r="J177" s="28"/>
      <c r="K177" s="28" t="s">
        <v>1925</v>
      </c>
      <c r="L177" s="65">
        <f>SUM(D177)</f>
        <v>55.487799999999993</v>
      </c>
      <c r="M177" s="15">
        <v>7.5</v>
      </c>
      <c r="N177" s="1" t="s">
        <v>369</v>
      </c>
      <c r="O177" s="2" t="s">
        <v>369</v>
      </c>
      <c r="P177" s="3">
        <v>0.25</v>
      </c>
      <c r="Q177" s="4" t="s">
        <v>369</v>
      </c>
      <c r="R177" s="24">
        <v>24.99</v>
      </c>
      <c r="S177" s="18">
        <f>SUM(R177*1.22)</f>
        <v>30.487799999999996</v>
      </c>
      <c r="T177" s="20"/>
      <c r="U177" s="30" t="s">
        <v>485</v>
      </c>
      <c r="V177" s="10"/>
      <c r="W177" s="276"/>
      <c r="JH177" s="8"/>
      <c r="JI177" s="8"/>
      <c r="JJ177" s="8"/>
      <c r="JK177" s="8"/>
      <c r="JL177" s="8"/>
      <c r="JM177" s="8"/>
      <c r="JN177" s="8"/>
      <c r="JO177" s="8"/>
      <c r="JP177" s="8"/>
      <c r="JQ177" s="8"/>
      <c r="JR177" s="8"/>
      <c r="JS177" s="8"/>
      <c r="JT177" s="8"/>
      <c r="JU177" s="8"/>
      <c r="JV177" s="8"/>
      <c r="JW177" s="8"/>
      <c r="JX177" s="8"/>
      <c r="JY177" s="8"/>
      <c r="JZ177" s="8"/>
      <c r="KA177" s="8"/>
      <c r="KB177" s="8"/>
      <c r="KC177" s="8"/>
      <c r="KD177" s="8"/>
      <c r="KE177" s="8"/>
      <c r="KF177" s="8"/>
      <c r="KG177" s="8"/>
      <c r="KH177" s="8"/>
      <c r="KI177" s="8"/>
      <c r="KJ177" s="8"/>
      <c r="KK177" s="8"/>
      <c r="KL177" s="8"/>
      <c r="KM177" s="8"/>
      <c r="KN177" s="8"/>
      <c r="KO177" s="8"/>
      <c r="KP177" s="8"/>
      <c r="KQ177" s="8"/>
      <c r="KR177" s="8"/>
      <c r="KS177" s="8"/>
      <c r="KT177" s="8"/>
      <c r="KU177" s="8"/>
      <c r="KV177" s="8"/>
      <c r="KW177" s="8"/>
      <c r="KX177" s="8"/>
      <c r="KY177" s="8"/>
      <c r="KZ177" s="8"/>
      <c r="LA177" s="8"/>
      <c r="LB177" s="8"/>
      <c r="LM177" s="8"/>
      <c r="LN177" s="8"/>
      <c r="LO177" s="8"/>
      <c r="LP177" s="8"/>
      <c r="LQ177" s="8"/>
      <c r="MM177" s="8"/>
      <c r="MN177" s="8"/>
      <c r="MO177" s="8"/>
      <c r="MP177" s="8"/>
      <c r="MQ177" s="8"/>
      <c r="MR177" s="8"/>
      <c r="MS177" s="8"/>
      <c r="MT177" s="8"/>
    </row>
    <row r="178" spans="1:358" ht="22.5" customHeight="1">
      <c r="A178" s="57">
        <v>2</v>
      </c>
      <c r="B178" s="58"/>
      <c r="C178" s="62"/>
      <c r="D178" s="201">
        <f>SUM((S178*A178)+B178+C178)</f>
        <v>34.403999999999996</v>
      </c>
      <c r="F178" s="59" t="s">
        <v>1091</v>
      </c>
      <c r="G178" s="59"/>
      <c r="H178" s="28" t="s">
        <v>1793</v>
      </c>
      <c r="I178" s="28" t="s">
        <v>1792</v>
      </c>
      <c r="J178" s="28"/>
      <c r="K178" s="28" t="s">
        <v>1600</v>
      </c>
      <c r="L178" s="65">
        <f>SUM(D178)</f>
        <v>34.403999999999996</v>
      </c>
      <c r="M178" s="15">
        <v>5</v>
      </c>
      <c r="N178" s="1" t="s">
        <v>369</v>
      </c>
      <c r="O178" s="2" t="s">
        <v>369</v>
      </c>
      <c r="P178" s="3">
        <v>1</v>
      </c>
      <c r="Q178" s="4" t="s">
        <v>369</v>
      </c>
      <c r="R178" s="24">
        <v>14.1</v>
      </c>
      <c r="S178" s="18">
        <f>SUM(R178*1.22)</f>
        <v>17.201999999999998</v>
      </c>
      <c r="T178" s="20"/>
      <c r="U178" s="30" t="s">
        <v>485</v>
      </c>
      <c r="V178" s="10"/>
      <c r="W178" s="8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8"/>
      <c r="JA178" s="8"/>
      <c r="JB178" s="8"/>
      <c r="JC178" s="8"/>
      <c r="JD178" s="8"/>
      <c r="JE178" s="8"/>
      <c r="JF178" s="8"/>
      <c r="JG178" s="8"/>
      <c r="JH178" s="8"/>
      <c r="JI178" s="8"/>
      <c r="JJ178" s="8"/>
      <c r="JK178" s="8"/>
      <c r="JL178" s="8"/>
      <c r="JM178" s="8"/>
      <c r="JN178" s="8"/>
      <c r="JO178" s="8"/>
      <c r="JP178" s="8"/>
      <c r="JQ178" s="8"/>
      <c r="JR178" s="8"/>
      <c r="JS178" s="8"/>
      <c r="JT178" s="8"/>
      <c r="JU178" s="8"/>
      <c r="JX178" s="8"/>
      <c r="JY178" s="8"/>
      <c r="KA178" s="8"/>
      <c r="KB178" s="8"/>
      <c r="KC178" s="8"/>
      <c r="KD178" s="8"/>
      <c r="KE178" s="8"/>
      <c r="KF178" s="8"/>
      <c r="KG178" s="8"/>
      <c r="KH178" s="8"/>
      <c r="KI178" s="8"/>
      <c r="KJ178" s="8"/>
      <c r="KK178" s="8"/>
      <c r="KL178" s="8"/>
      <c r="KM178" s="8"/>
      <c r="KN178" s="8"/>
      <c r="KO178" s="8"/>
      <c r="KP178" s="8"/>
      <c r="KQ178" s="8"/>
      <c r="KR178" s="8"/>
      <c r="KS178" s="8"/>
      <c r="KT178" s="8"/>
      <c r="KU178" s="8"/>
      <c r="KV178" s="8"/>
      <c r="LC178" s="8"/>
      <c r="LD178" s="8"/>
      <c r="LK178" s="8"/>
      <c r="LL178" s="8"/>
      <c r="LM178" s="8"/>
      <c r="LN178" s="8"/>
      <c r="LP178" s="8"/>
      <c r="LQ178" s="8"/>
      <c r="LR178" s="8"/>
      <c r="LS178" s="8"/>
      <c r="LT178" s="8"/>
      <c r="LU178" s="8"/>
      <c r="MG178" s="8"/>
      <c r="MH178" s="8"/>
      <c r="MI178" s="8"/>
      <c r="MJ178" s="8"/>
    </row>
    <row r="179" spans="1:358" ht="22.5" customHeight="1">
      <c r="A179" s="57">
        <v>1</v>
      </c>
      <c r="B179" s="58">
        <v>25</v>
      </c>
      <c r="C179" s="62"/>
      <c r="D179" s="201">
        <f>SUM((S179*A179)+B179+C179)</f>
        <v>50.620000000000005</v>
      </c>
      <c r="F179" s="59" t="s">
        <v>1092</v>
      </c>
      <c r="G179" s="59"/>
      <c r="H179" s="28" t="s">
        <v>1923</v>
      </c>
      <c r="I179" s="28" t="s">
        <v>1599</v>
      </c>
      <c r="J179" s="28"/>
      <c r="K179" s="28" t="s">
        <v>1600</v>
      </c>
      <c r="L179" s="65">
        <f>SUM(D179)</f>
        <v>50.620000000000005</v>
      </c>
      <c r="M179" s="15">
        <v>7</v>
      </c>
      <c r="N179" s="1" t="s">
        <v>369</v>
      </c>
      <c r="O179" s="2" t="s">
        <v>369</v>
      </c>
      <c r="P179" s="3">
        <v>1</v>
      </c>
      <c r="Q179" s="4" t="s">
        <v>369</v>
      </c>
      <c r="R179" s="24">
        <v>21</v>
      </c>
      <c r="S179" s="18">
        <f>SUM(R179*1.22)</f>
        <v>25.62</v>
      </c>
      <c r="T179" s="20"/>
      <c r="U179" s="30" t="s">
        <v>622</v>
      </c>
      <c r="V179" s="10"/>
      <c r="W179" s="8"/>
      <c r="IZ179" s="8"/>
      <c r="JA179" s="8"/>
      <c r="JB179" s="7"/>
      <c r="JC179" s="8"/>
      <c r="JD179" s="8"/>
      <c r="JE179" s="8"/>
      <c r="JF179" s="8"/>
      <c r="JG179" s="8"/>
      <c r="JH179" s="8"/>
      <c r="JI179" s="8"/>
      <c r="JJ179" s="8"/>
      <c r="JK179" s="8"/>
      <c r="JL179" s="8"/>
      <c r="JM179" s="8"/>
      <c r="JN179" s="8"/>
      <c r="JO179" s="8"/>
      <c r="JP179" s="8"/>
      <c r="JQ179" s="8"/>
      <c r="JR179" s="8"/>
      <c r="JS179" s="8"/>
      <c r="JT179" s="8"/>
      <c r="JU179" s="8"/>
      <c r="JV179" s="8"/>
      <c r="JW179" s="8"/>
      <c r="JX179" s="8"/>
      <c r="JY179" s="8"/>
      <c r="JZ179" s="8"/>
      <c r="KA179" s="8"/>
      <c r="KB179" s="8"/>
      <c r="KC179" s="8"/>
      <c r="KD179" s="8"/>
      <c r="KE179" s="8"/>
      <c r="KF179" s="8"/>
      <c r="KG179" s="8"/>
      <c r="KH179" s="8"/>
      <c r="KI179" s="8"/>
      <c r="KJ179" s="8"/>
      <c r="KK179" s="8"/>
      <c r="KL179" s="8"/>
      <c r="KM179" s="8"/>
      <c r="KN179" s="8"/>
      <c r="KO179" s="8"/>
      <c r="KP179" s="8"/>
      <c r="KQ179" s="8"/>
      <c r="KR179" s="8"/>
      <c r="KS179" s="8"/>
      <c r="KT179" s="8"/>
      <c r="KU179" s="8"/>
      <c r="KV179" s="8"/>
      <c r="KW179" s="8"/>
      <c r="KX179" s="8"/>
      <c r="KY179" s="8"/>
      <c r="KZ179" s="8"/>
      <c r="LA179" s="8"/>
      <c r="LB179" s="8"/>
      <c r="LC179" s="8"/>
      <c r="LD179" s="8"/>
      <c r="LL179" s="8"/>
      <c r="LM179" s="8"/>
      <c r="LN179" s="8"/>
      <c r="LO179" s="8"/>
      <c r="LP179" s="8"/>
      <c r="LQ179" s="8"/>
      <c r="MK179" s="8"/>
      <c r="ML179" s="8"/>
    </row>
    <row r="180" spans="1:358" ht="22.5" customHeight="1">
      <c r="A180" s="57">
        <v>1</v>
      </c>
      <c r="B180" s="58">
        <v>25</v>
      </c>
      <c r="C180" s="62"/>
      <c r="D180" s="201">
        <f>SUM((S180*A180)+B180+C180)</f>
        <v>59.037999999999997</v>
      </c>
      <c r="F180" s="59" t="s">
        <v>1092</v>
      </c>
      <c r="G180" s="59"/>
      <c r="H180" s="28" t="s">
        <v>757</v>
      </c>
      <c r="I180" s="28" t="s">
        <v>646</v>
      </c>
      <c r="J180" s="28"/>
      <c r="K180" s="28" t="s">
        <v>647</v>
      </c>
      <c r="L180" s="65">
        <f>SUM(D180)</f>
        <v>59.037999999999997</v>
      </c>
      <c r="M180" s="15">
        <v>8</v>
      </c>
      <c r="N180" s="1" t="s">
        <v>369</v>
      </c>
      <c r="O180" s="2" t="s">
        <v>369</v>
      </c>
      <c r="P180" s="3">
        <v>1.25</v>
      </c>
      <c r="Q180" s="4" t="s">
        <v>369</v>
      </c>
      <c r="R180" s="24">
        <v>27.9</v>
      </c>
      <c r="S180" s="18">
        <f>SUM(R180*1.22)</f>
        <v>34.037999999999997</v>
      </c>
      <c r="T180" s="20"/>
      <c r="U180" s="30" t="s">
        <v>622</v>
      </c>
      <c r="V180" s="10"/>
      <c r="W180" s="8"/>
      <c r="IZ180" s="8"/>
      <c r="JA180" s="8"/>
      <c r="JB180" s="7"/>
      <c r="JC180" s="8"/>
      <c r="JD180" s="8"/>
      <c r="JE180" s="8"/>
      <c r="JF180" s="8"/>
      <c r="JG180" s="8"/>
      <c r="JH180" s="8"/>
      <c r="JI180" s="8"/>
      <c r="JJ180" s="8"/>
      <c r="JK180" s="8"/>
      <c r="JL180" s="8"/>
      <c r="JM180" s="8"/>
      <c r="JN180" s="8"/>
      <c r="JO180" s="8"/>
      <c r="JP180" s="8"/>
      <c r="JQ180" s="8"/>
      <c r="JR180" s="8"/>
      <c r="JS180" s="8"/>
      <c r="JT180" s="8"/>
      <c r="JU180" s="8"/>
      <c r="JV180" s="8"/>
      <c r="JW180" s="8"/>
      <c r="JX180" s="8"/>
      <c r="JY180" s="8"/>
      <c r="JZ180" s="8"/>
      <c r="KA180" s="8"/>
      <c r="KB180" s="8"/>
      <c r="KC180" s="8"/>
      <c r="KD180" s="8"/>
      <c r="KE180" s="8"/>
      <c r="KF180" s="8"/>
      <c r="KG180" s="8"/>
      <c r="KH180" s="8"/>
      <c r="KI180" s="8"/>
      <c r="KJ180" s="8"/>
      <c r="KK180" s="8"/>
      <c r="KL180" s="8"/>
      <c r="KM180" s="8"/>
      <c r="KN180" s="8"/>
      <c r="KO180" s="8"/>
      <c r="KP180" s="8"/>
      <c r="KQ180" s="8"/>
      <c r="KR180" s="8"/>
      <c r="KS180" s="8"/>
      <c r="KT180" s="8"/>
      <c r="KU180" s="8"/>
      <c r="KV180" s="8"/>
      <c r="KW180" s="8"/>
      <c r="KX180" s="8"/>
      <c r="KY180" s="8"/>
      <c r="KZ180" s="8"/>
      <c r="LA180" s="8"/>
      <c r="LB180" s="8"/>
      <c r="LL180" s="8"/>
      <c r="LR180" s="8"/>
      <c r="LS180" s="8"/>
      <c r="LT180" s="8"/>
      <c r="LU180" s="8"/>
      <c r="MG180" s="8"/>
      <c r="MH180" s="8"/>
      <c r="MI180" s="8"/>
      <c r="MJ180" s="8"/>
      <c r="MK180" s="8"/>
      <c r="ML180" s="8"/>
      <c r="MM180" s="7"/>
      <c r="MN180" s="7"/>
      <c r="MO180" s="7"/>
      <c r="MP180" s="7"/>
      <c r="MQ180" s="7"/>
      <c r="MR180" s="7"/>
      <c r="MS180" s="7"/>
      <c r="MT180" s="7"/>
    </row>
    <row r="181" spans="1:358" ht="22.5" customHeight="1">
      <c r="A181" s="56"/>
      <c r="B181" s="55"/>
      <c r="C181" s="63"/>
      <c r="D181" s="201"/>
      <c r="F181" s="60"/>
      <c r="G181" s="60"/>
      <c r="H181" s="28"/>
      <c r="I181" s="26"/>
      <c r="J181" s="26"/>
      <c r="K181" s="26"/>
      <c r="L181" s="65"/>
      <c r="M181" s="15"/>
      <c r="N181" s="33"/>
      <c r="O181" s="34"/>
      <c r="P181" s="33"/>
      <c r="Q181" s="34"/>
      <c r="R181" s="35"/>
      <c r="S181" s="36"/>
      <c r="T181" s="21"/>
      <c r="U181" s="30"/>
      <c r="V181" s="10"/>
      <c r="W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  <c r="IZ181" s="8"/>
      <c r="JA181" s="8"/>
      <c r="JB181" s="8"/>
      <c r="JC181" s="8"/>
      <c r="JD181" s="8"/>
      <c r="JE181" s="8"/>
      <c r="JF181" s="8"/>
      <c r="JG181" s="8"/>
      <c r="JH181" s="8"/>
      <c r="JI181" s="8"/>
      <c r="JJ181" s="8"/>
      <c r="JK181" s="8"/>
      <c r="JL181" s="8"/>
      <c r="JM181" s="8"/>
      <c r="JN181" s="8"/>
      <c r="JO181" s="8"/>
      <c r="JP181" s="8"/>
      <c r="JQ181" s="8"/>
      <c r="JR181" s="8"/>
      <c r="JS181" s="8"/>
      <c r="JT181" s="8"/>
      <c r="JU181" s="8"/>
      <c r="JX181" s="8"/>
      <c r="JY181" s="8"/>
      <c r="JZ181" s="8"/>
      <c r="KA181" s="8"/>
      <c r="KB181" s="8"/>
      <c r="KC181" s="8"/>
      <c r="KD181" s="8"/>
      <c r="KE181" s="8"/>
      <c r="KF181" s="8"/>
      <c r="KG181" s="8"/>
      <c r="KH181" s="8"/>
      <c r="KI181" s="8"/>
      <c r="KJ181" s="8"/>
      <c r="KK181" s="8"/>
      <c r="KL181" s="8"/>
      <c r="KM181" s="8"/>
      <c r="KN181" s="8"/>
      <c r="KO181" s="8"/>
      <c r="KP181" s="8"/>
      <c r="KQ181" s="8"/>
      <c r="KR181" s="8"/>
      <c r="KS181" s="8"/>
      <c r="KT181" s="8"/>
      <c r="KU181" s="8"/>
      <c r="KV181" s="8"/>
      <c r="KW181" s="8"/>
      <c r="KX181" s="8"/>
      <c r="KY181" s="8"/>
      <c r="KZ181" s="8"/>
      <c r="LA181" s="8"/>
      <c r="LB181" s="8"/>
      <c r="LF181" s="8"/>
      <c r="LG181" s="8"/>
      <c r="LH181" s="8"/>
      <c r="LI181" s="8"/>
      <c r="LJ181" s="8"/>
      <c r="LK181" s="8"/>
      <c r="LL181" s="8"/>
      <c r="LM181" s="8"/>
      <c r="LN181" s="8"/>
      <c r="LO181" s="8"/>
      <c r="LP181" s="8"/>
      <c r="LQ181" s="8"/>
      <c r="LR181" s="8"/>
      <c r="LS181" s="8"/>
      <c r="LT181" s="8"/>
      <c r="LU181" s="8"/>
      <c r="LV181" s="8"/>
      <c r="LW181" s="8"/>
      <c r="LX181" s="8"/>
      <c r="LY181" s="8"/>
      <c r="LZ181" s="8"/>
      <c r="MA181" s="8"/>
      <c r="MB181" s="8"/>
      <c r="MC181" s="8"/>
      <c r="MD181" s="8"/>
      <c r="ME181" s="8"/>
      <c r="MF181" s="8"/>
      <c r="MG181" s="8"/>
      <c r="MH181" s="8"/>
      <c r="MI181" s="8"/>
      <c r="MJ181" s="8"/>
      <c r="MK181" s="8"/>
      <c r="ML181" s="8"/>
      <c r="MM181" s="8"/>
      <c r="MN181" s="8"/>
      <c r="MO181" s="8"/>
      <c r="MP181" s="8"/>
      <c r="MQ181" s="8"/>
      <c r="MR181" s="8"/>
      <c r="MS181" s="8"/>
      <c r="MT181" s="8"/>
    </row>
    <row r="182" spans="1:358" ht="22.5" customHeight="1">
      <c r="A182" s="57">
        <v>1</v>
      </c>
      <c r="B182" s="58">
        <v>25</v>
      </c>
      <c r="C182" s="62"/>
      <c r="D182" s="201">
        <f>SUM((S182*A182)+B182+C182)</f>
        <v>82.327799999999996</v>
      </c>
      <c r="F182" s="59" t="s">
        <v>1092</v>
      </c>
      <c r="G182" s="59"/>
      <c r="H182" s="28" t="s">
        <v>1951</v>
      </c>
      <c r="I182" s="28" t="s">
        <v>1957</v>
      </c>
      <c r="J182" s="28"/>
      <c r="K182" s="28" t="s">
        <v>2040</v>
      </c>
      <c r="L182" s="65">
        <f>SUM(D182)</f>
        <v>82.327799999999996</v>
      </c>
      <c r="M182" s="15">
        <v>11</v>
      </c>
      <c r="N182" s="1" t="s">
        <v>369</v>
      </c>
      <c r="O182" s="2" t="s">
        <v>369</v>
      </c>
      <c r="P182" s="3">
        <v>1</v>
      </c>
      <c r="Q182" s="4" t="s">
        <v>369</v>
      </c>
      <c r="R182" s="24">
        <v>46.99</v>
      </c>
      <c r="S182" s="18">
        <f>SUM(R182*1.22)</f>
        <v>57.327800000000003</v>
      </c>
      <c r="T182" s="20"/>
      <c r="U182" s="30" t="s">
        <v>485</v>
      </c>
      <c r="V182" s="10"/>
      <c r="W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  <c r="IW182" s="8"/>
      <c r="IX182" s="8"/>
      <c r="IY182" s="8"/>
      <c r="IZ182" s="8"/>
      <c r="JA182" s="8"/>
      <c r="JB182" s="8"/>
      <c r="JC182" s="8"/>
      <c r="JD182" s="8"/>
      <c r="JE182" s="8"/>
      <c r="JF182" s="8"/>
      <c r="JG182" s="8"/>
      <c r="JH182" s="8"/>
      <c r="JI182" s="8"/>
      <c r="JJ182" s="8"/>
      <c r="JK182" s="8"/>
      <c r="JL182" s="8"/>
      <c r="JM182" s="8"/>
      <c r="JN182" s="8"/>
      <c r="JO182" s="8"/>
      <c r="JP182" s="8"/>
      <c r="JQ182" s="8"/>
      <c r="JR182" s="8"/>
      <c r="JS182" s="8"/>
      <c r="JT182" s="8"/>
      <c r="JU182" s="8"/>
      <c r="JV182" s="8"/>
      <c r="JW182" s="8"/>
      <c r="JX182" s="8"/>
      <c r="JY182" s="8"/>
      <c r="JZ182" s="8"/>
      <c r="KA182" s="8"/>
      <c r="KB182" s="8"/>
      <c r="KC182" s="8"/>
      <c r="KD182" s="8"/>
      <c r="KE182" s="8"/>
      <c r="KF182" s="8"/>
      <c r="KG182" s="8"/>
      <c r="KH182" s="8"/>
      <c r="KI182" s="8"/>
      <c r="KJ182" s="8"/>
      <c r="KK182" s="8"/>
      <c r="KL182" s="8"/>
      <c r="KM182" s="8"/>
      <c r="KN182" s="8"/>
      <c r="KO182" s="8"/>
      <c r="KP182" s="8"/>
      <c r="KQ182" s="8"/>
      <c r="KR182" s="8"/>
      <c r="KS182" s="8"/>
      <c r="KT182" s="8"/>
      <c r="KU182" s="8"/>
      <c r="KV182" s="8"/>
      <c r="KW182" s="8"/>
      <c r="KX182" s="8"/>
      <c r="KY182" s="8"/>
      <c r="KZ182" s="8"/>
      <c r="LA182" s="8"/>
      <c r="LB182" s="8"/>
      <c r="LC182" s="8"/>
      <c r="LD182" s="8"/>
      <c r="LE182" s="8"/>
      <c r="LF182" s="8"/>
      <c r="LG182" s="8"/>
      <c r="LH182" s="8"/>
      <c r="LI182" s="8"/>
      <c r="LJ182" s="8"/>
      <c r="LV182" s="8"/>
      <c r="LW182" s="8"/>
      <c r="LX182" s="8"/>
      <c r="LY182" s="8"/>
      <c r="LZ182" s="8"/>
      <c r="MA182" s="8"/>
      <c r="MB182" s="8"/>
      <c r="MC182" s="8"/>
      <c r="MD182" s="8"/>
      <c r="ME182" s="8"/>
      <c r="MF182" s="8"/>
    </row>
    <row r="183" spans="1:358" ht="22.5" customHeight="1">
      <c r="A183" s="56"/>
      <c r="B183" s="55"/>
      <c r="C183" s="63"/>
      <c r="D183" s="201"/>
      <c r="F183" s="60"/>
      <c r="G183" s="60"/>
      <c r="H183" s="28"/>
      <c r="I183" s="28"/>
      <c r="J183" s="28"/>
      <c r="K183" s="28"/>
      <c r="L183" s="65"/>
      <c r="M183" s="15"/>
      <c r="N183" s="33"/>
      <c r="O183" s="34"/>
      <c r="P183" s="33"/>
      <c r="Q183" s="34"/>
      <c r="R183" s="35"/>
      <c r="S183" s="36"/>
      <c r="T183" s="21"/>
      <c r="U183" s="30"/>
      <c r="V183" s="10"/>
      <c r="W183" s="8"/>
      <c r="IZ183" s="8"/>
      <c r="JA183" s="8"/>
      <c r="JB183" s="8"/>
      <c r="JC183" s="8"/>
      <c r="JD183" s="8"/>
      <c r="JE183" s="8"/>
      <c r="JF183" s="8"/>
      <c r="JG183" s="8"/>
      <c r="JH183" s="8"/>
      <c r="JI183" s="8"/>
      <c r="JJ183" s="8"/>
      <c r="JK183" s="8"/>
      <c r="JL183" s="8"/>
      <c r="JM183" s="8"/>
      <c r="JN183" s="8"/>
      <c r="JO183" s="8"/>
      <c r="JP183" s="8"/>
      <c r="JQ183" s="8"/>
      <c r="JR183" s="8"/>
      <c r="JS183" s="8"/>
      <c r="JT183" s="8"/>
      <c r="JV183" s="8"/>
      <c r="JW183" s="8"/>
      <c r="JX183" s="8"/>
      <c r="JY183" s="8"/>
      <c r="JZ183" s="8"/>
      <c r="KA183" s="8"/>
      <c r="KB183" s="8"/>
      <c r="KC183" s="8"/>
      <c r="KD183" s="8"/>
      <c r="KE183" s="8"/>
      <c r="KF183" s="8"/>
      <c r="KG183" s="8"/>
      <c r="KH183" s="8"/>
      <c r="KI183" s="8"/>
      <c r="KJ183" s="8"/>
      <c r="KK183" s="8"/>
      <c r="KL183" s="8"/>
      <c r="KM183" s="8"/>
      <c r="KN183" s="8"/>
      <c r="KO183" s="8"/>
      <c r="KP183" s="8"/>
      <c r="KQ183" s="8"/>
      <c r="KR183" s="8"/>
      <c r="KS183" s="8"/>
      <c r="KT183" s="8"/>
      <c r="KU183" s="8"/>
      <c r="KV183" s="8"/>
      <c r="KW183" s="8"/>
      <c r="KX183" s="8"/>
      <c r="KY183" s="8"/>
      <c r="KZ183" s="8"/>
      <c r="LA183" s="8"/>
      <c r="LB183" s="8"/>
      <c r="LK183" s="8"/>
      <c r="LL183" s="8"/>
      <c r="LM183" s="8"/>
      <c r="LN183" s="8"/>
      <c r="LO183" s="8"/>
      <c r="LP183" s="8"/>
      <c r="LQ183" s="8"/>
    </row>
    <row r="184" spans="1:358" s="8" customFormat="1" ht="22.5" customHeight="1">
      <c r="A184" s="56"/>
      <c r="B184" s="55"/>
      <c r="C184" s="63"/>
      <c r="D184" s="201"/>
      <c r="E184" s="113"/>
      <c r="F184" s="60"/>
      <c r="G184" s="60"/>
      <c r="H184" s="28"/>
      <c r="I184" s="28"/>
      <c r="J184" s="28"/>
      <c r="K184" s="28"/>
      <c r="L184" s="65"/>
      <c r="M184" s="15"/>
      <c r="N184" s="33"/>
      <c r="O184" s="34"/>
      <c r="P184" s="33"/>
      <c r="Q184" s="34"/>
      <c r="R184" s="35"/>
      <c r="S184" s="36"/>
      <c r="T184" s="21"/>
      <c r="U184" s="30"/>
      <c r="V184" s="10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  <c r="IW184" s="12"/>
      <c r="IX184" s="12"/>
      <c r="IY184" s="12"/>
      <c r="LC184" s="12"/>
      <c r="LD184" s="12"/>
      <c r="LE184" s="12"/>
      <c r="LF184" s="12"/>
      <c r="LG184" s="12"/>
      <c r="LH184" s="12"/>
      <c r="LI184" s="12"/>
      <c r="LJ184" s="12"/>
      <c r="LR184" s="12"/>
      <c r="LS184" s="12"/>
      <c r="LT184" s="12"/>
      <c r="LU184" s="12"/>
      <c r="LV184" s="12"/>
      <c r="LW184" s="12"/>
      <c r="LX184" s="12"/>
      <c r="LY184" s="12"/>
      <c r="LZ184" s="12"/>
      <c r="MA184" s="12"/>
      <c r="MB184" s="12"/>
      <c r="MC184" s="12"/>
      <c r="MD184" s="12"/>
      <c r="ME184" s="12"/>
      <c r="MF184" s="12"/>
      <c r="MG184" s="12"/>
      <c r="MH184" s="12"/>
      <c r="MI184" s="12"/>
      <c r="MJ184" s="12"/>
      <c r="MK184" s="12"/>
      <c r="ML184" s="12"/>
      <c r="MM184" s="12"/>
      <c r="MN184" s="12"/>
      <c r="MO184" s="12"/>
      <c r="MP184" s="12"/>
      <c r="MQ184" s="12"/>
      <c r="MR184" s="12"/>
      <c r="MS184" s="12"/>
      <c r="MT184" s="12"/>
    </row>
    <row r="185" spans="1:358" s="8" customFormat="1" ht="22.5" customHeight="1">
      <c r="A185" s="56"/>
      <c r="B185" s="55"/>
      <c r="C185" s="63"/>
      <c r="D185" s="201"/>
      <c r="E185" s="113"/>
      <c r="F185" s="60"/>
      <c r="G185" s="60"/>
      <c r="H185" s="9"/>
      <c r="I185" s="14" t="s">
        <v>773</v>
      </c>
      <c r="J185" s="14"/>
      <c r="K185" s="9"/>
      <c r="L185" s="65"/>
      <c r="M185" s="10"/>
      <c r="N185" s="17"/>
      <c r="O185" s="13"/>
      <c r="P185" s="17"/>
      <c r="Q185" s="13"/>
      <c r="R185" s="10"/>
      <c r="S185" s="10"/>
      <c r="T185" s="21"/>
      <c r="U185" s="10"/>
      <c r="V185" s="10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  <c r="HZ185" s="12"/>
      <c r="IA185" s="12"/>
      <c r="IB185" s="12"/>
      <c r="IC185" s="12"/>
      <c r="ID185" s="12"/>
      <c r="IE185" s="12"/>
      <c r="IF185" s="12"/>
      <c r="IG185" s="12"/>
      <c r="IH185" s="12"/>
      <c r="IK185" s="12"/>
      <c r="JB185" s="12"/>
      <c r="JC185" s="12"/>
      <c r="JD185" s="12"/>
      <c r="JE185" s="12"/>
      <c r="JF185" s="12"/>
      <c r="JG185" s="12"/>
      <c r="JH185" s="12"/>
      <c r="JI185" s="12"/>
      <c r="JJ185" s="12"/>
      <c r="JK185" s="12"/>
      <c r="JL185" s="12"/>
      <c r="JM185" s="12"/>
      <c r="JN185" s="12"/>
      <c r="JO185" s="12"/>
      <c r="JP185" s="12"/>
      <c r="JQ185" s="12"/>
      <c r="JR185" s="12"/>
      <c r="JS185" s="12"/>
      <c r="JX185" s="12"/>
      <c r="JY185" s="12"/>
      <c r="KD185" s="12"/>
      <c r="KE185" s="12"/>
      <c r="KF185" s="12"/>
      <c r="KG185" s="12"/>
      <c r="KH185" s="12"/>
      <c r="KI185" s="12"/>
      <c r="LC185" s="12"/>
      <c r="LD185" s="12"/>
      <c r="LE185" s="12"/>
      <c r="LF185" s="12"/>
      <c r="LG185" s="12"/>
      <c r="LH185" s="12"/>
      <c r="LI185" s="12"/>
      <c r="LJ185" s="12"/>
      <c r="LK185" s="12"/>
      <c r="LL185" s="12"/>
      <c r="LM185" s="12"/>
      <c r="LN185" s="12"/>
      <c r="LO185" s="12"/>
      <c r="LP185" s="12"/>
      <c r="LQ185" s="12"/>
      <c r="LR185" s="12"/>
      <c r="LS185" s="12"/>
      <c r="LT185" s="12"/>
      <c r="LU185" s="12"/>
      <c r="LV185" s="12"/>
      <c r="LW185" s="12"/>
      <c r="LX185" s="12"/>
      <c r="LY185" s="12"/>
      <c r="LZ185" s="12"/>
      <c r="MA185" s="12"/>
      <c r="MB185" s="12"/>
      <c r="MC185" s="12"/>
      <c r="MD185" s="12"/>
      <c r="ME185" s="12"/>
      <c r="MF185" s="12"/>
      <c r="MG185" s="12"/>
      <c r="MH185" s="12"/>
      <c r="MI185" s="12"/>
      <c r="MJ185" s="12"/>
      <c r="MK185" s="12"/>
      <c r="ML185" s="12"/>
      <c r="MM185" s="12"/>
      <c r="MN185" s="12"/>
      <c r="MO185" s="12"/>
      <c r="MP185" s="12"/>
      <c r="MQ185" s="12"/>
      <c r="MR185" s="12"/>
      <c r="MS185" s="12"/>
      <c r="MT185" s="12"/>
    </row>
    <row r="186" spans="1:358" ht="22.5" customHeight="1">
      <c r="A186" s="57">
        <v>1</v>
      </c>
      <c r="B186" s="58">
        <v>25</v>
      </c>
      <c r="C186" s="62"/>
      <c r="D186" s="201">
        <f>SUM((S186*A186)+B186+C186)</f>
        <v>66.358000000000004</v>
      </c>
      <c r="E186" s="8"/>
      <c r="F186" s="59" t="s">
        <v>1092</v>
      </c>
      <c r="G186" s="59"/>
      <c r="H186" s="28" t="s">
        <v>1930</v>
      </c>
      <c r="I186" s="28" t="s">
        <v>1933</v>
      </c>
      <c r="J186" s="28"/>
      <c r="K186" s="28" t="s">
        <v>1934</v>
      </c>
      <c r="L186" s="65">
        <f>SUM(D186)</f>
        <v>66.358000000000004</v>
      </c>
      <c r="M186" s="15">
        <v>9</v>
      </c>
      <c r="N186" s="1" t="s">
        <v>369</v>
      </c>
      <c r="O186" s="2" t="s">
        <v>369</v>
      </c>
      <c r="P186" s="3">
        <v>0.5</v>
      </c>
      <c r="Q186" s="4" t="s">
        <v>369</v>
      </c>
      <c r="R186" s="24">
        <v>33.9</v>
      </c>
      <c r="S186" s="18">
        <f>SUM(R186*1.22)</f>
        <v>41.357999999999997</v>
      </c>
      <c r="T186" s="20"/>
      <c r="U186" s="30" t="s">
        <v>622</v>
      </c>
      <c r="V186" s="10"/>
      <c r="W186" s="275"/>
      <c r="JH186" s="8"/>
      <c r="JI186" s="8"/>
      <c r="JJ186" s="7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K186" s="8"/>
      <c r="LL186" s="8"/>
      <c r="LM186" s="8"/>
      <c r="LN186" s="8"/>
      <c r="LO186" s="8"/>
      <c r="LP186" s="8"/>
      <c r="LQ186" s="8"/>
      <c r="MG186" s="7"/>
      <c r="MK186" s="8"/>
      <c r="ML186" s="8"/>
      <c r="MM186" s="7"/>
      <c r="MN186" s="7"/>
      <c r="MO186" s="7"/>
      <c r="MP186" s="7"/>
      <c r="MQ186" s="7"/>
      <c r="MR186" s="7"/>
      <c r="MS186" s="7"/>
      <c r="MT186" s="7"/>
    </row>
    <row r="187" spans="1:358" ht="22.5" customHeight="1">
      <c r="A187" s="57">
        <v>2</v>
      </c>
      <c r="B187" s="58"/>
      <c r="C187" s="62"/>
      <c r="D187" s="201">
        <f>SUM((S187*A187)+B187+C187)</f>
        <v>46.335599999999992</v>
      </c>
      <c r="E187" s="8"/>
      <c r="F187" s="59" t="s">
        <v>1091</v>
      </c>
      <c r="G187" s="59"/>
      <c r="H187" s="28" t="s">
        <v>1930</v>
      </c>
      <c r="I187" s="28" t="s">
        <v>1931</v>
      </c>
      <c r="J187" s="28"/>
      <c r="K187" s="28" t="s">
        <v>1932</v>
      </c>
      <c r="L187" s="65">
        <f>SUM(D187)</f>
        <v>46.335599999999992</v>
      </c>
      <c r="M187" s="277">
        <v>6.5</v>
      </c>
      <c r="N187" s="1" t="s">
        <v>369</v>
      </c>
      <c r="O187" s="2" t="s">
        <v>369</v>
      </c>
      <c r="P187" s="3">
        <v>0.5</v>
      </c>
      <c r="Q187" s="4" t="s">
        <v>369</v>
      </c>
      <c r="R187" s="24">
        <v>18.989999999999998</v>
      </c>
      <c r="S187" s="18">
        <f>SUM(R187*1.22)</f>
        <v>23.167799999999996</v>
      </c>
      <c r="T187" s="20"/>
      <c r="U187" s="30" t="s">
        <v>485</v>
      </c>
      <c r="V187" s="10"/>
      <c r="W187" s="276"/>
      <c r="IQ187" s="8"/>
      <c r="IR187" s="8"/>
      <c r="IS187" s="8"/>
      <c r="IT187" s="8"/>
      <c r="IU187" s="8"/>
      <c r="IV187" s="8"/>
      <c r="IW187" s="8"/>
      <c r="IX187" s="8"/>
      <c r="IY187" s="8"/>
      <c r="IZ187" s="8"/>
      <c r="JA187" s="8"/>
      <c r="JB187" s="8"/>
      <c r="JC187" s="8"/>
      <c r="JD187" s="8"/>
      <c r="JE187" s="8"/>
      <c r="JF187" s="8"/>
      <c r="JG187" s="8"/>
      <c r="JH187" s="8"/>
      <c r="JI187" s="8"/>
      <c r="JJ187" s="8"/>
      <c r="JK187" s="8"/>
      <c r="JL187" s="8"/>
      <c r="JM187" s="8"/>
      <c r="JN187" s="8"/>
      <c r="JO187" s="8"/>
      <c r="JP187" s="8"/>
      <c r="JQ187" s="8"/>
      <c r="JR187" s="8"/>
      <c r="JS187" s="8"/>
      <c r="JT187" s="8"/>
      <c r="JU187" s="8"/>
      <c r="JV187" s="8"/>
      <c r="JW187" s="8"/>
      <c r="JX187" s="8"/>
      <c r="JY187" s="8"/>
      <c r="JZ187" s="8"/>
      <c r="KA187" s="8"/>
      <c r="KB187" s="8"/>
      <c r="KC187" s="8"/>
      <c r="KD187" s="8"/>
      <c r="KE187" s="8"/>
      <c r="KF187" s="8"/>
      <c r="KG187" s="8"/>
      <c r="KH187" s="8"/>
      <c r="KI187" s="8"/>
      <c r="KJ187" s="8"/>
      <c r="KK187" s="8"/>
      <c r="KL187" s="8"/>
      <c r="KM187" s="8"/>
      <c r="KN187" s="8"/>
      <c r="KO187" s="8"/>
      <c r="KP187" s="8"/>
      <c r="KQ187" s="8"/>
      <c r="KR187" s="8"/>
      <c r="KS187" s="8"/>
      <c r="KT187" s="8"/>
      <c r="KU187" s="8"/>
      <c r="KV187" s="8"/>
      <c r="KW187" s="8"/>
      <c r="KX187" s="8"/>
      <c r="KY187" s="8"/>
      <c r="KZ187" s="8"/>
      <c r="LA187" s="8"/>
      <c r="LB187" s="8"/>
      <c r="LC187" s="8"/>
      <c r="LD187" s="8"/>
      <c r="LE187" s="8"/>
      <c r="LO187" s="8"/>
      <c r="LP187" s="8"/>
      <c r="LQ187" s="8"/>
      <c r="MG187" s="7"/>
      <c r="MK187" s="7"/>
      <c r="ML187" s="7"/>
      <c r="MM187" s="8"/>
      <c r="MN187" s="8"/>
      <c r="MO187" s="8"/>
      <c r="MP187" s="8"/>
      <c r="MQ187" s="8"/>
      <c r="MR187" s="8"/>
      <c r="MS187" s="8"/>
      <c r="MT187" s="8"/>
    </row>
    <row r="188" spans="1:358" ht="22.5" customHeight="1">
      <c r="A188" s="57">
        <v>1</v>
      </c>
      <c r="B188" s="58">
        <v>25</v>
      </c>
      <c r="C188" s="62"/>
      <c r="D188" s="201">
        <f>SUM((S188*A188)+B188+C188)</f>
        <v>62.698</v>
      </c>
      <c r="F188" s="59" t="s">
        <v>1092</v>
      </c>
      <c r="G188" s="59"/>
      <c r="H188" s="28" t="s">
        <v>1929</v>
      </c>
      <c r="I188" s="28" t="s">
        <v>1611</v>
      </c>
      <c r="J188" s="28"/>
      <c r="K188" s="28" t="s">
        <v>1612</v>
      </c>
      <c r="L188" s="65">
        <f>SUM(D188)</f>
        <v>62.698</v>
      </c>
      <c r="M188" s="15">
        <v>8.5</v>
      </c>
      <c r="N188" s="1" t="s">
        <v>369</v>
      </c>
      <c r="O188" s="2" t="s">
        <v>369</v>
      </c>
      <c r="P188" s="3">
        <v>2</v>
      </c>
      <c r="Q188" s="4" t="s">
        <v>369</v>
      </c>
      <c r="R188" s="24">
        <v>30.9</v>
      </c>
      <c r="S188" s="18">
        <f>SUM(R188*1.22)</f>
        <v>37.698</v>
      </c>
      <c r="T188" s="20"/>
      <c r="U188" s="30" t="s">
        <v>622</v>
      </c>
      <c r="V188" s="10"/>
      <c r="W188" s="8"/>
      <c r="IZ188" s="8"/>
      <c r="JA188" s="8"/>
      <c r="JB188" s="8"/>
      <c r="JC188" s="8"/>
      <c r="JD188" s="8"/>
      <c r="JE188" s="8"/>
      <c r="JF188" s="8"/>
      <c r="JG188" s="8"/>
      <c r="JH188" s="8"/>
      <c r="JI188" s="8"/>
      <c r="JJ188" s="8"/>
      <c r="JK188" s="8"/>
      <c r="JL188" s="8"/>
      <c r="JM188" s="8"/>
      <c r="JN188" s="8"/>
      <c r="JO188" s="8"/>
      <c r="JP188" s="8"/>
      <c r="JQ188" s="8"/>
      <c r="JR188" s="8"/>
      <c r="JS188" s="8"/>
      <c r="JT188" s="8"/>
      <c r="JU188" s="8"/>
      <c r="JV188" s="8"/>
      <c r="JW188" s="8"/>
      <c r="JX188" s="8"/>
      <c r="JY188" s="8"/>
      <c r="JZ188" s="8"/>
      <c r="KD188" s="8"/>
      <c r="KE188" s="8"/>
      <c r="KF188" s="8"/>
      <c r="KG188" s="8"/>
      <c r="KH188" s="8"/>
      <c r="KI188" s="8"/>
      <c r="KJ188" s="8"/>
      <c r="KK188" s="8"/>
      <c r="KL188" s="8"/>
      <c r="KM188" s="8"/>
      <c r="KN188" s="8"/>
      <c r="KO188" s="8"/>
      <c r="KP188" s="8"/>
      <c r="KQ188" s="8"/>
      <c r="KR188" s="8"/>
      <c r="KS188" s="8"/>
      <c r="KT188" s="8"/>
      <c r="KU188" s="8"/>
      <c r="KV188" s="8"/>
      <c r="KW188" s="8"/>
      <c r="KX188" s="8"/>
      <c r="KY188" s="8"/>
      <c r="KZ188" s="8"/>
      <c r="LA188" s="8"/>
      <c r="LB188" s="8"/>
      <c r="LC188" s="8"/>
      <c r="LD188" s="8"/>
      <c r="LE188" s="8"/>
      <c r="LK188" s="8"/>
    </row>
    <row r="189" spans="1:358" ht="22.5" customHeight="1">
      <c r="A189" s="57">
        <v>2</v>
      </c>
      <c r="B189" s="58"/>
      <c r="C189" s="62"/>
      <c r="D189" s="201">
        <f>SUM((S189*A189)+B189+C189)</f>
        <v>24.155999999999999</v>
      </c>
      <c r="F189" s="59" t="s">
        <v>1091</v>
      </c>
      <c r="G189" s="59"/>
      <c r="H189" s="28" t="s">
        <v>2159</v>
      </c>
      <c r="I189" s="26" t="s">
        <v>2160</v>
      </c>
      <c r="J189" s="26"/>
      <c r="K189" s="26" t="s">
        <v>2162</v>
      </c>
      <c r="L189" s="65">
        <f>SUM(D189)</f>
        <v>24.155999999999999</v>
      </c>
      <c r="M189" s="15">
        <v>4</v>
      </c>
      <c r="N189" s="1" t="s">
        <v>369</v>
      </c>
      <c r="O189" s="2" t="s">
        <v>369</v>
      </c>
      <c r="P189" s="3">
        <v>1</v>
      </c>
      <c r="Q189" s="4" t="s">
        <v>369</v>
      </c>
      <c r="R189" s="24">
        <v>9.9</v>
      </c>
      <c r="S189" s="18">
        <f>SUM(R189*1.22)</f>
        <v>12.077999999999999</v>
      </c>
      <c r="T189" s="19"/>
      <c r="U189" s="30" t="s">
        <v>622</v>
      </c>
      <c r="V189" s="10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  <c r="IW189" s="8"/>
      <c r="IX189" s="8"/>
      <c r="IY189" s="8"/>
      <c r="IZ189" s="8"/>
      <c r="JA189" s="8"/>
      <c r="JB189" s="8"/>
      <c r="JC189" s="8"/>
      <c r="JD189" s="8"/>
      <c r="JE189" s="8"/>
      <c r="JF189" s="8"/>
      <c r="JG189" s="8"/>
      <c r="JH189" s="8"/>
      <c r="JI189" s="8"/>
      <c r="JJ189" s="8"/>
      <c r="JK189" s="8"/>
      <c r="JL189" s="8"/>
      <c r="JM189" s="8"/>
      <c r="JN189" s="8"/>
      <c r="JO189" s="8"/>
      <c r="JP189" s="8"/>
      <c r="JQ189" s="8"/>
      <c r="JR189" s="8"/>
      <c r="JS189" s="8"/>
      <c r="JT189" s="7"/>
      <c r="JU189" s="8"/>
      <c r="JV189" s="8"/>
      <c r="JW189" s="8"/>
      <c r="JX189" s="8"/>
      <c r="JY189" s="8"/>
      <c r="JZ189" s="8"/>
      <c r="KA189" s="8"/>
      <c r="KB189" s="8"/>
      <c r="KC189" s="8"/>
      <c r="KD189" s="8"/>
      <c r="KE189" s="8"/>
      <c r="KF189" s="8"/>
      <c r="KG189" s="8"/>
      <c r="KH189" s="8"/>
      <c r="KI189" s="8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7"/>
      <c r="KU189" s="7"/>
      <c r="KV189" s="7"/>
      <c r="KW189" s="7"/>
      <c r="KX189" s="7"/>
      <c r="KY189" s="7"/>
      <c r="KZ189" s="7"/>
      <c r="LA189" s="7"/>
      <c r="LB189" s="7"/>
      <c r="LE189" s="102"/>
      <c r="LF189" s="8"/>
      <c r="LG189" s="8"/>
      <c r="LH189" s="8"/>
      <c r="LI189" s="8"/>
      <c r="LJ189" s="8"/>
      <c r="LL189" s="8"/>
      <c r="LM189" s="8"/>
      <c r="LN189" s="8"/>
      <c r="LO189" s="8"/>
      <c r="LP189" s="8"/>
      <c r="LQ189" s="8"/>
      <c r="LR189" s="8"/>
      <c r="LS189" s="8"/>
      <c r="LT189" s="8"/>
      <c r="LU189" s="8"/>
      <c r="LV189" s="8"/>
      <c r="LW189" s="8"/>
      <c r="LX189" s="8"/>
      <c r="LY189" s="8"/>
      <c r="LZ189" s="8"/>
      <c r="MA189" s="8"/>
      <c r="MB189" s="8"/>
      <c r="MC189" s="8"/>
      <c r="MD189" s="8"/>
      <c r="ME189" s="8"/>
      <c r="MF189" s="8"/>
      <c r="MG189" s="8"/>
    </row>
    <row r="190" spans="1:358" ht="22.5" customHeight="1">
      <c r="A190" s="57">
        <v>2</v>
      </c>
      <c r="B190" s="58"/>
      <c r="C190" s="62"/>
      <c r="D190" s="201">
        <f>SUM((S190*A190)+B190+C190)</f>
        <v>24.155999999999999</v>
      </c>
      <c r="F190" s="59" t="s">
        <v>1091</v>
      </c>
      <c r="G190" s="59"/>
      <c r="H190" s="28" t="s">
        <v>2159</v>
      </c>
      <c r="I190" s="26" t="s">
        <v>2160</v>
      </c>
      <c r="J190" s="26"/>
      <c r="K190" s="26" t="s">
        <v>2161</v>
      </c>
      <c r="L190" s="65">
        <f>SUM(D190)</f>
        <v>24.155999999999999</v>
      </c>
      <c r="M190" s="15">
        <v>4</v>
      </c>
      <c r="N190" s="1" t="s">
        <v>369</v>
      </c>
      <c r="O190" s="2" t="s">
        <v>369</v>
      </c>
      <c r="P190" s="3">
        <v>1</v>
      </c>
      <c r="Q190" s="4" t="s">
        <v>369</v>
      </c>
      <c r="R190" s="24">
        <v>9.9</v>
      </c>
      <c r="S190" s="18">
        <f>SUM(R190*1.22)</f>
        <v>12.077999999999999</v>
      </c>
      <c r="T190" s="19"/>
      <c r="U190" s="30" t="s">
        <v>622</v>
      </c>
      <c r="V190" s="10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IY190" s="8"/>
      <c r="IZ190" s="8"/>
      <c r="JA190" s="8"/>
      <c r="JB190" s="8"/>
      <c r="JC190" s="8"/>
      <c r="JD190" s="8"/>
      <c r="JE190" s="8"/>
      <c r="JF190" s="8"/>
      <c r="JG190" s="8"/>
      <c r="JH190" s="8"/>
      <c r="JI190" s="8"/>
      <c r="JJ190" s="8"/>
      <c r="JK190" s="8"/>
      <c r="JL190" s="8"/>
      <c r="JM190" s="8"/>
      <c r="JN190" s="8"/>
      <c r="JO190" s="8"/>
      <c r="JP190" s="8"/>
      <c r="JQ190" s="8"/>
      <c r="JR190" s="8"/>
      <c r="JS190" s="8"/>
      <c r="JT190" s="7"/>
      <c r="JU190" s="8"/>
      <c r="JV190" s="8"/>
      <c r="JW190" s="8"/>
      <c r="JX190" s="8"/>
      <c r="JY190" s="8"/>
      <c r="JZ190" s="8"/>
      <c r="KA190" s="8"/>
      <c r="KB190" s="8"/>
      <c r="KC190" s="8"/>
      <c r="KD190" s="8"/>
      <c r="KE190" s="8"/>
      <c r="KF190" s="8"/>
      <c r="KG190" s="8"/>
      <c r="KH190" s="8"/>
      <c r="KI190" s="8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E190" s="102"/>
      <c r="LF190" s="8"/>
      <c r="LG190" s="8"/>
      <c r="LH190" s="8"/>
      <c r="LI190" s="8"/>
      <c r="LJ190" s="8"/>
      <c r="LL190" s="8"/>
      <c r="LM190" s="8"/>
      <c r="LN190" s="8"/>
      <c r="LO190" s="8"/>
      <c r="LP190" s="8"/>
      <c r="LQ190" s="8"/>
      <c r="LV190" s="8"/>
      <c r="LW190" s="8"/>
      <c r="LX190" s="8"/>
      <c r="LY190" s="8"/>
      <c r="LZ190" s="8"/>
      <c r="MA190" s="8"/>
      <c r="MB190" s="8"/>
      <c r="MC190" s="8"/>
      <c r="MD190" s="8"/>
      <c r="ME190" s="8"/>
      <c r="MF190" s="8"/>
      <c r="MG190" s="8"/>
      <c r="MK190" s="8"/>
      <c r="ML190" s="8"/>
    </row>
    <row r="191" spans="1:358" ht="22.5" customHeight="1">
      <c r="A191" s="56"/>
      <c r="B191" s="55"/>
      <c r="C191" s="63"/>
      <c r="D191" s="201"/>
      <c r="F191" s="60"/>
      <c r="G191" s="60"/>
      <c r="H191" s="9"/>
      <c r="I191" s="14"/>
      <c r="J191" s="14"/>
      <c r="K191" s="9"/>
      <c r="L191" s="65"/>
      <c r="M191" s="10"/>
      <c r="N191" s="17"/>
      <c r="O191" s="13"/>
      <c r="P191" s="17"/>
      <c r="Q191" s="13"/>
      <c r="R191" s="10"/>
      <c r="S191" s="10"/>
      <c r="T191" s="21"/>
      <c r="U191" s="10"/>
      <c r="V191" s="10"/>
      <c r="W191" s="8"/>
      <c r="II191" s="8"/>
      <c r="IJ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  <c r="IW191" s="8"/>
      <c r="IX191" s="8"/>
      <c r="IY191" s="8"/>
      <c r="IZ191" s="8"/>
      <c r="JA191" s="8"/>
      <c r="JT191" s="8"/>
      <c r="JU191" s="8"/>
      <c r="JV191" s="8"/>
      <c r="JW191" s="8"/>
      <c r="JZ191" s="8"/>
      <c r="KA191" s="8"/>
      <c r="KB191" s="8"/>
      <c r="KC191" s="8"/>
      <c r="KJ191" s="8"/>
      <c r="KK191" s="8"/>
      <c r="KL191" s="8"/>
      <c r="KM191" s="8"/>
      <c r="KN191" s="8"/>
      <c r="KO191" s="8"/>
      <c r="KP191" s="8"/>
      <c r="KQ191" s="8"/>
      <c r="KR191" s="8"/>
      <c r="KS191" s="8"/>
      <c r="KT191" s="8"/>
      <c r="KU191" s="8"/>
      <c r="KV191" s="8"/>
      <c r="KW191" s="8"/>
      <c r="KX191" s="8"/>
      <c r="KY191" s="8"/>
      <c r="KZ191" s="8"/>
      <c r="LA191" s="8"/>
      <c r="LB191" s="8"/>
      <c r="LK191" s="8"/>
      <c r="LL191" s="8"/>
      <c r="LM191" s="8"/>
      <c r="LN191" s="8"/>
      <c r="LO191" s="8"/>
      <c r="LP191" s="8"/>
      <c r="LQ191" s="8"/>
    </row>
    <row r="192" spans="1:358" ht="22.5" customHeight="1">
      <c r="A192" s="56"/>
      <c r="B192" s="55"/>
      <c r="C192" s="63"/>
      <c r="D192" s="201"/>
      <c r="F192" s="60"/>
      <c r="G192" s="60"/>
      <c r="H192" s="28"/>
      <c r="I192" s="26"/>
      <c r="J192" s="26"/>
      <c r="K192" s="26"/>
      <c r="L192" s="65"/>
      <c r="M192" s="15"/>
      <c r="N192" s="33"/>
      <c r="O192" s="34"/>
      <c r="P192" s="33"/>
      <c r="Q192" s="34"/>
      <c r="R192" s="35"/>
      <c r="S192" s="36"/>
      <c r="T192" s="21"/>
      <c r="U192" s="30"/>
      <c r="V192" s="10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  <c r="IW192" s="8"/>
      <c r="IX192" s="8"/>
      <c r="IY192" s="8"/>
      <c r="IZ192" s="8"/>
      <c r="JA192" s="8"/>
      <c r="JB192" s="8"/>
      <c r="JC192" s="8"/>
      <c r="JD192" s="8"/>
      <c r="JE192" s="8"/>
      <c r="JF192" s="8"/>
      <c r="JG192" s="8"/>
      <c r="JH192" s="8"/>
      <c r="JI192" s="8"/>
      <c r="JJ192" s="8"/>
      <c r="JK192" s="8"/>
      <c r="JL192" s="8"/>
      <c r="JM192" s="8"/>
      <c r="JN192" s="8"/>
      <c r="JO192" s="8"/>
      <c r="JP192" s="8"/>
      <c r="JQ192" s="8"/>
      <c r="JR192" s="8"/>
      <c r="JS192" s="8"/>
      <c r="JT192" s="8"/>
      <c r="JU192" s="8"/>
      <c r="JV192" s="8"/>
      <c r="JW192" s="8"/>
      <c r="JX192" s="8"/>
      <c r="JY192" s="8"/>
      <c r="KA192" s="8"/>
      <c r="KB192" s="8"/>
      <c r="KC192" s="8"/>
      <c r="KD192" s="8"/>
      <c r="KE192" s="8"/>
      <c r="KF192" s="8"/>
      <c r="KG192" s="8"/>
      <c r="KH192" s="8"/>
      <c r="KI192" s="8"/>
      <c r="KJ192" s="8"/>
      <c r="KK192" s="8"/>
      <c r="KL192" s="8"/>
      <c r="KM192" s="8"/>
      <c r="KN192" s="8"/>
      <c r="KO192" s="8"/>
      <c r="KP192" s="8"/>
      <c r="KQ192" s="8"/>
      <c r="KR192" s="8"/>
      <c r="KS192" s="8"/>
      <c r="KT192" s="8"/>
      <c r="KU192" s="8"/>
      <c r="KV192" s="8"/>
      <c r="KW192" s="8"/>
      <c r="KX192" s="8"/>
      <c r="KY192" s="8"/>
      <c r="KZ192" s="8"/>
      <c r="LA192" s="8"/>
      <c r="LB192" s="8"/>
    </row>
    <row r="193" spans="1:358" ht="22.5" customHeight="1">
      <c r="A193" s="56"/>
      <c r="B193" s="55"/>
      <c r="C193" s="63"/>
      <c r="D193" s="201"/>
      <c r="F193" s="60"/>
      <c r="G193" s="60"/>
      <c r="H193" s="9"/>
      <c r="I193" s="14" t="s">
        <v>751</v>
      </c>
      <c r="J193" s="14"/>
      <c r="K193" s="9"/>
      <c r="L193" s="65"/>
      <c r="M193" s="10"/>
      <c r="N193" s="17"/>
      <c r="O193" s="13"/>
      <c r="P193" s="17"/>
      <c r="Q193" s="13"/>
      <c r="R193" s="10"/>
      <c r="S193" s="10"/>
      <c r="T193" s="21"/>
      <c r="U193" s="10"/>
      <c r="V193" s="10"/>
      <c r="W193" s="8"/>
      <c r="II193" s="8"/>
      <c r="IJ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  <c r="IW193" s="8"/>
      <c r="IX193" s="8"/>
      <c r="IY193" s="8"/>
      <c r="IZ193" s="8"/>
      <c r="JA193" s="8"/>
      <c r="JT193" s="8"/>
      <c r="JZ193" s="8"/>
      <c r="KA193" s="8"/>
      <c r="KB193" s="8"/>
      <c r="KC193" s="8"/>
      <c r="KW193" s="8"/>
      <c r="KX193" s="8"/>
      <c r="KY193" s="8"/>
      <c r="KZ193" s="8"/>
      <c r="LA193" s="8"/>
      <c r="LB193" s="8"/>
    </row>
    <row r="194" spans="1:358" s="8" customFormat="1" ht="22.5" customHeight="1">
      <c r="A194" s="57"/>
      <c r="B194" s="58"/>
      <c r="C194" s="62"/>
      <c r="D194" s="201">
        <f>SUM((S194*A194)+B194+C194)</f>
        <v>0</v>
      </c>
      <c r="E194" s="113"/>
      <c r="F194" s="59" t="s">
        <v>1097</v>
      </c>
      <c r="G194" s="59"/>
      <c r="H194" s="28" t="s">
        <v>751</v>
      </c>
      <c r="I194" s="26" t="s">
        <v>752</v>
      </c>
      <c r="J194" s="26"/>
      <c r="K194" s="26" t="s">
        <v>2054</v>
      </c>
      <c r="L194" s="65">
        <v>115</v>
      </c>
      <c r="M194" s="15" t="s">
        <v>369</v>
      </c>
      <c r="N194" s="1" t="s">
        <v>369</v>
      </c>
      <c r="O194" s="2" t="s">
        <v>369</v>
      </c>
      <c r="P194" s="3">
        <v>1</v>
      </c>
      <c r="Q194" s="4" t="s">
        <v>369</v>
      </c>
      <c r="R194" s="41">
        <v>0</v>
      </c>
      <c r="S194" s="18">
        <f>SUM(R194*1.22)</f>
        <v>0</v>
      </c>
      <c r="T194" s="20"/>
      <c r="U194" s="30" t="s">
        <v>756</v>
      </c>
      <c r="V194" s="10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2"/>
      <c r="HL194" s="12"/>
      <c r="HM194" s="12"/>
      <c r="HN194" s="12"/>
      <c r="HO194" s="12"/>
      <c r="HP194" s="12"/>
      <c r="HQ194" s="12"/>
      <c r="HR194" s="12"/>
      <c r="HS194" s="12"/>
      <c r="HT194" s="12"/>
      <c r="HU194" s="12"/>
      <c r="HV194" s="12"/>
      <c r="HW194" s="12"/>
      <c r="HX194" s="12"/>
      <c r="HY194" s="12"/>
      <c r="HZ194" s="12"/>
      <c r="IA194" s="12"/>
      <c r="IB194" s="12"/>
      <c r="IC194" s="12"/>
      <c r="ID194" s="12"/>
      <c r="IE194" s="7"/>
      <c r="IF194" s="7"/>
      <c r="JU194" s="12"/>
      <c r="JZ194" s="12"/>
      <c r="KA194" s="12"/>
      <c r="KB194" s="12"/>
      <c r="KC194" s="12"/>
      <c r="KW194" s="12"/>
      <c r="KX194" s="12"/>
      <c r="KY194" s="12"/>
      <c r="KZ194" s="12"/>
      <c r="LA194" s="12"/>
      <c r="LB194" s="12"/>
      <c r="LC194" s="12"/>
      <c r="LD194" s="12"/>
      <c r="LF194" s="12"/>
      <c r="LG194" s="12"/>
      <c r="LH194" s="12"/>
      <c r="LI194" s="12"/>
      <c r="LJ194" s="12"/>
      <c r="LR194" s="12"/>
      <c r="LS194" s="12"/>
      <c r="LT194" s="12"/>
      <c r="LU194" s="12"/>
      <c r="LV194" s="12"/>
      <c r="LW194" s="12"/>
      <c r="LX194" s="12"/>
      <c r="LY194" s="12"/>
      <c r="LZ194" s="12"/>
      <c r="MA194" s="12"/>
      <c r="MB194" s="12"/>
      <c r="MC194" s="12"/>
      <c r="MD194" s="12"/>
      <c r="ME194" s="12"/>
      <c r="MF194" s="12"/>
      <c r="MH194" s="12"/>
      <c r="MI194" s="12"/>
      <c r="MJ194" s="12"/>
      <c r="MM194" s="12"/>
      <c r="MN194" s="12"/>
      <c r="MO194" s="12"/>
      <c r="MP194" s="12"/>
      <c r="MQ194" s="12"/>
      <c r="MR194" s="12"/>
      <c r="MS194" s="12"/>
      <c r="MT194" s="12"/>
    </row>
    <row r="195" spans="1:358" ht="22.5" customHeight="1">
      <c r="A195" s="57">
        <v>1</v>
      </c>
      <c r="B195" s="58">
        <v>40</v>
      </c>
      <c r="C195" s="62"/>
      <c r="D195" s="201">
        <f>SUM((S195*A195)+B195+C195)</f>
        <v>150.41</v>
      </c>
      <c r="F195" s="59" t="s">
        <v>1094</v>
      </c>
      <c r="G195" s="59"/>
      <c r="H195" s="28" t="s">
        <v>751</v>
      </c>
      <c r="I195" s="26" t="s">
        <v>1989</v>
      </c>
      <c r="J195" s="26"/>
      <c r="K195" s="26" t="s">
        <v>1990</v>
      </c>
      <c r="L195" s="65">
        <f>SUM(D195)</f>
        <v>150.41</v>
      </c>
      <c r="M195" s="15">
        <v>11</v>
      </c>
      <c r="N195" s="1" t="s">
        <v>369</v>
      </c>
      <c r="O195" s="2" t="s">
        <v>369</v>
      </c>
      <c r="P195" s="3">
        <v>0.5</v>
      </c>
      <c r="Q195" s="4" t="s">
        <v>369</v>
      </c>
      <c r="R195" s="24">
        <v>90.5</v>
      </c>
      <c r="S195" s="18">
        <f>SUM(R195*1.22)</f>
        <v>110.41</v>
      </c>
      <c r="T195" s="20"/>
      <c r="U195" s="30" t="s">
        <v>635</v>
      </c>
      <c r="V195" s="10"/>
      <c r="W195" s="8"/>
      <c r="X195" s="8"/>
      <c r="Y195" s="8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8"/>
      <c r="JI195" s="8"/>
      <c r="JJ195" s="8"/>
      <c r="JK195" s="8"/>
      <c r="JL195" s="8"/>
      <c r="JM195" s="8"/>
      <c r="JN195" s="8"/>
      <c r="JO195" s="8"/>
      <c r="JP195" s="8"/>
      <c r="JQ195" s="8"/>
      <c r="JR195" s="8"/>
      <c r="JS195" s="8"/>
      <c r="JT195" s="8"/>
      <c r="JU195" s="8"/>
      <c r="JV195" s="8"/>
      <c r="JW195" s="8"/>
      <c r="JX195" s="8"/>
      <c r="JY195" s="8"/>
      <c r="JZ195" s="8"/>
      <c r="KA195" s="8"/>
      <c r="KB195" s="8"/>
      <c r="KC195" s="8"/>
      <c r="KD195" s="8"/>
      <c r="KE195" s="8"/>
      <c r="KF195" s="8"/>
      <c r="KG195" s="8"/>
      <c r="KH195" s="8"/>
      <c r="KI195" s="8"/>
      <c r="KJ195" s="8"/>
      <c r="KK195" s="8"/>
      <c r="KL195" s="8"/>
      <c r="KM195" s="8"/>
      <c r="KN195" s="8"/>
      <c r="KO195" s="8"/>
      <c r="KP195" s="8"/>
      <c r="KQ195" s="8"/>
      <c r="KR195" s="8"/>
      <c r="KS195" s="8"/>
      <c r="KT195" s="8"/>
      <c r="KU195" s="8"/>
      <c r="KV195" s="8"/>
      <c r="KW195" s="8"/>
      <c r="KX195" s="8"/>
      <c r="KY195" s="8"/>
      <c r="KZ195" s="8"/>
      <c r="LA195" s="8"/>
      <c r="LB195" s="8"/>
      <c r="LE195" s="8"/>
      <c r="MG195" s="8"/>
      <c r="MK195" s="7"/>
      <c r="ML195" s="7"/>
      <c r="MM195" s="8"/>
      <c r="MN195" s="8"/>
      <c r="MO195" s="8"/>
      <c r="MP195" s="8"/>
      <c r="MQ195" s="8"/>
      <c r="MR195" s="8"/>
      <c r="MS195" s="8"/>
      <c r="MT195" s="8"/>
    </row>
    <row r="196" spans="1:358" ht="22.5" customHeight="1">
      <c r="A196" s="57">
        <v>2</v>
      </c>
      <c r="B196" s="58"/>
      <c r="C196" s="62"/>
      <c r="D196" s="201">
        <f>SUM((S196*A196)+B196+C196)</f>
        <v>29.231200000000001</v>
      </c>
      <c r="E196" s="8"/>
      <c r="F196" s="59" t="s">
        <v>1091</v>
      </c>
      <c r="G196" s="59"/>
      <c r="H196" s="28" t="s">
        <v>751</v>
      </c>
      <c r="I196" s="28" t="s">
        <v>1939</v>
      </c>
      <c r="J196" s="28"/>
      <c r="K196" s="26" t="s">
        <v>1940</v>
      </c>
      <c r="L196" s="65">
        <f>SUM(D196)</f>
        <v>29.231200000000001</v>
      </c>
      <c r="M196" s="15">
        <v>4.5</v>
      </c>
      <c r="N196" s="1" t="s">
        <v>369</v>
      </c>
      <c r="O196" s="2" t="s">
        <v>369</v>
      </c>
      <c r="P196" s="3">
        <v>1</v>
      </c>
      <c r="Q196" s="4" t="s">
        <v>369</v>
      </c>
      <c r="R196" s="24">
        <v>11.98</v>
      </c>
      <c r="S196" s="18">
        <f>SUM(R196*1.22)</f>
        <v>14.615600000000001</v>
      </c>
      <c r="T196" s="20"/>
      <c r="U196" s="30" t="s">
        <v>622</v>
      </c>
      <c r="V196" s="10"/>
      <c r="W196" s="275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8"/>
      <c r="JA196" s="8"/>
      <c r="JB196" s="8"/>
      <c r="JC196" s="8"/>
      <c r="JD196" s="8"/>
      <c r="JE196" s="8"/>
      <c r="JF196" s="8"/>
      <c r="JG196" s="8"/>
      <c r="JH196" s="8"/>
      <c r="JI196" s="8"/>
      <c r="JJ196" s="8"/>
      <c r="JK196" s="8"/>
      <c r="JL196" s="8"/>
      <c r="JM196" s="8"/>
      <c r="JN196" s="8"/>
      <c r="JO196" s="8"/>
      <c r="JP196" s="8"/>
      <c r="JQ196" s="8"/>
      <c r="JR196" s="8"/>
      <c r="JS196" s="8"/>
      <c r="JT196" s="8"/>
      <c r="JU196" s="8"/>
      <c r="JX196" s="8"/>
      <c r="JY196" s="8"/>
      <c r="KA196" s="8"/>
      <c r="KB196" s="8"/>
      <c r="KC196" s="8"/>
      <c r="KD196" s="8"/>
      <c r="KE196" s="8"/>
      <c r="KF196" s="8"/>
      <c r="KG196" s="8"/>
      <c r="KH196" s="8"/>
      <c r="KI196" s="8"/>
      <c r="KJ196" s="8"/>
      <c r="KK196" s="8"/>
      <c r="KL196" s="8"/>
      <c r="KM196" s="8"/>
      <c r="KN196" s="8"/>
      <c r="KO196" s="8"/>
      <c r="KP196" s="8"/>
      <c r="KQ196" s="8"/>
      <c r="KR196" s="8"/>
      <c r="KS196" s="8"/>
      <c r="KT196" s="8"/>
      <c r="KU196" s="8"/>
      <c r="KV196" s="8"/>
      <c r="LC196" s="8"/>
      <c r="LD196" s="8"/>
      <c r="LE196" s="8"/>
      <c r="LK196" s="8"/>
      <c r="LL196" s="8"/>
      <c r="LM196" s="8"/>
      <c r="LN196" s="8"/>
      <c r="LO196" s="8"/>
      <c r="LP196" s="8"/>
      <c r="LQ196" s="8"/>
      <c r="MH196" s="8"/>
      <c r="MI196" s="8"/>
      <c r="MJ196" s="8"/>
      <c r="MK196" s="8"/>
      <c r="ML196" s="8"/>
      <c r="MM196" s="8"/>
      <c r="MN196" s="8"/>
      <c r="MO196" s="8"/>
      <c r="MP196" s="8"/>
      <c r="MQ196" s="8"/>
      <c r="MR196" s="8"/>
      <c r="MS196" s="8"/>
      <c r="MT196" s="8"/>
    </row>
    <row r="197" spans="1:358" ht="22.5" customHeight="1">
      <c r="A197" s="57">
        <v>2</v>
      </c>
      <c r="B197" s="58"/>
      <c r="C197" s="62"/>
      <c r="D197" s="201">
        <f>SUM((S197*A197)+B197+C197)</f>
        <v>23.2288</v>
      </c>
      <c r="E197" s="8"/>
      <c r="F197" s="59" t="s">
        <v>1091</v>
      </c>
      <c r="G197" s="59"/>
      <c r="H197" s="28" t="s">
        <v>751</v>
      </c>
      <c r="I197" s="28" t="s">
        <v>1939</v>
      </c>
      <c r="J197" s="28"/>
      <c r="K197" s="26" t="s">
        <v>1940</v>
      </c>
      <c r="L197" s="65">
        <f>SUM(D197)</f>
        <v>23.2288</v>
      </c>
      <c r="M197" s="15">
        <v>4.5</v>
      </c>
      <c r="N197" s="1" t="s">
        <v>369</v>
      </c>
      <c r="O197" s="2" t="s">
        <v>369</v>
      </c>
      <c r="P197" s="3">
        <v>0.75</v>
      </c>
      <c r="Q197" s="4" t="s">
        <v>369</v>
      </c>
      <c r="R197" s="24">
        <v>9.52</v>
      </c>
      <c r="S197" s="18">
        <f>SUM(R197*1.22)</f>
        <v>11.6144</v>
      </c>
      <c r="T197" s="20"/>
      <c r="U197" s="30" t="s">
        <v>485</v>
      </c>
      <c r="V197" s="10"/>
      <c r="W197" s="275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8"/>
      <c r="JA197" s="8"/>
      <c r="JB197" s="8"/>
      <c r="JC197" s="8"/>
      <c r="JD197" s="8"/>
      <c r="JE197" s="8"/>
      <c r="JF197" s="8"/>
      <c r="JG197" s="8"/>
      <c r="JH197" s="8"/>
      <c r="JI197" s="8"/>
      <c r="JJ197" s="8"/>
      <c r="JK197" s="8"/>
      <c r="JL197" s="8"/>
      <c r="JM197" s="8"/>
      <c r="JN197" s="8"/>
      <c r="JO197" s="8"/>
      <c r="JP197" s="8"/>
      <c r="JQ197" s="8"/>
      <c r="JR197" s="8"/>
      <c r="JS197" s="8"/>
      <c r="JT197" s="8"/>
      <c r="JU197" s="8"/>
      <c r="JX197" s="8"/>
      <c r="JY197" s="8"/>
      <c r="KA197" s="8"/>
      <c r="KB197" s="8"/>
      <c r="KC197" s="8"/>
      <c r="KD197" s="8"/>
      <c r="KE197" s="8"/>
      <c r="KF197" s="8"/>
      <c r="KG197" s="8"/>
      <c r="KH197" s="8"/>
      <c r="KI197" s="8"/>
      <c r="KJ197" s="8"/>
      <c r="KK197" s="8"/>
      <c r="KL197" s="8"/>
      <c r="KM197" s="8"/>
      <c r="KN197" s="8"/>
      <c r="KO197" s="8"/>
      <c r="KP197" s="8"/>
      <c r="KQ197" s="8"/>
      <c r="KR197" s="8"/>
      <c r="KS197" s="8"/>
      <c r="KT197" s="8"/>
      <c r="KU197" s="8"/>
      <c r="KV197" s="8"/>
      <c r="LC197" s="8"/>
      <c r="LD197" s="8"/>
      <c r="LE197" s="8"/>
      <c r="LK197" s="8"/>
      <c r="LL197" s="8"/>
      <c r="LM197" s="8"/>
      <c r="LN197" s="8"/>
      <c r="LO197" s="8"/>
      <c r="LP197" s="8"/>
      <c r="LQ197" s="8"/>
      <c r="MH197" s="8"/>
      <c r="MI197" s="8"/>
      <c r="MJ197" s="8"/>
      <c r="MK197" s="8"/>
      <c r="ML197" s="8"/>
      <c r="MM197" s="8"/>
      <c r="MN197" s="8"/>
      <c r="MO197" s="8"/>
      <c r="MP197" s="8"/>
      <c r="MQ197" s="8"/>
      <c r="MR197" s="8"/>
      <c r="MS197" s="8"/>
      <c r="MT197" s="8"/>
    </row>
    <row r="198" spans="1:358" ht="22.5" customHeight="1">
      <c r="A198" s="57"/>
      <c r="B198" s="58"/>
      <c r="C198" s="62"/>
      <c r="D198" s="201">
        <f>SUM((S198*A198)+B198+C198)</f>
        <v>0</v>
      </c>
      <c r="F198" s="59" t="s">
        <v>1097</v>
      </c>
      <c r="G198" s="59"/>
      <c r="H198" s="28" t="s">
        <v>751</v>
      </c>
      <c r="I198" s="26" t="s">
        <v>753</v>
      </c>
      <c r="J198" s="26"/>
      <c r="K198" s="26" t="s">
        <v>754</v>
      </c>
      <c r="L198" s="65">
        <v>73</v>
      </c>
      <c r="M198" s="15">
        <v>10</v>
      </c>
      <c r="N198" s="1" t="s">
        <v>369</v>
      </c>
      <c r="O198" s="2" t="s">
        <v>369</v>
      </c>
      <c r="P198" s="3">
        <v>1</v>
      </c>
      <c r="Q198" s="4" t="s">
        <v>369</v>
      </c>
      <c r="R198" s="41">
        <v>0</v>
      </c>
      <c r="S198" s="18">
        <f>SUM(R198*1.22)</f>
        <v>0</v>
      </c>
      <c r="T198" s="20"/>
      <c r="U198" s="30" t="s">
        <v>756</v>
      </c>
      <c r="V198" s="10"/>
      <c r="W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K198" s="8"/>
      <c r="ML198" s="8"/>
    </row>
    <row r="199" spans="1:358" ht="22.5" customHeight="1">
      <c r="A199" s="56"/>
      <c r="B199" s="55"/>
      <c r="C199" s="63"/>
      <c r="D199" s="201"/>
      <c r="E199" s="113"/>
      <c r="F199" s="60"/>
      <c r="G199" s="60"/>
      <c r="H199" s="28"/>
      <c r="I199" s="26"/>
      <c r="J199" s="26"/>
      <c r="K199" s="26"/>
      <c r="L199" s="65"/>
      <c r="M199" s="15"/>
      <c r="N199" s="33"/>
      <c r="O199" s="34"/>
      <c r="P199" s="33"/>
      <c r="Q199" s="34"/>
      <c r="R199" s="42"/>
      <c r="S199" s="36"/>
      <c r="T199" s="21"/>
      <c r="U199" s="30"/>
      <c r="V199" s="10"/>
      <c r="W199" s="8"/>
      <c r="IE199" s="7"/>
      <c r="IF199" s="7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  <c r="IW199" s="8"/>
      <c r="IX199" s="8"/>
      <c r="IY199" s="8"/>
      <c r="IZ199" s="8"/>
      <c r="JA199" s="8"/>
      <c r="JC199" s="8"/>
      <c r="JD199" s="8"/>
      <c r="JE199" s="8"/>
      <c r="JF199" s="8"/>
      <c r="JG199" s="8"/>
      <c r="JH199" s="8"/>
      <c r="JI199" s="8"/>
      <c r="JJ199" s="8"/>
      <c r="JK199" s="8"/>
      <c r="JL199" s="8"/>
      <c r="JM199" s="8"/>
      <c r="JN199" s="8"/>
      <c r="JO199" s="8"/>
      <c r="JP199" s="8"/>
      <c r="JQ199" s="8"/>
      <c r="JR199" s="8"/>
      <c r="JS199" s="8"/>
      <c r="JT199" s="7"/>
      <c r="JX199" s="8"/>
      <c r="JY199" s="8"/>
      <c r="JZ199" s="8"/>
      <c r="KA199" s="8"/>
      <c r="KB199" s="8"/>
      <c r="KC199" s="8"/>
      <c r="KD199" s="8"/>
      <c r="KE199" s="8"/>
      <c r="KF199" s="8"/>
      <c r="KG199" s="8"/>
      <c r="KH199" s="8"/>
      <c r="KI199" s="8"/>
    </row>
    <row r="200" spans="1:358" ht="22.5" customHeight="1">
      <c r="A200" s="56"/>
      <c r="B200" s="55"/>
      <c r="C200" s="63"/>
      <c r="D200" s="201"/>
      <c r="F200" s="60"/>
      <c r="G200" s="60"/>
      <c r="H200" s="28"/>
      <c r="I200" s="26"/>
      <c r="J200" s="26"/>
      <c r="K200" s="26"/>
      <c r="L200" s="65"/>
      <c r="M200" s="15"/>
      <c r="N200" s="33"/>
      <c r="O200" s="34"/>
      <c r="P200" s="33"/>
      <c r="Q200" s="34"/>
      <c r="R200" s="42"/>
      <c r="S200" s="36"/>
      <c r="T200" s="21"/>
      <c r="U200" s="30"/>
      <c r="V200" s="10"/>
      <c r="W200" s="8"/>
      <c r="IE200" s="7"/>
      <c r="IF200" s="7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  <c r="IW200" s="8"/>
      <c r="IX200" s="8"/>
      <c r="IY200" s="8"/>
      <c r="IZ200" s="8"/>
      <c r="JA200" s="8"/>
      <c r="JC200" s="8"/>
      <c r="JD200" s="8"/>
      <c r="JE200" s="8"/>
      <c r="JF200" s="8"/>
      <c r="JG200" s="8"/>
      <c r="JH200" s="8"/>
      <c r="JI200" s="8"/>
      <c r="JJ200" s="8"/>
      <c r="JK200" s="8"/>
      <c r="JL200" s="8"/>
      <c r="JM200" s="8"/>
      <c r="JN200" s="8"/>
      <c r="JO200" s="8"/>
      <c r="JP200" s="8"/>
      <c r="JQ200" s="8"/>
      <c r="JR200" s="8"/>
      <c r="JS200" s="8"/>
      <c r="JT200" s="7"/>
      <c r="JX200" s="8"/>
      <c r="JY200" s="8"/>
      <c r="JZ200" s="8"/>
      <c r="KA200" s="8"/>
      <c r="KB200" s="8"/>
      <c r="KC200" s="8"/>
      <c r="KD200" s="8"/>
      <c r="KE200" s="8"/>
      <c r="KF200" s="8"/>
      <c r="KG200" s="8"/>
      <c r="KH200" s="8"/>
      <c r="KI200" s="8"/>
    </row>
    <row r="201" spans="1:358" ht="22.5" customHeight="1">
      <c r="A201" s="56"/>
      <c r="B201" s="55"/>
      <c r="C201" s="63"/>
      <c r="D201" s="201"/>
      <c r="F201" s="60"/>
      <c r="G201" s="60"/>
      <c r="H201" s="9"/>
      <c r="I201" s="14" t="s">
        <v>1927</v>
      </c>
      <c r="J201" s="14"/>
      <c r="K201" s="9"/>
      <c r="L201" s="65"/>
      <c r="M201" s="10"/>
      <c r="N201" s="17"/>
      <c r="O201" s="13"/>
      <c r="P201" s="17"/>
      <c r="Q201" s="13"/>
      <c r="R201" s="10"/>
      <c r="S201" s="10"/>
      <c r="T201" s="21"/>
      <c r="U201" s="10"/>
      <c r="V201" s="10"/>
      <c r="W201" s="8"/>
      <c r="II201" s="8"/>
      <c r="IJ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  <c r="IW201" s="8"/>
      <c r="IX201" s="8"/>
      <c r="IY201" s="8"/>
      <c r="IZ201" s="8"/>
      <c r="JA201" s="8"/>
      <c r="JT201" s="8"/>
      <c r="JU201" s="8"/>
      <c r="JV201" s="8"/>
      <c r="JW201" s="8"/>
      <c r="JZ201" s="8"/>
      <c r="KA201" s="8"/>
      <c r="KB201" s="8"/>
      <c r="KC201" s="8"/>
      <c r="KJ201" s="8"/>
      <c r="KK201" s="8"/>
      <c r="KL201" s="8"/>
      <c r="KM201" s="8"/>
      <c r="KN201" s="8"/>
      <c r="KO201" s="8"/>
      <c r="KP201" s="8"/>
      <c r="KQ201" s="8"/>
      <c r="KR201" s="8"/>
      <c r="KS201" s="8"/>
      <c r="KT201" s="8"/>
      <c r="KU201" s="8"/>
      <c r="KV201" s="8"/>
      <c r="KW201" s="8"/>
      <c r="KX201" s="8"/>
      <c r="KY201" s="8"/>
      <c r="KZ201" s="8"/>
      <c r="LA201" s="8"/>
      <c r="LB201" s="8"/>
    </row>
    <row r="202" spans="1:358" ht="22.5" customHeight="1">
      <c r="A202" s="57">
        <v>1</v>
      </c>
      <c r="B202" s="58">
        <v>25</v>
      </c>
      <c r="C202" s="62"/>
      <c r="D202" s="201">
        <f>SUM((S202*A202)+B202+C202)</f>
        <v>61.477999999999994</v>
      </c>
      <c r="F202" s="59" t="s">
        <v>1092</v>
      </c>
      <c r="G202" s="59"/>
      <c r="H202" s="28" t="s">
        <v>1927</v>
      </c>
      <c r="I202" s="26" t="s">
        <v>2109</v>
      </c>
      <c r="J202" s="26"/>
      <c r="K202" s="26" t="s">
        <v>2108</v>
      </c>
      <c r="L202" s="278">
        <f>SUM(D202)</f>
        <v>61.477999999999994</v>
      </c>
      <c r="M202" s="15">
        <v>8.5</v>
      </c>
      <c r="N202" s="1" t="s">
        <v>369</v>
      </c>
      <c r="O202" s="2" t="s">
        <v>369</v>
      </c>
      <c r="P202" s="3">
        <v>1</v>
      </c>
      <c r="Q202" s="4" t="s">
        <v>369</v>
      </c>
      <c r="R202" s="24">
        <v>29.9</v>
      </c>
      <c r="S202" s="18">
        <f>SUM(R202*1.22)</f>
        <v>36.477999999999994</v>
      </c>
      <c r="T202" s="19"/>
      <c r="U202" s="30" t="s">
        <v>622</v>
      </c>
      <c r="V202" s="10"/>
      <c r="W202" s="8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8"/>
      <c r="JA202" s="8"/>
      <c r="JB202" s="8"/>
      <c r="JC202" s="8"/>
      <c r="JD202" s="8"/>
      <c r="JE202" s="8"/>
      <c r="JF202" s="8"/>
      <c r="JG202" s="8"/>
      <c r="JH202" s="8"/>
      <c r="JI202" s="8"/>
      <c r="JJ202" s="8"/>
      <c r="JK202" s="8"/>
      <c r="JL202" s="8"/>
      <c r="JM202" s="8"/>
      <c r="JN202" s="8"/>
      <c r="JO202" s="8"/>
      <c r="JP202" s="8"/>
      <c r="JQ202" s="8"/>
      <c r="JR202" s="8"/>
      <c r="JS202" s="8"/>
      <c r="JT202" s="8"/>
      <c r="JU202" s="8"/>
      <c r="JV202" s="8"/>
      <c r="JW202" s="8"/>
      <c r="JX202" s="8"/>
      <c r="JY202" s="8"/>
      <c r="JZ202" s="8"/>
      <c r="KA202" s="8"/>
      <c r="KB202" s="8"/>
      <c r="KC202" s="8"/>
      <c r="KD202" s="8"/>
      <c r="KE202" s="8"/>
      <c r="KF202" s="8"/>
      <c r="KG202" s="8"/>
      <c r="KH202" s="8"/>
      <c r="KI202" s="8"/>
      <c r="KJ202" s="8"/>
      <c r="KK202" s="8"/>
      <c r="KL202" s="8"/>
      <c r="KM202" s="8"/>
      <c r="KN202" s="8"/>
      <c r="KO202" s="8"/>
      <c r="KP202" s="8"/>
      <c r="KQ202" s="8"/>
      <c r="KR202" s="8"/>
      <c r="KS202" s="8"/>
      <c r="KT202" s="8"/>
      <c r="KU202" s="8"/>
      <c r="KV202" s="8"/>
      <c r="KW202" s="8"/>
      <c r="KX202" s="8"/>
      <c r="KY202" s="8"/>
      <c r="KZ202" s="8"/>
      <c r="LA202" s="8"/>
      <c r="LB202" s="8"/>
      <c r="LC202" s="8"/>
      <c r="LD202" s="8"/>
      <c r="LE202" s="8"/>
      <c r="MG202" s="8"/>
      <c r="MK202" s="8"/>
      <c r="ML202" s="8"/>
    </row>
    <row r="203" spans="1:358" ht="22.5" customHeight="1">
      <c r="A203" s="57">
        <v>2</v>
      </c>
      <c r="B203" s="58"/>
      <c r="C203" s="62"/>
      <c r="D203" s="201">
        <f>SUM((S203*A203)+B203+C203)</f>
        <v>37.6736</v>
      </c>
      <c r="E203" s="8"/>
      <c r="F203" s="59" t="s">
        <v>1091</v>
      </c>
      <c r="G203" s="59"/>
      <c r="H203" s="28" t="s">
        <v>1927</v>
      </c>
      <c r="I203" s="26" t="s">
        <v>1955</v>
      </c>
      <c r="J203" s="26"/>
      <c r="K203" s="26" t="s">
        <v>1956</v>
      </c>
      <c r="L203" s="278">
        <f>SUM(D203)</f>
        <v>37.6736</v>
      </c>
      <c r="M203" s="15">
        <v>5.5</v>
      </c>
      <c r="N203" s="1" t="s">
        <v>369</v>
      </c>
      <c r="O203" s="2" t="s">
        <v>369</v>
      </c>
      <c r="P203" s="3">
        <v>2</v>
      </c>
      <c r="Q203" s="4" t="s">
        <v>369</v>
      </c>
      <c r="R203" s="24">
        <v>15.44</v>
      </c>
      <c r="S203" s="18">
        <f>SUM(R203*1.22)</f>
        <v>18.8368</v>
      </c>
      <c r="T203" s="19"/>
      <c r="U203" s="30" t="s">
        <v>485</v>
      </c>
      <c r="V203" s="10"/>
      <c r="W203" s="8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8"/>
      <c r="JA203" s="8"/>
      <c r="JB203" s="8"/>
      <c r="JC203" s="8"/>
      <c r="JD203" s="8"/>
      <c r="JE203" s="8"/>
      <c r="JF203" s="8"/>
      <c r="JG203" s="8"/>
      <c r="JH203" s="8"/>
      <c r="JI203" s="8"/>
      <c r="JJ203" s="8"/>
      <c r="JK203" s="8"/>
      <c r="JL203" s="8"/>
      <c r="JM203" s="8"/>
      <c r="JN203" s="8"/>
      <c r="JO203" s="8"/>
      <c r="JP203" s="8"/>
      <c r="JQ203" s="8"/>
      <c r="JR203" s="8"/>
      <c r="JS203" s="8"/>
      <c r="JT203" s="8"/>
      <c r="JU203" s="8"/>
      <c r="JV203" s="8"/>
      <c r="JW203" s="8"/>
      <c r="JX203" s="8"/>
      <c r="JY203" s="8"/>
      <c r="JZ203" s="8"/>
      <c r="KA203" s="8"/>
      <c r="KB203" s="8"/>
      <c r="KC203" s="8"/>
      <c r="KD203" s="8"/>
      <c r="KE203" s="8"/>
      <c r="KF203" s="8"/>
      <c r="KG203" s="8"/>
      <c r="KH203" s="8"/>
      <c r="KI203" s="8"/>
      <c r="KJ203" s="8"/>
      <c r="KK203" s="8"/>
      <c r="KL203" s="8"/>
      <c r="KM203" s="8"/>
      <c r="KN203" s="8"/>
      <c r="KO203" s="8"/>
      <c r="KP203" s="8"/>
      <c r="KQ203" s="8"/>
      <c r="KR203" s="8"/>
      <c r="KS203" s="8"/>
      <c r="KT203" s="8"/>
      <c r="KU203" s="8"/>
      <c r="KV203" s="8"/>
      <c r="KW203" s="8"/>
      <c r="KX203" s="8"/>
      <c r="KY203" s="8"/>
      <c r="KZ203" s="8"/>
      <c r="LA203" s="8"/>
      <c r="LB203" s="8"/>
      <c r="LC203" s="8"/>
      <c r="LD203" s="8"/>
      <c r="LE203" s="8"/>
      <c r="LK203" s="7"/>
      <c r="LL203" s="7"/>
      <c r="LM203" s="7"/>
      <c r="LN203" s="7"/>
      <c r="MG203" s="8"/>
      <c r="MK203" s="8"/>
      <c r="ML203" s="8"/>
    </row>
    <row r="204" spans="1:358" ht="22.5" customHeight="1">
      <c r="A204" s="57">
        <v>2</v>
      </c>
      <c r="B204" s="58"/>
      <c r="C204" s="62">
        <v>3</v>
      </c>
      <c r="D204" s="201">
        <f>SUM((S204*A204)+B204+C204)</f>
        <v>35.915599999999998</v>
      </c>
      <c r="E204" s="8"/>
      <c r="F204" s="59" t="s">
        <v>1091</v>
      </c>
      <c r="G204" s="59"/>
      <c r="H204" s="28" t="s">
        <v>1927</v>
      </c>
      <c r="I204" s="26" t="s">
        <v>1928</v>
      </c>
      <c r="J204" s="26"/>
      <c r="K204" s="26" t="s">
        <v>2048</v>
      </c>
      <c r="L204" s="65">
        <f>SUM(D204)</f>
        <v>35.915599999999998</v>
      </c>
      <c r="M204" s="277">
        <v>5.5</v>
      </c>
      <c r="N204" s="1" t="s">
        <v>369</v>
      </c>
      <c r="O204" s="2" t="s">
        <v>369</v>
      </c>
      <c r="P204" s="3">
        <v>0.75</v>
      </c>
      <c r="Q204" s="4" t="s">
        <v>369</v>
      </c>
      <c r="R204" s="24">
        <v>13.49</v>
      </c>
      <c r="S204" s="18">
        <f>SUM(R204*1.22)</f>
        <v>16.457799999999999</v>
      </c>
      <c r="T204" s="20"/>
      <c r="U204" s="30" t="s">
        <v>485</v>
      </c>
      <c r="V204" s="10"/>
      <c r="W204" s="275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O204" s="8"/>
      <c r="IP204" s="8"/>
      <c r="IQ204" s="8"/>
      <c r="IR204" s="8"/>
      <c r="IS204" s="8"/>
      <c r="IT204" s="8"/>
      <c r="IU204" s="8"/>
      <c r="IV204" s="8"/>
      <c r="IW204" s="8"/>
      <c r="IX204" s="8"/>
      <c r="IY204" s="8"/>
      <c r="IZ204" s="8"/>
      <c r="JA204" s="8"/>
      <c r="JB204" s="8"/>
      <c r="JC204" s="8"/>
      <c r="JD204" s="8"/>
      <c r="JE204" s="8"/>
      <c r="JF204" s="8"/>
      <c r="JG204" s="8"/>
      <c r="JH204" s="8"/>
      <c r="JI204" s="8"/>
      <c r="JJ204" s="8"/>
      <c r="JK204" s="8"/>
      <c r="JL204" s="8"/>
      <c r="JM204" s="8"/>
      <c r="JN204" s="8"/>
      <c r="JO204" s="8"/>
      <c r="JP204" s="8"/>
      <c r="JQ204" s="8"/>
      <c r="JR204" s="8"/>
      <c r="JS204" s="8"/>
      <c r="JT204" s="8"/>
      <c r="JU204" s="8"/>
      <c r="JV204" s="8"/>
      <c r="JW204" s="8"/>
      <c r="JX204" s="8"/>
      <c r="JY204" s="8"/>
      <c r="JZ204" s="8"/>
      <c r="KA204" s="8"/>
      <c r="KB204" s="8"/>
      <c r="KC204" s="8"/>
      <c r="KD204" s="8"/>
      <c r="KE204" s="8"/>
      <c r="KF204" s="8"/>
      <c r="KG204" s="8"/>
      <c r="KH204" s="8"/>
      <c r="KI204" s="8"/>
      <c r="KJ204" s="8"/>
      <c r="KK204" s="8"/>
      <c r="KL204" s="8"/>
      <c r="KM204" s="8"/>
      <c r="KN204" s="8"/>
      <c r="KO204" s="8"/>
      <c r="KP204" s="8"/>
      <c r="KQ204" s="8"/>
      <c r="KR204" s="8"/>
      <c r="KS204" s="8"/>
      <c r="KT204" s="8"/>
      <c r="KU204" s="8"/>
      <c r="KV204" s="8"/>
      <c r="KW204" s="8"/>
      <c r="KX204" s="8"/>
      <c r="KY204" s="8"/>
      <c r="KZ204" s="8"/>
      <c r="LA204" s="8"/>
      <c r="LB204" s="8"/>
      <c r="LE204" s="8"/>
      <c r="LK204" s="7"/>
      <c r="LL204" s="7"/>
      <c r="LM204" s="7"/>
      <c r="LN204" s="7"/>
      <c r="LP204" s="8"/>
      <c r="LQ204" s="8"/>
      <c r="LR204" s="8"/>
      <c r="LS204" s="8"/>
      <c r="LT204" s="8"/>
      <c r="LU204" s="8"/>
      <c r="MH204" s="8"/>
      <c r="MI204" s="8"/>
      <c r="MJ204" s="8"/>
      <c r="MM204" s="8"/>
      <c r="MN204" s="8"/>
      <c r="MO204" s="8"/>
      <c r="MP204" s="8"/>
      <c r="MQ204" s="8"/>
      <c r="MR204" s="8"/>
      <c r="MS204" s="8"/>
      <c r="MT204" s="8"/>
    </row>
    <row r="205" spans="1:358" s="8" customFormat="1" ht="22.5" customHeight="1">
      <c r="A205" s="56"/>
      <c r="B205" s="55"/>
      <c r="C205" s="63"/>
      <c r="D205" s="201"/>
      <c r="E205" s="114"/>
      <c r="F205" s="60"/>
      <c r="G205" s="60"/>
      <c r="H205" s="9"/>
      <c r="I205" s="14"/>
      <c r="J205" s="14"/>
      <c r="K205" s="9"/>
      <c r="L205" s="65"/>
      <c r="M205" s="10"/>
      <c r="N205" s="17"/>
      <c r="O205" s="13"/>
      <c r="P205" s="17"/>
      <c r="Q205" s="13"/>
      <c r="R205" s="10"/>
      <c r="S205" s="10"/>
      <c r="T205" s="21"/>
      <c r="U205" s="10"/>
      <c r="V205" s="10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  <c r="HT205" s="12"/>
      <c r="HU205" s="12"/>
      <c r="HV205" s="12"/>
      <c r="HW205" s="12"/>
      <c r="HX205" s="12"/>
      <c r="HY205" s="12"/>
      <c r="HZ205" s="12"/>
      <c r="IA205" s="12"/>
      <c r="IB205" s="12"/>
      <c r="IC205" s="12"/>
      <c r="ID205" s="12"/>
      <c r="IE205" s="12"/>
      <c r="IF205" s="12"/>
      <c r="IG205" s="12"/>
      <c r="IH205" s="12"/>
      <c r="IK205" s="12"/>
      <c r="JB205" s="12"/>
      <c r="JC205" s="12"/>
      <c r="JD205" s="12"/>
      <c r="JE205" s="12"/>
      <c r="JF205" s="12"/>
      <c r="JG205" s="12"/>
      <c r="JH205" s="12"/>
      <c r="JI205" s="12"/>
      <c r="JJ205" s="12"/>
      <c r="JK205" s="12"/>
      <c r="JL205" s="12"/>
      <c r="JM205" s="12"/>
      <c r="JN205" s="12"/>
      <c r="JO205" s="12"/>
      <c r="JP205" s="12"/>
      <c r="JQ205" s="12"/>
      <c r="JR205" s="12"/>
      <c r="JS205" s="12"/>
      <c r="JX205" s="12"/>
      <c r="JY205" s="12"/>
      <c r="KD205" s="12"/>
      <c r="KE205" s="12"/>
      <c r="KF205" s="12"/>
      <c r="KG205" s="12"/>
      <c r="KH205" s="12"/>
      <c r="KI205" s="12"/>
      <c r="LC205" s="12"/>
      <c r="LD205" s="12"/>
      <c r="LE205" s="12"/>
      <c r="LF205" s="12"/>
      <c r="LG205" s="12"/>
      <c r="LH205" s="12"/>
      <c r="LI205" s="12"/>
      <c r="LJ205" s="12"/>
      <c r="LK205" s="12"/>
      <c r="LL205" s="12"/>
      <c r="LM205" s="12"/>
      <c r="LN205" s="12"/>
      <c r="LO205" s="12"/>
      <c r="LP205" s="12"/>
      <c r="LQ205" s="12"/>
      <c r="LR205" s="12"/>
      <c r="LS205" s="12"/>
      <c r="LT205" s="12"/>
      <c r="LU205" s="12"/>
      <c r="LV205" s="12"/>
      <c r="LW205" s="12"/>
      <c r="LX205" s="12"/>
      <c r="LY205" s="12"/>
      <c r="LZ205" s="12"/>
      <c r="MA205" s="12"/>
      <c r="MB205" s="12"/>
      <c r="MC205" s="12"/>
      <c r="MD205" s="12"/>
      <c r="ME205" s="12"/>
      <c r="MF205" s="12"/>
      <c r="MG205" s="12"/>
      <c r="MH205" s="12"/>
      <c r="MI205" s="12"/>
      <c r="MJ205" s="12"/>
      <c r="MK205" s="12"/>
      <c r="ML205" s="12"/>
      <c r="MM205" s="12"/>
      <c r="MN205" s="12"/>
      <c r="MO205" s="12"/>
      <c r="MP205" s="12"/>
      <c r="MQ205" s="12"/>
      <c r="MR205" s="12"/>
      <c r="MS205" s="12"/>
      <c r="MT205" s="12"/>
    </row>
    <row r="206" spans="1:358" s="8" customFormat="1" ht="22.5" customHeight="1">
      <c r="A206" s="56"/>
      <c r="B206" s="55"/>
      <c r="C206" s="63"/>
      <c r="D206" s="201"/>
      <c r="E206" s="114"/>
      <c r="F206" s="60"/>
      <c r="G206" s="60"/>
      <c r="H206" s="9"/>
      <c r="I206" s="14"/>
      <c r="J206" s="14"/>
      <c r="K206" s="9"/>
      <c r="L206" s="65"/>
      <c r="M206" s="10"/>
      <c r="N206" s="17"/>
      <c r="O206" s="13"/>
      <c r="P206" s="17"/>
      <c r="Q206" s="13"/>
      <c r="R206" s="10"/>
      <c r="S206" s="10"/>
      <c r="T206" s="21"/>
      <c r="U206" s="10"/>
      <c r="V206" s="10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K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X206" s="12"/>
      <c r="JY206" s="12"/>
      <c r="KD206" s="12"/>
      <c r="KE206" s="12"/>
      <c r="KF206" s="12"/>
      <c r="KG206" s="12"/>
      <c r="KH206" s="12"/>
      <c r="KI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</row>
    <row r="207" spans="1:358" s="8" customFormat="1" ht="22.5" customHeight="1">
      <c r="A207" s="56"/>
      <c r="B207" s="55"/>
      <c r="C207" s="63"/>
      <c r="D207" s="201"/>
      <c r="E207" s="114"/>
      <c r="F207" s="60"/>
      <c r="G207" s="60"/>
      <c r="H207" s="9"/>
      <c r="I207" s="14" t="s">
        <v>1971</v>
      </c>
      <c r="J207" s="14"/>
      <c r="K207" s="9"/>
      <c r="L207" s="65"/>
      <c r="M207" s="10"/>
      <c r="N207" s="17"/>
      <c r="O207" s="13"/>
      <c r="P207" s="17"/>
      <c r="Q207" s="13"/>
      <c r="R207" s="10"/>
      <c r="S207" s="10"/>
      <c r="T207" s="21"/>
      <c r="U207" s="10"/>
      <c r="V207" s="10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K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7"/>
      <c r="JU207" s="12"/>
      <c r="JV207" s="12"/>
      <c r="JW207" s="12"/>
      <c r="JX207" s="12"/>
      <c r="JY207" s="12"/>
      <c r="KD207" s="12"/>
      <c r="KE207" s="12"/>
      <c r="KF207" s="12"/>
      <c r="KG207" s="12"/>
      <c r="KH207" s="12"/>
      <c r="KI207" s="12"/>
      <c r="KJ207" s="12"/>
      <c r="KK207" s="12"/>
      <c r="KL207" s="12"/>
      <c r="KM207" s="12"/>
      <c r="KN207" s="12"/>
      <c r="KO207" s="12"/>
      <c r="KP207" s="12"/>
      <c r="KQ207" s="12"/>
      <c r="KR207" s="12"/>
      <c r="KS207" s="12"/>
      <c r="KT207" s="12"/>
      <c r="KU207" s="12"/>
      <c r="KV207" s="12"/>
      <c r="KW207" s="12"/>
      <c r="KX207" s="12"/>
      <c r="KY207" s="12"/>
      <c r="KZ207" s="12"/>
      <c r="LA207" s="12"/>
      <c r="LB207" s="12"/>
      <c r="LC207" s="12"/>
      <c r="LD207" s="12"/>
      <c r="LE207" s="12"/>
      <c r="LF207" s="12"/>
      <c r="LG207" s="12"/>
      <c r="LH207" s="12"/>
      <c r="LI207" s="12"/>
      <c r="LJ207" s="12"/>
      <c r="LK207" s="12"/>
      <c r="LL207" s="12"/>
      <c r="LM207" s="12"/>
      <c r="LN207" s="12"/>
      <c r="LO207" s="12"/>
      <c r="LP207" s="12"/>
      <c r="LQ207" s="12"/>
      <c r="LR207" s="12"/>
      <c r="LS207" s="12"/>
      <c r="LT207" s="12"/>
      <c r="LU207" s="12"/>
      <c r="LV207" s="12"/>
      <c r="LW207" s="12"/>
      <c r="LX207" s="12"/>
      <c r="LY207" s="12"/>
      <c r="LZ207" s="12"/>
      <c r="MA207" s="12"/>
      <c r="MB207" s="12"/>
      <c r="MC207" s="12"/>
      <c r="MD207" s="12"/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</row>
    <row r="208" spans="1:358" s="8" customFormat="1" ht="22.5" customHeight="1">
      <c r="A208" s="57">
        <v>2</v>
      </c>
      <c r="B208" s="58"/>
      <c r="C208" s="62"/>
      <c r="D208" s="201">
        <f>SUM((S208*A208)+B208+C208)</f>
        <v>24.4</v>
      </c>
      <c r="E208" s="114"/>
      <c r="F208" s="59" t="s">
        <v>1091</v>
      </c>
      <c r="G208" s="59"/>
      <c r="H208" s="26" t="s">
        <v>1970</v>
      </c>
      <c r="I208" s="26" t="s">
        <v>1997</v>
      </c>
      <c r="J208" s="26"/>
      <c r="K208" s="26" t="s">
        <v>2055</v>
      </c>
      <c r="L208" s="66">
        <f>SUM(D208)</f>
        <v>24.4</v>
      </c>
      <c r="M208" s="78">
        <v>5</v>
      </c>
      <c r="N208" s="1" t="s">
        <v>369</v>
      </c>
      <c r="O208" s="2" t="s">
        <v>369</v>
      </c>
      <c r="P208" s="3">
        <v>0.5</v>
      </c>
      <c r="Q208" s="4" t="s">
        <v>369</v>
      </c>
      <c r="R208" s="37">
        <v>10</v>
      </c>
      <c r="S208" s="38">
        <f t="shared" ref="S208:S213" si="64">SUM(R208*1.22)</f>
        <v>12.2</v>
      </c>
      <c r="T208" s="20"/>
      <c r="U208" s="10" t="s">
        <v>635</v>
      </c>
      <c r="V208" s="10"/>
      <c r="IG208" s="12"/>
      <c r="IH208" s="12"/>
      <c r="IN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  <c r="JD208" s="12"/>
      <c r="JE208" s="12"/>
      <c r="JF208" s="12"/>
      <c r="JG208" s="12"/>
      <c r="JH208" s="12"/>
      <c r="JS208" s="12"/>
      <c r="JT208" s="12"/>
      <c r="JV208" s="12"/>
      <c r="JX208" s="12"/>
      <c r="KA208" s="12"/>
      <c r="KB208" s="12"/>
      <c r="KC208" s="12"/>
      <c r="KD208" s="12"/>
      <c r="KE208" s="12"/>
      <c r="KL208" s="12"/>
      <c r="KM208" s="12"/>
      <c r="KT208" s="12"/>
      <c r="KU208" s="12"/>
      <c r="KV208" s="12"/>
      <c r="KW208" s="12"/>
      <c r="KX208" s="12"/>
      <c r="KY208" s="12"/>
      <c r="KZ208" s="12"/>
      <c r="LA208" s="12"/>
      <c r="LE208" s="12"/>
      <c r="LO208" s="12"/>
      <c r="LR208" s="12"/>
      <c r="LS208" s="12"/>
      <c r="LT208" s="12"/>
      <c r="LU208" s="12"/>
      <c r="MG208" s="12"/>
      <c r="MH208" s="12"/>
      <c r="MI208" s="12"/>
      <c r="MJ208" s="12"/>
    </row>
    <row r="209" spans="1:358" s="8" customFormat="1" ht="22.5" customHeight="1">
      <c r="A209" s="57">
        <v>2</v>
      </c>
      <c r="B209" s="58"/>
      <c r="C209" s="62">
        <v>5</v>
      </c>
      <c r="D209" s="201">
        <f>SUM((S209*A209)+B209+C209)</f>
        <v>42.82</v>
      </c>
      <c r="E209" s="114"/>
      <c r="F209" s="59" t="s">
        <v>1091</v>
      </c>
      <c r="G209" s="59"/>
      <c r="H209" s="26" t="s">
        <v>1970</v>
      </c>
      <c r="I209" s="26" t="s">
        <v>1996</v>
      </c>
      <c r="J209" s="26"/>
      <c r="K209" s="26" t="s">
        <v>1999</v>
      </c>
      <c r="L209" s="66">
        <f>SUM(D209)</f>
        <v>42.82</v>
      </c>
      <c r="M209" s="78">
        <v>6.5</v>
      </c>
      <c r="N209" s="1" t="s">
        <v>369</v>
      </c>
      <c r="O209" s="2" t="s">
        <v>369</v>
      </c>
      <c r="P209" s="3">
        <v>0.25</v>
      </c>
      <c r="Q209" s="4" t="s">
        <v>369</v>
      </c>
      <c r="R209" s="37">
        <v>15.5</v>
      </c>
      <c r="S209" s="38">
        <f t="shared" si="64"/>
        <v>18.91</v>
      </c>
      <c r="T209" s="20"/>
      <c r="U209" s="10" t="s">
        <v>1376</v>
      </c>
      <c r="V209" s="10"/>
      <c r="IG209" s="12"/>
      <c r="IH209" s="12"/>
      <c r="IN209" s="12"/>
      <c r="IQ209" s="12"/>
      <c r="IR209" s="12"/>
      <c r="IS209" s="12"/>
      <c r="IT209" s="12"/>
      <c r="IU209" s="12"/>
      <c r="IV209" s="12"/>
      <c r="IW209" s="12"/>
      <c r="IX209" s="12"/>
      <c r="IY209" s="12"/>
      <c r="IZ209" s="12"/>
      <c r="JA209" s="12"/>
      <c r="JB209" s="12"/>
      <c r="JC209" s="12"/>
      <c r="JD209" s="12"/>
      <c r="JE209" s="12"/>
      <c r="JF209" s="12"/>
      <c r="JG209" s="12"/>
      <c r="JH209" s="12"/>
      <c r="JS209" s="12"/>
      <c r="JT209" s="12"/>
      <c r="JV209" s="12"/>
      <c r="JX209" s="12"/>
      <c r="KA209" s="12"/>
      <c r="KB209" s="12"/>
      <c r="KC209" s="12"/>
      <c r="KD209" s="12"/>
      <c r="KE209" s="12"/>
      <c r="KL209" s="12"/>
      <c r="KM209" s="12"/>
      <c r="KT209" s="12"/>
      <c r="KU209" s="12"/>
      <c r="KV209" s="12"/>
      <c r="KW209" s="12"/>
      <c r="KX209" s="12"/>
      <c r="KY209" s="12"/>
      <c r="KZ209" s="12"/>
      <c r="LA209" s="12"/>
      <c r="LE209" s="12"/>
      <c r="LR209" s="12"/>
      <c r="LS209" s="12"/>
      <c r="LT209" s="12"/>
      <c r="LU209" s="12"/>
      <c r="MG209" s="12"/>
      <c r="MH209" s="12"/>
      <c r="MI209" s="12"/>
      <c r="MJ209" s="12"/>
      <c r="MK209" s="12"/>
      <c r="ML209" s="12"/>
    </row>
    <row r="210" spans="1:358" s="8" customFormat="1" ht="22.5" customHeight="1">
      <c r="A210" s="57">
        <v>2</v>
      </c>
      <c r="B210" s="58"/>
      <c r="C210" s="62">
        <v>5</v>
      </c>
      <c r="D210" s="201">
        <f>SUM((S210*A210)+B210+C210)</f>
        <v>42.82</v>
      </c>
      <c r="E210" s="336"/>
      <c r="F210" s="59" t="s">
        <v>1091</v>
      </c>
      <c r="G210" s="59"/>
      <c r="H210" s="26" t="s">
        <v>1970</v>
      </c>
      <c r="I210" s="26" t="s">
        <v>1972</v>
      </c>
      <c r="J210" s="26"/>
      <c r="K210" s="26" t="s">
        <v>2000</v>
      </c>
      <c r="L210" s="66">
        <f>SUM(D210)</f>
        <v>42.82</v>
      </c>
      <c r="M210" s="78">
        <v>6.5</v>
      </c>
      <c r="N210" s="1" t="s">
        <v>369</v>
      </c>
      <c r="O210" s="2" t="s">
        <v>369</v>
      </c>
      <c r="P210" s="3">
        <v>2</v>
      </c>
      <c r="Q210" s="4" t="s">
        <v>369</v>
      </c>
      <c r="R210" s="37">
        <v>15.5</v>
      </c>
      <c r="S210" s="38">
        <f t="shared" si="64"/>
        <v>18.91</v>
      </c>
      <c r="T210" s="20"/>
      <c r="U210" s="10" t="s">
        <v>1376</v>
      </c>
      <c r="V210" s="10"/>
      <c r="IG210" s="12"/>
      <c r="IH210" s="12"/>
      <c r="IN210" s="12"/>
      <c r="IQ210" s="12"/>
      <c r="IR210" s="12"/>
      <c r="IS210" s="12"/>
      <c r="IT210" s="12"/>
      <c r="IU210" s="12"/>
      <c r="IV210" s="12"/>
      <c r="IW210" s="12"/>
      <c r="IX210" s="12"/>
      <c r="IY210" s="12"/>
      <c r="IZ210" s="12"/>
      <c r="JA210" s="12"/>
      <c r="JB210" s="12"/>
      <c r="JC210" s="12"/>
      <c r="JD210" s="12"/>
      <c r="JE210" s="12"/>
      <c r="JF210" s="12"/>
      <c r="JG210" s="12"/>
      <c r="JH210" s="12"/>
      <c r="JS210" s="12"/>
      <c r="JT210" s="12"/>
      <c r="JV210" s="12"/>
      <c r="JX210" s="12"/>
      <c r="KA210" s="12"/>
      <c r="KB210" s="12"/>
      <c r="KC210" s="12"/>
      <c r="KD210" s="12"/>
      <c r="KE210" s="12"/>
      <c r="KL210" s="12"/>
      <c r="KM210" s="12"/>
      <c r="KT210" s="12"/>
      <c r="KU210" s="12"/>
      <c r="KV210" s="12"/>
      <c r="KW210" s="12"/>
      <c r="KX210" s="12"/>
      <c r="KY210" s="12"/>
      <c r="KZ210" s="12"/>
      <c r="LA210" s="12"/>
      <c r="LE210" s="12"/>
      <c r="MG210" s="12"/>
      <c r="MH210" s="12"/>
      <c r="MI210" s="12"/>
      <c r="MJ210" s="12"/>
      <c r="MK210" s="12"/>
      <c r="ML210" s="12"/>
      <c r="MM210" s="12"/>
      <c r="MN210" s="12"/>
      <c r="MO210" s="12"/>
      <c r="MP210" s="12"/>
      <c r="MQ210" s="12"/>
      <c r="MR210" s="12"/>
      <c r="MS210" s="12"/>
      <c r="MT210" s="12"/>
    </row>
    <row r="211" spans="1:358" ht="22.5" customHeight="1">
      <c r="A211" s="57">
        <v>1</v>
      </c>
      <c r="B211" s="58">
        <v>30</v>
      </c>
      <c r="C211" s="62">
        <v>13</v>
      </c>
      <c r="D211" s="201">
        <f>SUM((S211*A211)+B211+C211)</f>
        <v>103.39</v>
      </c>
      <c r="F211" s="59" t="s">
        <v>1093</v>
      </c>
      <c r="G211" s="59"/>
      <c r="H211" s="26" t="s">
        <v>1970</v>
      </c>
      <c r="I211" s="26" t="s">
        <v>1972</v>
      </c>
      <c r="J211" s="26"/>
      <c r="K211" s="26" t="s">
        <v>2001</v>
      </c>
      <c r="L211" s="66">
        <f>SUM(D211)</f>
        <v>103.39</v>
      </c>
      <c r="M211" s="78">
        <v>13.5</v>
      </c>
      <c r="N211" s="1" t="s">
        <v>369</v>
      </c>
      <c r="O211" s="2" t="s">
        <v>369</v>
      </c>
      <c r="P211" s="3">
        <v>1</v>
      </c>
      <c r="Q211" s="4" t="s">
        <v>369</v>
      </c>
      <c r="R211" s="37">
        <v>49.5</v>
      </c>
      <c r="S211" s="38">
        <f t="shared" si="64"/>
        <v>60.39</v>
      </c>
      <c r="T211" s="20"/>
      <c r="U211" s="10" t="s">
        <v>1376</v>
      </c>
      <c r="V211" s="10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I211" s="8"/>
      <c r="IJ211" s="8"/>
      <c r="IK211" s="8"/>
      <c r="IL211" s="8"/>
      <c r="IM211" s="8"/>
      <c r="IO211" s="8"/>
      <c r="IP211" s="8"/>
      <c r="JI211" s="8"/>
      <c r="JJ211" s="8"/>
      <c r="JK211" s="8"/>
      <c r="JL211" s="8"/>
      <c r="JM211" s="8"/>
      <c r="JN211" s="8"/>
      <c r="JO211" s="8"/>
      <c r="JP211" s="8"/>
      <c r="JQ211" s="8"/>
      <c r="JR211" s="8"/>
      <c r="JU211" s="8"/>
      <c r="JW211" s="8"/>
      <c r="JY211" s="8"/>
      <c r="JZ211" s="8"/>
      <c r="KF211" s="8"/>
      <c r="KG211" s="8"/>
      <c r="KH211" s="8"/>
      <c r="KI211" s="8"/>
      <c r="KJ211" s="8"/>
      <c r="KK211" s="8"/>
      <c r="KN211" s="8"/>
      <c r="KO211" s="8"/>
      <c r="KP211" s="8"/>
      <c r="KQ211" s="8"/>
      <c r="KR211" s="8"/>
      <c r="KS211" s="8"/>
      <c r="LB211" s="8"/>
      <c r="LC211" s="8"/>
      <c r="LD211" s="8"/>
      <c r="LF211" s="8"/>
      <c r="LG211" s="8"/>
      <c r="LH211" s="8"/>
      <c r="LI211" s="8"/>
      <c r="LJ211" s="8"/>
      <c r="LV211" s="8"/>
      <c r="LW211" s="8"/>
      <c r="LX211" s="8"/>
      <c r="LY211" s="8"/>
      <c r="LZ211" s="8"/>
      <c r="MA211" s="8"/>
      <c r="MB211" s="8"/>
      <c r="MC211" s="8"/>
      <c r="MD211" s="8"/>
      <c r="ME211" s="8"/>
      <c r="MF211" s="8"/>
      <c r="MG211" s="8"/>
      <c r="MH211" s="8"/>
      <c r="MI211" s="8"/>
      <c r="MJ211" s="8"/>
      <c r="MK211" s="8"/>
      <c r="ML211" s="8"/>
    </row>
    <row r="212" spans="1:358" ht="22.5" customHeight="1">
      <c r="A212" s="57">
        <v>2</v>
      </c>
      <c r="B212" s="58"/>
      <c r="C212" s="62">
        <v>3</v>
      </c>
      <c r="D212" s="201">
        <f>SUM((S212*A212)+B212+C212)</f>
        <v>30.572000000000003</v>
      </c>
      <c r="E212" s="336"/>
      <c r="F212" s="59" t="s">
        <v>1091</v>
      </c>
      <c r="G212" s="59"/>
      <c r="H212" s="26" t="s">
        <v>2278</v>
      </c>
      <c r="I212" s="26" t="s">
        <v>2414</v>
      </c>
      <c r="J212" s="28" t="s">
        <v>977</v>
      </c>
      <c r="K212" s="26" t="s">
        <v>2415</v>
      </c>
      <c r="L212" s="66">
        <f>SUM(D212)</f>
        <v>30.572000000000003</v>
      </c>
      <c r="M212" s="78">
        <v>5.5</v>
      </c>
      <c r="N212" s="1" t="s">
        <v>369</v>
      </c>
      <c r="O212" s="2" t="s">
        <v>369</v>
      </c>
      <c r="P212" s="3">
        <v>3</v>
      </c>
      <c r="Q212" s="4" t="s">
        <v>369</v>
      </c>
      <c r="R212" s="37">
        <v>11.3</v>
      </c>
      <c r="S212" s="38">
        <f t="shared" si="64"/>
        <v>13.786000000000001</v>
      </c>
      <c r="T212" s="20"/>
      <c r="U212" s="10" t="s">
        <v>721</v>
      </c>
      <c r="V212" s="10" t="s">
        <v>522</v>
      </c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JI212" s="8"/>
      <c r="JJ212" s="8"/>
      <c r="JK212" s="8"/>
      <c r="JL212" s="8"/>
      <c r="JM212" s="8"/>
      <c r="JN212" s="8"/>
      <c r="JO212" s="8"/>
      <c r="JP212" s="8"/>
      <c r="JQ212" s="8"/>
      <c r="JR212" s="8"/>
      <c r="JT212" s="8"/>
      <c r="JU212" s="8"/>
      <c r="JV212" s="8"/>
      <c r="JW212" s="8"/>
      <c r="JX212" s="8"/>
      <c r="JY212" s="8"/>
      <c r="JZ212" s="8"/>
      <c r="KF212" s="8"/>
      <c r="KG212" s="8"/>
      <c r="KH212" s="8"/>
      <c r="KI212" s="8"/>
      <c r="KJ212" s="8"/>
      <c r="KK212" s="8"/>
      <c r="KL212" s="8"/>
      <c r="KM212" s="8"/>
      <c r="KN212" s="8"/>
      <c r="KO212" s="8"/>
      <c r="KP212" s="8"/>
      <c r="KQ212" s="8"/>
      <c r="KR212" s="8"/>
      <c r="KS212" s="8"/>
      <c r="KT212" s="8"/>
      <c r="KU212" s="8"/>
      <c r="KV212" s="8"/>
      <c r="KW212" s="8"/>
      <c r="KX212" s="8"/>
      <c r="KY212" s="8"/>
      <c r="LB212" s="8"/>
      <c r="LC212" s="8"/>
      <c r="LD212" s="8"/>
      <c r="LF212" s="8"/>
      <c r="LG212" s="8"/>
      <c r="LH212" s="8"/>
      <c r="LI212" s="8"/>
      <c r="LJ212" s="8"/>
      <c r="LK212" s="8"/>
      <c r="LL212" s="8"/>
      <c r="LM212" s="8"/>
      <c r="LN212" s="8"/>
      <c r="LO212" s="8"/>
      <c r="LP212" s="8"/>
      <c r="LQ212" s="8"/>
      <c r="LV212" s="8"/>
      <c r="LW212" s="8"/>
      <c r="LX212" s="8"/>
      <c r="LY212" s="8"/>
      <c r="LZ212" s="8"/>
      <c r="MA212" s="8"/>
      <c r="MB212" s="8"/>
      <c r="MC212" s="8"/>
      <c r="MD212" s="8"/>
      <c r="ME212" s="8"/>
      <c r="MF212" s="8"/>
      <c r="MG212" s="8"/>
      <c r="MK212" s="8"/>
      <c r="ML212" s="8"/>
    </row>
    <row r="213" spans="1:358" ht="22.5" customHeight="1">
      <c r="A213" s="57"/>
      <c r="B213" s="58"/>
      <c r="C213" s="62"/>
      <c r="D213" s="201"/>
      <c r="E213" s="225"/>
      <c r="F213" s="59"/>
      <c r="G213" s="59"/>
      <c r="H213" s="26" t="s">
        <v>2278</v>
      </c>
      <c r="I213" s="26" t="s">
        <v>2281</v>
      </c>
      <c r="J213" s="28" t="s">
        <v>977</v>
      </c>
      <c r="K213" s="26" t="s">
        <v>450</v>
      </c>
      <c r="L213" s="66">
        <v>81</v>
      </c>
      <c r="M213" s="66" t="s">
        <v>369</v>
      </c>
      <c r="N213" s="1" t="s">
        <v>369</v>
      </c>
      <c r="O213" s="2" t="s">
        <v>369</v>
      </c>
      <c r="P213" s="3">
        <v>1</v>
      </c>
      <c r="Q213" s="4" t="s">
        <v>369</v>
      </c>
      <c r="R213" s="37">
        <v>15</v>
      </c>
      <c r="S213" s="38">
        <f t="shared" si="64"/>
        <v>18.3</v>
      </c>
      <c r="T213" s="20"/>
      <c r="U213" s="10" t="s">
        <v>487</v>
      </c>
      <c r="V213" s="10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JI213" s="8"/>
      <c r="JJ213" s="8"/>
      <c r="JK213" s="8"/>
      <c r="JL213" s="8"/>
      <c r="JM213" s="8"/>
      <c r="JN213" s="8"/>
      <c r="JO213" s="8"/>
      <c r="JP213" s="8"/>
      <c r="JQ213" s="8"/>
      <c r="JR213" s="8"/>
      <c r="JT213" s="8"/>
      <c r="JU213" s="8"/>
      <c r="JV213" s="8"/>
      <c r="JW213" s="8"/>
      <c r="JX213" s="8"/>
      <c r="JY213" s="8"/>
      <c r="JZ213" s="8"/>
      <c r="KF213" s="8"/>
      <c r="KG213" s="8"/>
      <c r="KH213" s="8"/>
      <c r="KI213" s="8"/>
      <c r="KJ213" s="8"/>
      <c r="KK213" s="8"/>
      <c r="KL213" s="8"/>
      <c r="KM213" s="8"/>
      <c r="KN213" s="8"/>
      <c r="KO213" s="8"/>
      <c r="KP213" s="8"/>
      <c r="KQ213" s="8"/>
      <c r="KR213" s="8"/>
      <c r="KS213" s="8"/>
      <c r="KT213" s="8"/>
      <c r="KU213" s="8"/>
      <c r="KV213" s="8"/>
      <c r="KW213" s="8"/>
      <c r="KX213" s="8"/>
      <c r="KY213" s="8"/>
      <c r="LB213" s="8"/>
      <c r="LC213" s="8"/>
      <c r="LD213" s="8"/>
      <c r="LF213" s="8"/>
      <c r="LG213" s="8"/>
      <c r="LH213" s="8"/>
      <c r="LI213" s="8"/>
      <c r="LJ213" s="8"/>
      <c r="LK213" s="8"/>
      <c r="LL213" s="8"/>
      <c r="LM213" s="8"/>
      <c r="LN213" s="8"/>
      <c r="LO213" s="8"/>
      <c r="LP213" s="8"/>
      <c r="LQ213" s="8"/>
      <c r="LV213" s="8"/>
      <c r="LW213" s="8"/>
      <c r="LX213" s="8"/>
      <c r="LY213" s="8"/>
      <c r="LZ213" s="8"/>
      <c r="MA213" s="8"/>
      <c r="MB213" s="8"/>
      <c r="MC213" s="8"/>
      <c r="MD213" s="8"/>
      <c r="ME213" s="8"/>
      <c r="MF213" s="8"/>
      <c r="MG213" s="8"/>
      <c r="MK213" s="8"/>
      <c r="ML213" s="8"/>
    </row>
    <row r="214" spans="1:358" ht="22.5" customHeight="1">
      <c r="A214" s="56"/>
      <c r="B214" s="55"/>
      <c r="C214" s="63"/>
      <c r="D214" s="201"/>
      <c r="F214" s="60"/>
      <c r="G214" s="60"/>
      <c r="H214" s="28"/>
      <c r="I214" s="26"/>
      <c r="J214" s="26"/>
      <c r="K214" s="26"/>
      <c r="L214" s="65"/>
      <c r="M214" s="15"/>
      <c r="N214" s="33"/>
      <c r="O214" s="34"/>
      <c r="P214" s="33"/>
      <c r="Q214" s="34"/>
      <c r="R214" s="42"/>
      <c r="S214" s="36"/>
      <c r="T214" s="21"/>
      <c r="U214" s="30"/>
      <c r="V214" s="10"/>
      <c r="W214" s="8"/>
      <c r="IE214" s="7"/>
      <c r="IF214" s="7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  <c r="IW214" s="8"/>
      <c r="IX214" s="8"/>
      <c r="IY214" s="8"/>
      <c r="IZ214" s="8"/>
      <c r="JA214" s="8"/>
      <c r="JC214" s="8"/>
      <c r="JD214" s="8"/>
      <c r="JE214" s="8"/>
      <c r="JF214" s="8"/>
      <c r="JG214" s="8"/>
      <c r="JH214" s="8"/>
      <c r="JI214" s="8"/>
      <c r="JJ214" s="8"/>
      <c r="JK214" s="8"/>
      <c r="JL214" s="8"/>
      <c r="JM214" s="8"/>
      <c r="JN214" s="8"/>
      <c r="JO214" s="8"/>
      <c r="JP214" s="8"/>
      <c r="JQ214" s="8"/>
      <c r="JR214" s="8"/>
      <c r="JS214" s="8"/>
      <c r="JT214" s="7"/>
      <c r="JX214" s="8"/>
      <c r="JY214" s="8"/>
      <c r="JZ214" s="8"/>
      <c r="KA214" s="8"/>
      <c r="KB214" s="8"/>
      <c r="KC214" s="8"/>
      <c r="KD214" s="8"/>
      <c r="KE214" s="8"/>
      <c r="KF214" s="8"/>
      <c r="KG214" s="8"/>
      <c r="KH214" s="8"/>
      <c r="KI214" s="8"/>
    </row>
    <row r="215" spans="1:358" ht="22.5" customHeight="1">
      <c r="A215" s="57">
        <v>1</v>
      </c>
      <c r="B215" s="58">
        <v>25</v>
      </c>
      <c r="C215" s="62"/>
      <c r="D215" s="201">
        <f>SUM((S215*A215)+B215+C215)</f>
        <v>68.907800000000009</v>
      </c>
      <c r="E215" s="8"/>
      <c r="F215" s="59" t="s">
        <v>1092</v>
      </c>
      <c r="G215" s="59"/>
      <c r="H215" s="28" t="s">
        <v>1383</v>
      </c>
      <c r="I215" s="26" t="s">
        <v>1991</v>
      </c>
      <c r="J215" s="26"/>
      <c r="K215" s="26" t="s">
        <v>2056</v>
      </c>
      <c r="L215" s="65">
        <f>SUM(D215)</f>
        <v>68.907800000000009</v>
      </c>
      <c r="M215" s="15">
        <v>8</v>
      </c>
      <c r="N215" s="1" t="s">
        <v>369</v>
      </c>
      <c r="O215" s="2" t="s">
        <v>369</v>
      </c>
      <c r="P215" s="3" t="s">
        <v>369</v>
      </c>
      <c r="Q215" s="4">
        <v>0.25</v>
      </c>
      <c r="R215" s="24">
        <v>35.99</v>
      </c>
      <c r="S215" s="18">
        <f>SUM(R215*1.22)</f>
        <v>43.907800000000002</v>
      </c>
      <c r="T215" s="20"/>
      <c r="U215" s="30" t="s">
        <v>756</v>
      </c>
      <c r="V215" s="10"/>
      <c r="W215" s="8"/>
      <c r="IE215" s="7"/>
      <c r="IF215" s="7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  <c r="IW215" s="8"/>
      <c r="IX215" s="8"/>
      <c r="IY215" s="8"/>
      <c r="IZ215" s="8"/>
      <c r="JA215" s="8"/>
      <c r="JB215" s="8"/>
      <c r="JC215" s="8"/>
      <c r="JD215" s="8"/>
      <c r="JE215" s="8"/>
      <c r="JF215" s="8"/>
      <c r="JG215" s="8"/>
      <c r="JH215" s="8"/>
      <c r="JI215" s="8"/>
      <c r="JJ215" s="8"/>
      <c r="JK215" s="8"/>
      <c r="JL215" s="8"/>
      <c r="JM215" s="8"/>
      <c r="JN215" s="8"/>
      <c r="JO215" s="8"/>
      <c r="JP215" s="8"/>
      <c r="JQ215" s="8"/>
      <c r="JR215" s="8"/>
      <c r="JS215" s="8"/>
      <c r="JT215" s="8"/>
      <c r="JU215" s="8"/>
      <c r="JV215" s="8"/>
      <c r="JW215" s="8"/>
      <c r="JX215" s="8"/>
      <c r="JY215" s="8"/>
      <c r="KD215" s="8"/>
      <c r="KE215" s="8"/>
      <c r="KF215" s="8"/>
      <c r="KG215" s="8"/>
      <c r="KH215" s="8"/>
      <c r="KI215" s="8"/>
      <c r="KJ215" s="8"/>
      <c r="KK215" s="8"/>
      <c r="KL215" s="8"/>
      <c r="KM215" s="8"/>
      <c r="KN215" s="8"/>
      <c r="KO215" s="8"/>
      <c r="KP215" s="8"/>
      <c r="KQ215" s="8"/>
      <c r="KR215" s="8"/>
      <c r="KS215" s="8"/>
      <c r="KT215" s="8"/>
      <c r="KU215" s="8"/>
      <c r="KV215" s="8"/>
      <c r="LC215" s="8"/>
      <c r="LD215" s="8"/>
      <c r="LE215" s="8"/>
      <c r="MK215" s="8"/>
      <c r="ML215" s="8"/>
    </row>
    <row r="216" spans="1:358" ht="22.5" customHeight="1">
      <c r="A216" s="57">
        <v>1</v>
      </c>
      <c r="B216" s="58">
        <v>25</v>
      </c>
      <c r="C216" s="62"/>
      <c r="D216" s="201">
        <f>SUM((S216*A216)+B216+C216)</f>
        <v>61.587799999999994</v>
      </c>
      <c r="E216" s="8"/>
      <c r="F216" s="59" t="s">
        <v>1092</v>
      </c>
      <c r="G216" s="59"/>
      <c r="H216" s="28" t="s">
        <v>1383</v>
      </c>
      <c r="I216" s="26" t="s">
        <v>1993</v>
      </c>
      <c r="J216" s="26"/>
      <c r="K216" s="26" t="s">
        <v>2057</v>
      </c>
      <c r="L216" s="65">
        <f>SUM(D216)</f>
        <v>61.587799999999994</v>
      </c>
      <c r="M216" s="15">
        <v>8.5</v>
      </c>
      <c r="N216" s="1" t="s">
        <v>369</v>
      </c>
      <c r="O216" s="2" t="s">
        <v>369</v>
      </c>
      <c r="P216" s="3">
        <v>2</v>
      </c>
      <c r="Q216" s="4" t="s">
        <v>369</v>
      </c>
      <c r="R216" s="24">
        <v>29.99</v>
      </c>
      <c r="S216" s="18">
        <f>SUM(R216*1.22)</f>
        <v>36.587799999999994</v>
      </c>
      <c r="T216" s="20"/>
      <c r="U216" s="30" t="s">
        <v>622</v>
      </c>
      <c r="V216" s="10"/>
      <c r="W216" s="8"/>
      <c r="IE216" s="7"/>
      <c r="IF216" s="7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  <c r="IW216" s="8"/>
      <c r="IX216" s="8"/>
      <c r="IY216" s="8"/>
      <c r="IZ216" s="8"/>
      <c r="JA216" s="8"/>
      <c r="JB216" s="8"/>
      <c r="JC216" s="8"/>
      <c r="JD216" s="8"/>
      <c r="JE216" s="8"/>
      <c r="JF216" s="8"/>
      <c r="JG216" s="8"/>
      <c r="JH216" s="8"/>
      <c r="JI216" s="8"/>
      <c r="JJ216" s="8"/>
      <c r="JK216" s="8"/>
      <c r="JL216" s="8"/>
      <c r="JM216" s="8"/>
      <c r="JN216" s="8"/>
      <c r="JO216" s="8"/>
      <c r="JP216" s="8"/>
      <c r="JQ216" s="8"/>
      <c r="JR216" s="8"/>
      <c r="JS216" s="8"/>
      <c r="JT216" s="8"/>
      <c r="JU216" s="8"/>
      <c r="JV216" s="8"/>
      <c r="JW216" s="8"/>
      <c r="JX216" s="8"/>
      <c r="JY216" s="8"/>
      <c r="KD216" s="8"/>
      <c r="KE216" s="8"/>
      <c r="KF216" s="8"/>
      <c r="KG216" s="8"/>
      <c r="KH216" s="8"/>
      <c r="KI216" s="8"/>
      <c r="KJ216" s="8"/>
      <c r="KK216" s="8"/>
      <c r="KL216" s="8"/>
      <c r="KM216" s="8"/>
      <c r="KN216" s="8"/>
      <c r="KO216" s="8"/>
      <c r="KP216" s="8"/>
      <c r="KQ216" s="8"/>
      <c r="KR216" s="8"/>
      <c r="KS216" s="8"/>
      <c r="KT216" s="8"/>
      <c r="KU216" s="8"/>
      <c r="KV216" s="8"/>
      <c r="LC216" s="8"/>
      <c r="LD216" s="8"/>
      <c r="LE216" s="8"/>
      <c r="LR216" s="8"/>
      <c r="LS216" s="8"/>
      <c r="LT216" s="8"/>
      <c r="LU216" s="8"/>
      <c r="MH216" s="8"/>
      <c r="MI216" s="8"/>
      <c r="MJ216" s="8"/>
    </row>
    <row r="217" spans="1:358" s="8" customFormat="1" ht="22.5" customHeight="1">
      <c r="A217" s="57">
        <v>2</v>
      </c>
      <c r="B217" s="58"/>
      <c r="C217" s="62"/>
      <c r="D217" s="201">
        <f>SUM((S217*A217)+B217+C217)</f>
        <v>24.375599999999999</v>
      </c>
      <c r="E217" s="114"/>
      <c r="F217" s="59" t="s">
        <v>1091</v>
      </c>
      <c r="G217" s="59"/>
      <c r="H217" s="28" t="s">
        <v>1383</v>
      </c>
      <c r="I217" s="26" t="s">
        <v>1385</v>
      </c>
      <c r="J217" s="26"/>
      <c r="K217" s="26" t="s">
        <v>2058</v>
      </c>
      <c r="L217" s="65">
        <f>SUM(D217)</f>
        <v>24.375599999999999</v>
      </c>
      <c r="M217" s="15">
        <v>4</v>
      </c>
      <c r="N217" s="1" t="s">
        <v>369</v>
      </c>
      <c r="O217" s="2" t="s">
        <v>369</v>
      </c>
      <c r="P217" s="3">
        <v>1</v>
      </c>
      <c r="Q217" s="4" t="s">
        <v>369</v>
      </c>
      <c r="R217" s="24">
        <v>9.99</v>
      </c>
      <c r="S217" s="18">
        <f>SUM(R217*1.22)</f>
        <v>12.187799999999999</v>
      </c>
      <c r="T217" s="20"/>
      <c r="U217" s="30" t="s">
        <v>756</v>
      </c>
      <c r="V217" s="10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7"/>
      <c r="IF217" s="7"/>
      <c r="JZ217" s="12"/>
      <c r="KA217" s="12"/>
      <c r="KB217" s="12"/>
      <c r="KC217" s="12"/>
      <c r="KW217" s="12"/>
      <c r="KX217" s="12"/>
      <c r="KY217" s="12"/>
      <c r="KZ217" s="12"/>
      <c r="LA217" s="12"/>
      <c r="LB217" s="12"/>
      <c r="LF217" s="12"/>
      <c r="LG217" s="12"/>
      <c r="LH217" s="12"/>
      <c r="LI217" s="12"/>
      <c r="LJ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H217" s="12"/>
      <c r="MI217" s="12"/>
      <c r="MJ217" s="12"/>
      <c r="MM217" s="12"/>
      <c r="MN217" s="12"/>
      <c r="MO217" s="12"/>
      <c r="MP217" s="12"/>
      <c r="MQ217" s="12"/>
      <c r="MR217" s="12"/>
      <c r="MS217" s="12"/>
      <c r="MT217" s="12"/>
    </row>
    <row r="218" spans="1:358" s="8" customFormat="1" ht="22.5" customHeight="1">
      <c r="A218" s="56"/>
      <c r="B218" s="55"/>
      <c r="C218" s="63"/>
      <c r="D218" s="201"/>
      <c r="E218" s="114"/>
      <c r="F218" s="60"/>
      <c r="G218" s="60"/>
      <c r="H218" s="28"/>
      <c r="I218" s="26"/>
      <c r="J218" s="26"/>
      <c r="K218" s="26"/>
      <c r="L218" s="65"/>
      <c r="M218" s="15"/>
      <c r="N218" s="33"/>
      <c r="O218" s="34"/>
      <c r="P218" s="33"/>
      <c r="Q218" s="34"/>
      <c r="R218" s="42"/>
      <c r="S218" s="36"/>
      <c r="T218" s="21"/>
      <c r="U218" s="30"/>
      <c r="V218" s="10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7"/>
      <c r="IF218" s="7"/>
      <c r="JT218" s="7"/>
      <c r="JU218" s="12"/>
      <c r="JV218" s="12"/>
      <c r="JW218" s="12"/>
      <c r="JZ218" s="7"/>
      <c r="KJ218" s="12"/>
      <c r="KK218" s="12"/>
      <c r="KL218" s="12"/>
      <c r="KM218" s="12"/>
      <c r="KN218" s="12"/>
      <c r="KO218" s="12"/>
      <c r="KP218" s="12"/>
      <c r="KQ218" s="12"/>
      <c r="KR218" s="12"/>
      <c r="KS218" s="12"/>
      <c r="KT218" s="12"/>
      <c r="KU218" s="12"/>
      <c r="KV218" s="12"/>
      <c r="KW218" s="12"/>
      <c r="KX218" s="12"/>
      <c r="KY218" s="12"/>
      <c r="KZ218" s="12"/>
      <c r="LA218" s="12"/>
      <c r="LB218" s="12"/>
      <c r="LC218" s="12"/>
      <c r="LD218" s="12"/>
      <c r="LE218" s="12"/>
      <c r="LF218" s="12"/>
      <c r="LG218" s="12"/>
      <c r="LH218" s="12"/>
      <c r="LI218" s="12"/>
      <c r="LJ218" s="12"/>
      <c r="LK218" s="12"/>
      <c r="LL218" s="12"/>
      <c r="LM218" s="12"/>
      <c r="LN218" s="12"/>
      <c r="LO218" s="12"/>
      <c r="LP218" s="12"/>
      <c r="LQ218" s="12"/>
      <c r="LR218" s="12"/>
      <c r="LS218" s="12"/>
      <c r="LT218" s="12"/>
      <c r="LU218" s="12"/>
      <c r="LV218" s="12"/>
      <c r="LW218" s="12"/>
      <c r="LX218" s="12"/>
      <c r="LY218" s="12"/>
      <c r="LZ218" s="12"/>
      <c r="MA218" s="12"/>
      <c r="MB218" s="12"/>
      <c r="MC218" s="12"/>
      <c r="MD218" s="12"/>
      <c r="ME218" s="12"/>
      <c r="MF218" s="12"/>
      <c r="MG218" s="12"/>
      <c r="MH218" s="12"/>
      <c r="MI218" s="12"/>
      <c r="MJ218" s="12"/>
      <c r="MK218" s="12"/>
      <c r="ML218" s="12"/>
      <c r="MM218" s="12"/>
      <c r="MN218" s="12"/>
      <c r="MO218" s="12"/>
      <c r="MP218" s="12"/>
      <c r="MQ218" s="12"/>
      <c r="MR218" s="12"/>
      <c r="MS218" s="12"/>
      <c r="MT218" s="12"/>
    </row>
    <row r="219" spans="1:358" ht="22.5" customHeight="1">
      <c r="A219" s="57">
        <v>2</v>
      </c>
      <c r="B219" s="58"/>
      <c r="C219" s="62">
        <v>8</v>
      </c>
      <c r="D219" s="201">
        <f>SUM((S219*A219)+B219+C219)</f>
        <v>41.672000000000004</v>
      </c>
      <c r="F219" s="59" t="s">
        <v>1091</v>
      </c>
      <c r="G219" s="59"/>
      <c r="H219" s="43" t="s">
        <v>2279</v>
      </c>
      <c r="I219" s="43" t="s">
        <v>1973</v>
      </c>
      <c r="J219" s="43" t="s">
        <v>1269</v>
      </c>
      <c r="K219" s="43" t="s">
        <v>2002</v>
      </c>
      <c r="L219" s="66">
        <f>SUM(D219)</f>
        <v>41.672000000000004</v>
      </c>
      <c r="M219" s="78">
        <v>6</v>
      </c>
      <c r="N219" s="1" t="s">
        <v>369</v>
      </c>
      <c r="O219" s="2" t="s">
        <v>369</v>
      </c>
      <c r="P219" s="3">
        <v>1</v>
      </c>
      <c r="Q219" s="4" t="s">
        <v>369</v>
      </c>
      <c r="R219" s="37">
        <v>13.8</v>
      </c>
      <c r="S219" s="38">
        <f>SUM(R219*1.22)</f>
        <v>16.836000000000002</v>
      </c>
      <c r="T219" s="20"/>
      <c r="U219" s="10" t="s">
        <v>522</v>
      </c>
      <c r="V219" s="10"/>
      <c r="HW219" s="8"/>
      <c r="HX219" s="8"/>
      <c r="IA219" s="8"/>
      <c r="IB219" s="8"/>
      <c r="ID219" s="8"/>
      <c r="IE219" s="8"/>
      <c r="IG219" s="8"/>
      <c r="IH219" s="8"/>
      <c r="II219" s="8"/>
      <c r="IJ219" s="8"/>
      <c r="IK219" s="8"/>
      <c r="IL219" s="8"/>
      <c r="IM219" s="8"/>
      <c r="IN219" s="8"/>
      <c r="IO219" s="8"/>
      <c r="IQ219" s="7"/>
      <c r="IR219" s="7"/>
      <c r="IS219" s="8"/>
      <c r="IT219" s="8"/>
      <c r="IU219" s="8"/>
      <c r="IV219" s="8"/>
      <c r="IW219" s="8"/>
      <c r="IX219" s="8"/>
      <c r="IY219" s="8"/>
      <c r="JI219" s="8"/>
      <c r="JJ219" s="8"/>
      <c r="JK219" s="8"/>
      <c r="JL219" s="8"/>
      <c r="JM219" s="8"/>
      <c r="JN219" s="8"/>
      <c r="JO219" s="8"/>
      <c r="JP219" s="8"/>
      <c r="JQ219" s="8"/>
      <c r="JR219" s="8"/>
      <c r="JS219" s="8"/>
      <c r="JT219" s="8"/>
      <c r="JV219" s="8"/>
      <c r="JW219" s="8"/>
      <c r="JX219" s="8"/>
      <c r="JY219" s="8"/>
      <c r="JZ219" s="8"/>
      <c r="KF219" s="8"/>
      <c r="KG219" s="8"/>
      <c r="KH219" s="8"/>
      <c r="KI219" s="8"/>
      <c r="KJ219" s="8"/>
      <c r="KK219" s="8"/>
      <c r="KL219" s="8"/>
      <c r="KM219" s="8"/>
      <c r="KN219" s="8"/>
      <c r="KO219" s="8"/>
      <c r="KP219" s="8"/>
      <c r="KQ219" s="8"/>
      <c r="KR219" s="8"/>
      <c r="KS219" s="8"/>
      <c r="KT219" s="8"/>
      <c r="KU219" s="8"/>
      <c r="KV219" s="8"/>
      <c r="KW219" s="8"/>
      <c r="KX219" s="8"/>
      <c r="KY219" s="8"/>
      <c r="LB219" s="8"/>
      <c r="LC219" s="8"/>
      <c r="LD219" s="8"/>
      <c r="LF219" s="8"/>
      <c r="LG219" s="8"/>
      <c r="LH219" s="8"/>
      <c r="LI219" s="8"/>
      <c r="LJ219" s="8"/>
      <c r="LK219" s="8"/>
      <c r="LL219" s="8"/>
      <c r="LM219" s="8"/>
      <c r="LN219" s="8"/>
      <c r="LO219" s="7"/>
      <c r="LV219" s="8"/>
      <c r="LW219" s="8"/>
      <c r="LX219" s="8"/>
      <c r="LY219" s="8"/>
      <c r="LZ219" s="8"/>
      <c r="MA219" s="8"/>
      <c r="MB219" s="8"/>
      <c r="MC219" s="8"/>
      <c r="MD219" s="8"/>
      <c r="ME219" s="8"/>
      <c r="MF219" s="8"/>
      <c r="MG219" s="8"/>
      <c r="MK219" s="8"/>
      <c r="ML219" s="8"/>
    </row>
    <row r="220" spans="1:358" ht="22.5" customHeight="1">
      <c r="A220" s="57">
        <v>2</v>
      </c>
      <c r="B220" s="58"/>
      <c r="C220" s="62">
        <v>1</v>
      </c>
      <c r="D220" s="201">
        <f>SUM((S220*A220)+B220+C220)</f>
        <v>29.792000000000002</v>
      </c>
      <c r="E220" s="336"/>
      <c r="F220" s="59" t="s">
        <v>1091</v>
      </c>
      <c r="G220" s="59"/>
      <c r="H220" s="26" t="s">
        <v>2279</v>
      </c>
      <c r="I220" s="26" t="s">
        <v>2280</v>
      </c>
      <c r="J220" s="28" t="s">
        <v>2237</v>
      </c>
      <c r="K220" s="26" t="s">
        <v>2236</v>
      </c>
      <c r="L220" s="66">
        <f>SUM(D220)</f>
        <v>29.792000000000002</v>
      </c>
      <c r="M220" s="78">
        <v>4.5</v>
      </c>
      <c r="N220" s="1" t="s">
        <v>369</v>
      </c>
      <c r="O220" s="2" t="s">
        <v>369</v>
      </c>
      <c r="P220" s="3">
        <v>6</v>
      </c>
      <c r="Q220" s="4" t="s">
        <v>369</v>
      </c>
      <c r="R220" s="37">
        <v>11.8</v>
      </c>
      <c r="S220" s="38">
        <f>SUM(R220*1.22)</f>
        <v>14.396000000000001</v>
      </c>
      <c r="T220" s="20"/>
      <c r="U220" s="10" t="s">
        <v>721</v>
      </c>
      <c r="V220" s="10" t="s">
        <v>522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JI220" s="8"/>
      <c r="JJ220" s="8"/>
      <c r="JK220" s="8"/>
      <c r="JL220" s="8"/>
      <c r="JM220" s="8"/>
      <c r="JN220" s="8"/>
      <c r="JO220" s="8"/>
      <c r="JP220" s="8"/>
      <c r="JQ220" s="8"/>
      <c r="JR220" s="8"/>
      <c r="JT220" s="8"/>
      <c r="JU220" s="8"/>
      <c r="JV220" s="8"/>
      <c r="JW220" s="8"/>
      <c r="JX220" s="8"/>
      <c r="JY220" s="8"/>
      <c r="JZ220" s="8"/>
      <c r="KF220" s="8"/>
      <c r="KG220" s="8"/>
      <c r="KH220" s="8"/>
      <c r="KI220" s="8"/>
      <c r="KJ220" s="8"/>
      <c r="KK220" s="8"/>
      <c r="KL220" s="8"/>
      <c r="KM220" s="8"/>
      <c r="KN220" s="8"/>
      <c r="KO220" s="8"/>
      <c r="KP220" s="8"/>
      <c r="KQ220" s="8"/>
      <c r="KR220" s="8"/>
      <c r="KS220" s="8"/>
      <c r="KT220" s="8"/>
      <c r="KU220" s="8"/>
      <c r="KV220" s="8"/>
      <c r="KW220" s="8"/>
      <c r="KX220" s="8"/>
      <c r="KY220" s="8"/>
      <c r="LB220" s="8"/>
      <c r="LC220" s="8"/>
      <c r="LD220" s="8"/>
      <c r="LF220" s="8"/>
      <c r="LG220" s="8"/>
      <c r="LH220" s="8"/>
      <c r="LI220" s="8"/>
      <c r="LJ220" s="8"/>
      <c r="LK220" s="8"/>
      <c r="LL220" s="8"/>
      <c r="LM220" s="8"/>
      <c r="LN220" s="8"/>
      <c r="LO220" s="8"/>
      <c r="LP220" s="8"/>
      <c r="LQ220" s="8"/>
      <c r="LV220" s="8"/>
      <c r="LW220" s="8"/>
      <c r="LX220" s="8"/>
      <c r="LY220" s="8"/>
      <c r="LZ220" s="8"/>
      <c r="MA220" s="8"/>
      <c r="MB220" s="8"/>
      <c r="MC220" s="8"/>
      <c r="MD220" s="8"/>
      <c r="ME220" s="8"/>
      <c r="MF220" s="8"/>
      <c r="MG220" s="8"/>
      <c r="MK220" s="8"/>
      <c r="ML220" s="8"/>
    </row>
    <row r="221" spans="1:358" ht="22.5" customHeight="1">
      <c r="A221" s="57">
        <v>2</v>
      </c>
      <c r="B221" s="58"/>
      <c r="C221" s="62">
        <v>-10</v>
      </c>
      <c r="D221" s="201">
        <f>SUM((S221*A221)+B221+C221)</f>
        <v>29.796399999999998</v>
      </c>
      <c r="F221" s="59" t="s">
        <v>1091</v>
      </c>
      <c r="G221" s="59"/>
      <c r="H221" s="43" t="s">
        <v>2279</v>
      </c>
      <c r="I221" s="26" t="s">
        <v>2280</v>
      </c>
      <c r="J221" s="28" t="s">
        <v>2237</v>
      </c>
      <c r="K221" s="26" t="s">
        <v>2236</v>
      </c>
      <c r="L221" s="66">
        <f>SUM(D221)</f>
        <v>29.796399999999998</v>
      </c>
      <c r="M221" s="78">
        <v>4.5</v>
      </c>
      <c r="N221" s="1" t="s">
        <v>369</v>
      </c>
      <c r="O221" s="2" t="s">
        <v>369</v>
      </c>
      <c r="P221" s="3" t="s">
        <v>369</v>
      </c>
      <c r="Q221" s="4">
        <v>2</v>
      </c>
      <c r="R221" s="37">
        <v>16.309999999999999</v>
      </c>
      <c r="S221" s="38">
        <f>SUM(R221*1.22)</f>
        <v>19.898199999999999</v>
      </c>
      <c r="T221" s="20"/>
      <c r="U221" s="10" t="s">
        <v>2245</v>
      </c>
      <c r="V221" s="10"/>
      <c r="HY221" s="8"/>
      <c r="HZ221" s="8"/>
      <c r="IC221" s="8"/>
      <c r="IF221" s="8"/>
      <c r="IG221" s="8"/>
      <c r="IH221" s="8"/>
      <c r="II221" s="8"/>
      <c r="IJ221" s="8"/>
      <c r="IK221" s="8"/>
      <c r="IP221" s="8"/>
      <c r="IQ221" s="8"/>
      <c r="IR221" s="8"/>
      <c r="IS221" s="8"/>
      <c r="IT221" s="8"/>
      <c r="IU221" s="8"/>
      <c r="IY221" s="8"/>
      <c r="IZ221" s="8"/>
      <c r="JA221" s="8"/>
      <c r="JB221" s="8"/>
      <c r="JC221" s="8"/>
      <c r="JD221" s="8"/>
      <c r="JE221" s="7"/>
      <c r="JF221" s="7"/>
      <c r="JG221" s="7"/>
      <c r="JH221" s="7"/>
      <c r="JM221" s="8"/>
      <c r="JN221" s="8"/>
      <c r="JO221" s="8"/>
      <c r="JP221" s="8"/>
      <c r="JQ221" s="8"/>
      <c r="JS221" s="8"/>
      <c r="JU221" s="8"/>
      <c r="JV221" s="8"/>
      <c r="JX221" s="8"/>
      <c r="KF221" s="8"/>
      <c r="KG221" s="8"/>
      <c r="KH221" s="8"/>
      <c r="KI221" s="8"/>
      <c r="KJ221" s="8"/>
      <c r="KK221" s="8"/>
      <c r="KL221" s="8"/>
      <c r="KM221" s="8"/>
      <c r="KT221" s="8"/>
      <c r="KU221" s="8"/>
      <c r="KV221" s="8"/>
      <c r="KW221" s="8"/>
      <c r="KX221" s="8"/>
      <c r="KY221" s="8"/>
      <c r="LB221" s="8"/>
      <c r="LC221" s="8"/>
      <c r="LD221" s="8"/>
      <c r="LF221" s="8"/>
      <c r="LG221" s="8"/>
      <c r="LH221" s="8"/>
      <c r="LI221" s="8"/>
      <c r="LJ221" s="8"/>
      <c r="LK221" s="8"/>
      <c r="LL221" s="8"/>
      <c r="LM221" s="8"/>
      <c r="LN221" s="8"/>
      <c r="LO221" s="8"/>
      <c r="LP221" s="8"/>
      <c r="LQ221" s="8"/>
      <c r="LV221" s="8"/>
      <c r="LW221" s="8"/>
      <c r="LX221" s="8"/>
      <c r="LY221" s="8"/>
      <c r="LZ221" s="8"/>
      <c r="MA221" s="8"/>
      <c r="MB221" s="8"/>
      <c r="MC221" s="8"/>
      <c r="MD221" s="8"/>
      <c r="ME221" s="8"/>
      <c r="MF221" s="8"/>
      <c r="MH221" s="8"/>
      <c r="MI221" s="8"/>
      <c r="MJ221" s="8"/>
      <c r="MM221" s="8"/>
      <c r="MN221" s="8"/>
      <c r="MO221" s="8"/>
      <c r="MP221" s="8"/>
      <c r="MQ221" s="8"/>
      <c r="MR221" s="8"/>
      <c r="MS221" s="8"/>
      <c r="MT221" s="8"/>
    </row>
    <row r="222" spans="1:358" ht="22.5" customHeight="1">
      <c r="A222" s="56"/>
      <c r="B222" s="55"/>
      <c r="C222" s="63"/>
      <c r="D222" s="201"/>
      <c r="F222" s="60"/>
      <c r="G222" s="60"/>
      <c r="H222" s="28"/>
      <c r="I222" s="26"/>
      <c r="J222" s="26"/>
      <c r="K222" s="26"/>
      <c r="L222" s="65"/>
      <c r="M222" s="15"/>
      <c r="N222" s="33"/>
      <c r="O222" s="34"/>
      <c r="P222" s="33"/>
      <c r="Q222" s="34"/>
      <c r="R222" s="42"/>
      <c r="S222" s="36"/>
      <c r="T222" s="21"/>
      <c r="U222" s="30"/>
      <c r="V222" s="10"/>
      <c r="W222" s="8"/>
      <c r="IE222" s="7"/>
      <c r="IF222" s="7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  <c r="IW222" s="8"/>
      <c r="IX222" s="8"/>
      <c r="IY222" s="8"/>
      <c r="IZ222" s="8"/>
      <c r="JA222" s="8"/>
      <c r="JC222" s="8"/>
      <c r="JD222" s="8"/>
      <c r="JE222" s="8"/>
      <c r="JF222" s="8"/>
      <c r="JG222" s="8"/>
      <c r="JH222" s="8"/>
      <c r="JI222" s="8"/>
      <c r="JJ222" s="8"/>
      <c r="JK222" s="8"/>
      <c r="JL222" s="8"/>
      <c r="JM222" s="8"/>
      <c r="JN222" s="8"/>
      <c r="JO222" s="8"/>
      <c r="JP222" s="8"/>
      <c r="JQ222" s="8"/>
      <c r="JR222" s="8"/>
      <c r="JS222" s="8"/>
      <c r="JT222" s="7"/>
      <c r="JX222" s="8"/>
      <c r="JY222" s="8"/>
      <c r="JZ222" s="8"/>
      <c r="KA222" s="8"/>
      <c r="KB222" s="8"/>
      <c r="KC222" s="8"/>
      <c r="KD222" s="8"/>
      <c r="KE222" s="8"/>
      <c r="KF222" s="8"/>
      <c r="KG222" s="8"/>
      <c r="KH222" s="8"/>
      <c r="KI222" s="8"/>
    </row>
    <row r="223" spans="1:358" ht="22.5" customHeight="1">
      <c r="A223" s="56"/>
      <c r="B223" s="55"/>
      <c r="C223" s="63"/>
      <c r="D223" s="201"/>
      <c r="F223" s="60"/>
      <c r="G223" s="60"/>
      <c r="H223" s="28"/>
      <c r="I223" s="26"/>
      <c r="J223" s="26"/>
      <c r="K223" s="26"/>
      <c r="L223" s="65"/>
      <c r="M223" s="15"/>
      <c r="N223" s="33"/>
      <c r="O223" s="34"/>
      <c r="P223" s="33"/>
      <c r="Q223" s="34"/>
      <c r="R223" s="42"/>
      <c r="S223" s="36"/>
      <c r="T223" s="21"/>
      <c r="U223" s="30"/>
      <c r="V223" s="10"/>
      <c r="W223" s="8"/>
      <c r="IE223" s="7"/>
      <c r="IF223" s="7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  <c r="IW223" s="8"/>
      <c r="IX223" s="8"/>
      <c r="IY223" s="8"/>
      <c r="IZ223" s="8"/>
      <c r="JA223" s="8"/>
      <c r="JC223" s="8"/>
      <c r="JD223" s="8"/>
      <c r="JE223" s="8"/>
      <c r="JF223" s="8"/>
      <c r="JG223" s="8"/>
      <c r="JH223" s="8"/>
      <c r="JI223" s="8"/>
      <c r="JJ223" s="8"/>
      <c r="JK223" s="8"/>
      <c r="JL223" s="8"/>
      <c r="JM223" s="8"/>
      <c r="JN223" s="8"/>
      <c r="JO223" s="8"/>
      <c r="JP223" s="8"/>
      <c r="JQ223" s="8"/>
      <c r="JR223" s="8"/>
      <c r="JS223" s="8"/>
      <c r="JT223" s="7"/>
      <c r="JX223" s="8"/>
      <c r="JY223" s="8"/>
      <c r="JZ223" s="8"/>
      <c r="KA223" s="8"/>
      <c r="KB223" s="8"/>
      <c r="KC223" s="8"/>
      <c r="KD223" s="8"/>
      <c r="KE223" s="8"/>
      <c r="KF223" s="8"/>
      <c r="KG223" s="8"/>
      <c r="KH223" s="8"/>
      <c r="KI223" s="8"/>
    </row>
    <row r="224" spans="1:358" ht="22.5" customHeight="1">
      <c r="A224" s="56"/>
      <c r="B224" s="55"/>
      <c r="C224" s="63"/>
      <c r="D224" s="201"/>
      <c r="F224" s="60"/>
      <c r="G224" s="60"/>
      <c r="H224" s="9"/>
      <c r="I224" s="14" t="s">
        <v>653</v>
      </c>
      <c r="J224" s="14"/>
      <c r="K224" s="9"/>
      <c r="L224" s="65"/>
      <c r="M224" s="10"/>
      <c r="N224" s="17"/>
      <c r="O224" s="13"/>
      <c r="P224" s="17"/>
      <c r="Q224" s="13"/>
      <c r="R224" s="10"/>
      <c r="S224" s="10"/>
      <c r="T224" s="21"/>
      <c r="U224" s="10"/>
      <c r="V224" s="10"/>
      <c r="W224" s="8"/>
      <c r="II224" s="8"/>
      <c r="IJ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  <c r="IW224" s="8"/>
      <c r="IX224" s="8"/>
      <c r="IY224" s="8"/>
      <c r="IZ224" s="8"/>
      <c r="JA224" s="8"/>
      <c r="JT224" s="8"/>
      <c r="JZ224" s="7"/>
      <c r="KA224" s="7"/>
      <c r="KB224" s="7"/>
      <c r="KC224" s="7"/>
    </row>
    <row r="225" spans="1:358" ht="22.5" customHeight="1">
      <c r="A225" s="57">
        <v>2</v>
      </c>
      <c r="B225" s="58"/>
      <c r="C225" s="62"/>
      <c r="D225" s="201">
        <f>SUM((S225*A225)+B225+C225)</f>
        <v>20.617999999999999</v>
      </c>
      <c r="E225" s="8"/>
      <c r="F225" s="59" t="s">
        <v>1091</v>
      </c>
      <c r="G225" s="59"/>
      <c r="H225" s="28" t="s">
        <v>653</v>
      </c>
      <c r="I225" s="26" t="s">
        <v>636</v>
      </c>
      <c r="J225" s="26"/>
      <c r="K225" s="26" t="s">
        <v>1947</v>
      </c>
      <c r="L225" s="65">
        <f>SUM(D225)</f>
        <v>20.617999999999999</v>
      </c>
      <c r="M225" s="15">
        <v>4.5</v>
      </c>
      <c r="N225" s="1" t="s">
        <v>369</v>
      </c>
      <c r="O225" s="2" t="s">
        <v>369</v>
      </c>
      <c r="P225" s="3">
        <v>1</v>
      </c>
      <c r="Q225" s="4" t="s">
        <v>369</v>
      </c>
      <c r="R225" s="24">
        <v>8.4499999999999993</v>
      </c>
      <c r="S225" s="18">
        <f>SUM(R225*1.22)</f>
        <v>10.308999999999999</v>
      </c>
      <c r="T225" s="20"/>
      <c r="U225" s="30" t="s">
        <v>636</v>
      </c>
      <c r="V225" s="10"/>
      <c r="W225" s="275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8"/>
      <c r="JI225" s="8"/>
      <c r="JJ225" s="8"/>
      <c r="LC225" s="8"/>
      <c r="LD225" s="8"/>
      <c r="LE225" s="8"/>
      <c r="LO225" s="8"/>
      <c r="LP225" s="8"/>
      <c r="LQ225" s="8"/>
      <c r="LR225" s="8"/>
      <c r="LS225" s="8"/>
      <c r="LT225" s="8"/>
      <c r="LU225" s="8"/>
      <c r="MG225" s="8"/>
      <c r="MH225" s="8"/>
      <c r="MI225" s="8"/>
      <c r="MJ225" s="8"/>
      <c r="MK225" s="8"/>
      <c r="ML225" s="8"/>
    </row>
    <row r="226" spans="1:358" ht="22.5" customHeight="1">
      <c r="A226" s="57">
        <v>2</v>
      </c>
      <c r="B226" s="58"/>
      <c r="C226" s="62"/>
      <c r="D226" s="201">
        <f>SUM((S226*A226)+B226+C226)</f>
        <v>24.155999999999999</v>
      </c>
      <c r="E226" s="8"/>
      <c r="F226" s="59" t="s">
        <v>1091</v>
      </c>
      <c r="G226" s="59"/>
      <c r="H226" s="28" t="s">
        <v>653</v>
      </c>
      <c r="I226" s="26" t="s">
        <v>2521</v>
      </c>
      <c r="J226" s="26"/>
      <c r="K226" s="26" t="s">
        <v>2251</v>
      </c>
      <c r="L226" s="65">
        <f>SUM(D226)</f>
        <v>24.155999999999999</v>
      </c>
      <c r="M226" s="15">
        <v>4</v>
      </c>
      <c r="N226" s="1" t="s">
        <v>369</v>
      </c>
      <c r="O226" s="2" t="s">
        <v>369</v>
      </c>
      <c r="P226" s="3">
        <v>2</v>
      </c>
      <c r="Q226" s="4" t="s">
        <v>369</v>
      </c>
      <c r="R226" s="279">
        <v>9.9</v>
      </c>
      <c r="S226" s="18">
        <f>SUM(R226*1.22)</f>
        <v>12.077999999999999</v>
      </c>
      <c r="T226" s="20"/>
      <c r="U226" s="10" t="s">
        <v>622</v>
      </c>
      <c r="V226" s="10"/>
      <c r="W226" s="276"/>
      <c r="IM226" s="8"/>
      <c r="IN226" s="8"/>
      <c r="IO226" s="8"/>
      <c r="IP226" s="8"/>
      <c r="IS226" s="8"/>
      <c r="IW226" s="8"/>
      <c r="IX226" s="8"/>
      <c r="IY226" s="8"/>
      <c r="IZ226" s="8"/>
      <c r="JA226" s="8"/>
      <c r="JB226" s="8"/>
      <c r="JC226" s="8"/>
      <c r="JD226" s="8"/>
      <c r="JE226" s="8"/>
      <c r="JG226" s="8"/>
      <c r="JH226" s="8"/>
      <c r="JI226" s="8"/>
      <c r="JJ226" s="8"/>
      <c r="LE226" s="8"/>
      <c r="LO226" s="8"/>
      <c r="LP226" s="8"/>
      <c r="LQ226" s="8"/>
      <c r="LR226" s="8"/>
      <c r="LS226" s="8"/>
      <c r="LT226" s="8"/>
      <c r="LU226" s="8"/>
    </row>
    <row r="227" spans="1:358" ht="22.5" customHeight="1">
      <c r="A227" s="57">
        <v>2</v>
      </c>
      <c r="B227" s="58"/>
      <c r="C227" s="62"/>
      <c r="D227" s="201">
        <f>SUM((S227*A227)+B227+C227)</f>
        <v>31.988399999999999</v>
      </c>
      <c r="E227" s="8"/>
      <c r="F227" s="59" t="s">
        <v>1091</v>
      </c>
      <c r="G227" s="59"/>
      <c r="H227" s="28" t="s">
        <v>653</v>
      </c>
      <c r="I227" s="26" t="s">
        <v>1948</v>
      </c>
      <c r="J227" s="26"/>
      <c r="K227" s="26" t="s">
        <v>2251</v>
      </c>
      <c r="L227" s="65">
        <f>SUM(D227)</f>
        <v>31.988399999999999</v>
      </c>
      <c r="M227" s="15">
        <v>5</v>
      </c>
      <c r="N227" s="1" t="s">
        <v>369</v>
      </c>
      <c r="O227" s="2" t="s">
        <v>369</v>
      </c>
      <c r="P227" s="3" t="s">
        <v>369</v>
      </c>
      <c r="Q227" s="4">
        <v>1</v>
      </c>
      <c r="R227" s="279">
        <v>13.11</v>
      </c>
      <c r="S227" s="18">
        <f>SUM(R227*1.22)</f>
        <v>15.994199999999999</v>
      </c>
      <c r="T227" s="20"/>
      <c r="U227" s="10" t="s">
        <v>709</v>
      </c>
      <c r="V227" s="10"/>
      <c r="W227" s="276"/>
      <c r="IM227" s="8"/>
      <c r="IN227" s="8"/>
      <c r="IO227" s="8"/>
      <c r="IP227" s="8"/>
      <c r="IS227" s="8"/>
      <c r="IW227" s="8"/>
      <c r="IX227" s="8"/>
      <c r="IY227" s="8"/>
      <c r="IZ227" s="8"/>
      <c r="JA227" s="8"/>
      <c r="JB227" s="8"/>
      <c r="JC227" s="8"/>
      <c r="JD227" s="8"/>
      <c r="JE227" s="8"/>
      <c r="JG227" s="8"/>
      <c r="JH227" s="8"/>
      <c r="JI227" s="8"/>
      <c r="JJ227" s="8"/>
      <c r="LE227" s="8"/>
      <c r="LO227" s="8"/>
      <c r="LP227" s="8"/>
      <c r="LQ227" s="8"/>
      <c r="LR227" s="8"/>
      <c r="LS227" s="8"/>
      <c r="LT227" s="8"/>
      <c r="LU227" s="8"/>
    </row>
    <row r="228" spans="1:358" ht="22.5" customHeight="1">
      <c r="A228" s="56"/>
      <c r="B228" s="55"/>
      <c r="C228" s="63"/>
      <c r="D228" s="201"/>
      <c r="F228" s="60"/>
      <c r="G228" s="60"/>
      <c r="H228" s="28"/>
      <c r="I228" s="26"/>
      <c r="J228" s="26"/>
      <c r="K228" s="26"/>
      <c r="L228" s="65"/>
      <c r="M228" s="15"/>
      <c r="N228" s="33"/>
      <c r="O228" s="34"/>
      <c r="P228" s="33"/>
      <c r="Q228" s="34"/>
      <c r="R228" s="42"/>
      <c r="S228" s="36"/>
      <c r="T228" s="21"/>
      <c r="U228" s="30"/>
      <c r="V228" s="10"/>
      <c r="W228" s="8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8"/>
      <c r="JA228" s="8"/>
      <c r="JC228" s="8"/>
      <c r="JD228" s="8"/>
      <c r="JE228" s="8"/>
      <c r="JF228" s="8"/>
      <c r="JG228" s="8"/>
      <c r="JH228" s="8"/>
      <c r="JI228" s="8"/>
      <c r="JJ228" s="8"/>
      <c r="JK228" s="8"/>
      <c r="JL228" s="8"/>
      <c r="JM228" s="8"/>
      <c r="JN228" s="8"/>
      <c r="JO228" s="8"/>
      <c r="JP228" s="8"/>
      <c r="JQ228" s="8"/>
      <c r="JR228" s="8"/>
      <c r="JS228" s="8"/>
      <c r="JT228" s="8"/>
      <c r="JX228" s="8"/>
      <c r="JY228" s="8"/>
      <c r="JZ228" s="8"/>
      <c r="KA228" s="7"/>
      <c r="KB228" s="7"/>
      <c r="KC228" s="7"/>
      <c r="KD228" s="8"/>
      <c r="KE228" s="8"/>
      <c r="KF228" s="8"/>
      <c r="KG228" s="8"/>
      <c r="KH228" s="8"/>
      <c r="KI228" s="8"/>
    </row>
    <row r="229" spans="1:358" ht="22.5" customHeight="1">
      <c r="A229" s="56"/>
      <c r="B229" s="55"/>
      <c r="C229" s="63"/>
      <c r="D229" s="201"/>
      <c r="F229" s="60"/>
      <c r="G229" s="60"/>
      <c r="H229" s="28"/>
      <c r="I229" s="26"/>
      <c r="J229" s="26"/>
      <c r="K229" s="26"/>
      <c r="L229" s="65"/>
      <c r="M229" s="15"/>
      <c r="N229" s="33"/>
      <c r="O229" s="34"/>
      <c r="P229" s="33"/>
      <c r="Q229" s="34"/>
      <c r="R229" s="42"/>
      <c r="S229" s="36"/>
      <c r="T229" s="21"/>
      <c r="U229" s="30"/>
      <c r="V229" s="10"/>
      <c r="W229" s="8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8"/>
      <c r="JA229" s="8"/>
      <c r="JC229" s="8"/>
      <c r="JD229" s="8"/>
      <c r="JE229" s="8"/>
      <c r="JF229" s="8"/>
      <c r="JG229" s="8"/>
      <c r="JH229" s="8"/>
      <c r="JI229" s="8"/>
      <c r="JJ229" s="8"/>
      <c r="JK229" s="8"/>
      <c r="JL229" s="8"/>
      <c r="JM229" s="8"/>
      <c r="JN229" s="8"/>
      <c r="JO229" s="8"/>
      <c r="JP229" s="8"/>
      <c r="JQ229" s="8"/>
      <c r="JR229" s="8"/>
      <c r="JS229" s="8"/>
      <c r="JT229" s="8"/>
      <c r="JX229" s="8"/>
      <c r="JY229" s="8"/>
      <c r="JZ229" s="8"/>
      <c r="KA229" s="7"/>
      <c r="KB229" s="7"/>
      <c r="KC229" s="7"/>
      <c r="KD229" s="8"/>
      <c r="KE229" s="8"/>
      <c r="KF229" s="8"/>
      <c r="KG229" s="8"/>
      <c r="KH229" s="8"/>
      <c r="KI229" s="8"/>
    </row>
    <row r="230" spans="1:358" ht="22.5" customHeight="1">
      <c r="A230" s="56"/>
      <c r="B230" s="55"/>
      <c r="C230" s="63"/>
      <c r="D230" s="201"/>
      <c r="F230" s="60"/>
      <c r="G230" s="60"/>
      <c r="H230" s="9"/>
      <c r="I230" s="14" t="s">
        <v>746</v>
      </c>
      <c r="J230" s="14"/>
      <c r="K230" s="9"/>
      <c r="L230" s="65"/>
      <c r="M230" s="10"/>
      <c r="N230" s="17"/>
      <c r="O230" s="13"/>
      <c r="P230" s="17"/>
      <c r="Q230" s="13"/>
      <c r="R230" s="10"/>
      <c r="S230" s="10"/>
      <c r="T230" s="21"/>
      <c r="U230" s="10"/>
      <c r="V230" s="10"/>
      <c r="W230" s="8"/>
      <c r="II230" s="8"/>
      <c r="IJ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  <c r="IW230" s="8"/>
      <c r="IX230" s="8"/>
      <c r="IY230" s="8"/>
      <c r="IZ230" s="8"/>
      <c r="JA230" s="8"/>
      <c r="JT230" s="8"/>
      <c r="JZ230" s="7"/>
      <c r="KA230" s="7"/>
      <c r="KB230" s="7"/>
      <c r="KC230" s="7"/>
    </row>
    <row r="231" spans="1:358" ht="22.5" customHeight="1">
      <c r="A231" s="57">
        <v>2</v>
      </c>
      <c r="B231" s="58"/>
      <c r="C231" s="62"/>
      <c r="D231" s="201">
        <f>SUM((S231*A231)+B231+C231)</f>
        <v>41.235999999999997</v>
      </c>
      <c r="E231" s="8"/>
      <c r="F231" s="59" t="s">
        <v>1091</v>
      </c>
      <c r="G231" s="59"/>
      <c r="H231" s="28" t="s">
        <v>746</v>
      </c>
      <c r="I231" s="26" t="s">
        <v>1941</v>
      </c>
      <c r="J231" s="26"/>
      <c r="K231" s="26" t="s">
        <v>1942</v>
      </c>
      <c r="L231" s="278">
        <f>SUM(D231)</f>
        <v>41.235999999999997</v>
      </c>
      <c r="M231" s="15">
        <v>6</v>
      </c>
      <c r="N231" s="1" t="s">
        <v>369</v>
      </c>
      <c r="O231" s="2" t="s">
        <v>369</v>
      </c>
      <c r="P231" s="3">
        <v>1</v>
      </c>
      <c r="Q231" s="4" t="s">
        <v>369</v>
      </c>
      <c r="R231" s="279">
        <v>16.899999999999999</v>
      </c>
      <c r="S231" s="18">
        <f>SUM(R231*1.22)</f>
        <v>20.617999999999999</v>
      </c>
      <c r="T231" s="20"/>
      <c r="U231" s="30" t="s">
        <v>518</v>
      </c>
      <c r="V231" s="10"/>
      <c r="W231" s="276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8"/>
      <c r="JI231" s="8"/>
      <c r="JJ231" s="8"/>
      <c r="JK231" s="8"/>
      <c r="JL231" s="8"/>
      <c r="JM231" s="8"/>
      <c r="JN231" s="8"/>
      <c r="JO231" s="8"/>
      <c r="JP231" s="8"/>
      <c r="JQ231" s="8"/>
      <c r="JR231" s="8"/>
      <c r="JS231" s="8"/>
      <c r="JT231" s="8"/>
      <c r="JU231" s="8"/>
      <c r="JV231" s="8"/>
      <c r="JW231" s="8"/>
      <c r="JX231" s="8"/>
      <c r="JY231" s="8"/>
      <c r="JZ231" s="8"/>
      <c r="KA231" s="8"/>
      <c r="KB231" s="8"/>
      <c r="KC231" s="8"/>
      <c r="KD231" s="8"/>
      <c r="KE231" s="8"/>
      <c r="KF231" s="8"/>
      <c r="KG231" s="8"/>
      <c r="KH231" s="8"/>
      <c r="KI231" s="8"/>
      <c r="KJ231" s="8"/>
      <c r="KK231" s="8"/>
      <c r="KL231" s="8"/>
      <c r="KM231" s="8"/>
      <c r="KN231" s="8"/>
      <c r="KO231" s="8"/>
      <c r="KP231" s="8"/>
      <c r="KQ231" s="8"/>
      <c r="KR231" s="8"/>
      <c r="KS231" s="8"/>
      <c r="KT231" s="8"/>
      <c r="KU231" s="8"/>
      <c r="KV231" s="8"/>
      <c r="KW231" s="8"/>
      <c r="KX231" s="8"/>
      <c r="KY231" s="8"/>
      <c r="KZ231" s="8"/>
      <c r="LA231" s="8"/>
      <c r="LB231" s="8"/>
      <c r="LE231" s="8"/>
      <c r="LO231" s="8"/>
      <c r="MG231" s="8"/>
      <c r="MH231" s="8"/>
      <c r="MI231" s="8"/>
      <c r="MJ231" s="8"/>
      <c r="MK231" s="8"/>
      <c r="ML231" s="8"/>
    </row>
    <row r="232" spans="1:358" ht="22.5" customHeight="1">
      <c r="A232" s="57">
        <v>1</v>
      </c>
      <c r="B232" s="58">
        <v>25</v>
      </c>
      <c r="C232" s="62"/>
      <c r="D232" s="201">
        <f>SUM((S232*A232)+B232+C232)</f>
        <v>52.938000000000002</v>
      </c>
      <c r="E232" s="8"/>
      <c r="F232" s="59" t="s">
        <v>1092</v>
      </c>
      <c r="G232" s="59"/>
      <c r="H232" s="28" t="s">
        <v>746</v>
      </c>
      <c r="I232" s="26" t="s">
        <v>2060</v>
      </c>
      <c r="J232" s="26"/>
      <c r="K232" s="26" t="s">
        <v>2061</v>
      </c>
      <c r="L232" s="278">
        <f>SUM(D232)</f>
        <v>52.938000000000002</v>
      </c>
      <c r="M232" s="15">
        <v>4.5</v>
      </c>
      <c r="N232" s="1" t="s">
        <v>369</v>
      </c>
      <c r="O232" s="2" t="s">
        <v>369</v>
      </c>
      <c r="P232" s="3">
        <v>1</v>
      </c>
      <c r="Q232" s="4" t="s">
        <v>369</v>
      </c>
      <c r="R232" s="24">
        <v>22.9</v>
      </c>
      <c r="S232" s="18">
        <f>SUM(R232*1.22)</f>
        <v>27.937999999999999</v>
      </c>
      <c r="T232" s="20"/>
      <c r="U232" s="30" t="s">
        <v>2062</v>
      </c>
      <c r="V232" s="10"/>
      <c r="W232" s="276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8"/>
      <c r="JI232" s="8"/>
      <c r="JJ232" s="8"/>
      <c r="JK232" s="8"/>
      <c r="JL232" s="8"/>
      <c r="JM232" s="8"/>
      <c r="JN232" s="8"/>
      <c r="JO232" s="8"/>
      <c r="JP232" s="8"/>
      <c r="JQ232" s="8"/>
      <c r="JR232" s="8"/>
      <c r="JS232" s="8"/>
      <c r="JT232" s="8"/>
      <c r="JU232" s="8"/>
      <c r="JV232" s="8"/>
      <c r="JW232" s="8"/>
      <c r="JX232" s="8"/>
      <c r="JY232" s="8"/>
      <c r="JZ232" s="8"/>
      <c r="KA232" s="8"/>
      <c r="KB232" s="8"/>
      <c r="KC232" s="8"/>
      <c r="KD232" s="8"/>
      <c r="KE232" s="8"/>
      <c r="KF232" s="8"/>
      <c r="KG232" s="8"/>
      <c r="KH232" s="8"/>
      <c r="KI232" s="8"/>
      <c r="KJ232" s="8"/>
      <c r="KK232" s="8"/>
      <c r="KL232" s="8"/>
      <c r="KM232" s="8"/>
      <c r="KN232" s="8"/>
      <c r="KO232" s="8"/>
      <c r="KP232" s="8"/>
      <c r="KQ232" s="8"/>
      <c r="KR232" s="8"/>
      <c r="KS232" s="8"/>
      <c r="KT232" s="8"/>
      <c r="KU232" s="8"/>
      <c r="KV232" s="8"/>
      <c r="KW232" s="8"/>
      <c r="KX232" s="8"/>
      <c r="KY232" s="8"/>
      <c r="KZ232" s="8"/>
      <c r="LA232" s="8"/>
      <c r="LB232" s="8"/>
      <c r="LE232" s="8"/>
      <c r="LL232" s="8"/>
      <c r="LM232" s="8"/>
      <c r="LN232" s="8"/>
      <c r="MG232" s="8"/>
      <c r="MH232" s="8"/>
      <c r="MI232" s="8"/>
      <c r="MJ232" s="8"/>
      <c r="MK232" s="8"/>
      <c r="ML232" s="8"/>
      <c r="MM232" s="8"/>
      <c r="MN232" s="8"/>
      <c r="MO232" s="8"/>
      <c r="MP232" s="8"/>
      <c r="MQ232" s="8"/>
      <c r="MR232" s="8"/>
      <c r="MS232" s="8"/>
      <c r="MT232" s="8"/>
    </row>
    <row r="233" spans="1:358" ht="22.5" customHeight="1">
      <c r="A233" s="57">
        <v>2</v>
      </c>
      <c r="B233" s="58"/>
      <c r="C233" s="62"/>
      <c r="D233" s="201">
        <f>SUM((S233*A233)+B233+C233)</f>
        <v>39.04</v>
      </c>
      <c r="E233" s="8"/>
      <c r="F233" s="59" t="s">
        <v>1091</v>
      </c>
      <c r="G233" s="59"/>
      <c r="H233" s="28" t="s">
        <v>746</v>
      </c>
      <c r="I233" s="26" t="s">
        <v>2283</v>
      </c>
      <c r="J233" s="26"/>
      <c r="K233" s="26" t="s">
        <v>2284</v>
      </c>
      <c r="L233" s="278">
        <f>SUM(D233)</f>
        <v>39.04</v>
      </c>
      <c r="M233" s="15">
        <v>4.5</v>
      </c>
      <c r="N233" s="1" t="s">
        <v>369</v>
      </c>
      <c r="O233" s="2" t="s">
        <v>369</v>
      </c>
      <c r="P233" s="3">
        <v>3</v>
      </c>
      <c r="Q233" s="4" t="s">
        <v>369</v>
      </c>
      <c r="R233" s="24">
        <v>16</v>
      </c>
      <c r="S233" s="18">
        <f>SUM(R233*1.22)</f>
        <v>19.52</v>
      </c>
      <c r="T233" s="20"/>
      <c r="U233" s="30" t="s">
        <v>2285</v>
      </c>
      <c r="V233" s="10"/>
      <c r="W233" s="276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8"/>
      <c r="JI233" s="8"/>
      <c r="JJ233" s="8"/>
      <c r="JK233" s="8"/>
      <c r="JL233" s="8"/>
      <c r="JM233" s="8"/>
      <c r="JN233" s="8"/>
      <c r="JO233" s="8"/>
      <c r="JP233" s="8"/>
      <c r="JQ233" s="8"/>
      <c r="JR233" s="8"/>
      <c r="JS233" s="8"/>
      <c r="JT233" s="8"/>
      <c r="JU233" s="8"/>
      <c r="JV233" s="8"/>
      <c r="JW233" s="8"/>
      <c r="JX233" s="8"/>
      <c r="JY233" s="8"/>
      <c r="JZ233" s="8"/>
      <c r="KA233" s="8"/>
      <c r="KB233" s="8"/>
      <c r="KC233" s="8"/>
      <c r="KD233" s="8"/>
      <c r="KE233" s="8"/>
      <c r="KF233" s="8"/>
      <c r="KG233" s="8"/>
      <c r="KH233" s="8"/>
      <c r="KI233" s="8"/>
      <c r="KJ233" s="8"/>
      <c r="KK233" s="8"/>
      <c r="KL233" s="8"/>
      <c r="KM233" s="8"/>
      <c r="KN233" s="8"/>
      <c r="KO233" s="8"/>
      <c r="KP233" s="8"/>
      <c r="KQ233" s="8"/>
      <c r="KR233" s="8"/>
      <c r="KS233" s="8"/>
      <c r="KT233" s="8"/>
      <c r="KU233" s="8"/>
      <c r="KV233" s="8"/>
      <c r="KW233" s="8"/>
      <c r="KX233" s="8"/>
      <c r="KY233" s="8"/>
      <c r="KZ233" s="8"/>
      <c r="LA233" s="8"/>
      <c r="LB233" s="8"/>
      <c r="LE233" s="8"/>
      <c r="LL233" s="8"/>
      <c r="LM233" s="8"/>
      <c r="LN233" s="8"/>
      <c r="MG233" s="8"/>
      <c r="MH233" s="8"/>
      <c r="MI233" s="8"/>
      <c r="MJ233" s="8"/>
      <c r="MM233" s="8"/>
      <c r="MN233" s="8"/>
      <c r="MO233" s="8"/>
      <c r="MP233" s="8"/>
      <c r="MQ233" s="8"/>
      <c r="MR233" s="8"/>
      <c r="MS233" s="8"/>
      <c r="MT233" s="8"/>
    </row>
    <row r="234" spans="1:358" ht="22.5" customHeight="1">
      <c r="A234" s="56"/>
      <c r="B234" s="55"/>
      <c r="C234" s="63"/>
      <c r="D234" s="201"/>
      <c r="F234" s="60"/>
      <c r="G234" s="60"/>
      <c r="H234" s="28"/>
      <c r="I234" s="26"/>
      <c r="J234" s="26"/>
      <c r="K234" s="26"/>
      <c r="L234" s="65"/>
      <c r="M234" s="15"/>
      <c r="N234" s="33"/>
      <c r="O234" s="34"/>
      <c r="P234" s="33"/>
      <c r="Q234" s="34"/>
      <c r="R234" s="42"/>
      <c r="S234" s="36"/>
      <c r="T234" s="21"/>
      <c r="U234" s="30"/>
      <c r="V234" s="10"/>
      <c r="W234" s="8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8"/>
      <c r="JA234" s="8"/>
      <c r="JC234" s="8"/>
      <c r="JD234" s="8"/>
      <c r="JE234" s="8"/>
      <c r="JF234" s="8"/>
      <c r="JG234" s="8"/>
      <c r="JH234" s="8"/>
      <c r="JI234" s="8"/>
      <c r="JJ234" s="8"/>
      <c r="JK234" s="8"/>
      <c r="JL234" s="8"/>
      <c r="JM234" s="8"/>
      <c r="JN234" s="8"/>
      <c r="JO234" s="8"/>
      <c r="JP234" s="8"/>
      <c r="JQ234" s="8"/>
      <c r="JR234" s="8"/>
      <c r="JS234" s="8"/>
      <c r="JT234" s="8"/>
      <c r="JX234" s="8"/>
      <c r="JY234" s="8"/>
      <c r="JZ234" s="8"/>
      <c r="KA234" s="7"/>
      <c r="KB234" s="7"/>
      <c r="KC234" s="7"/>
      <c r="KD234" s="8"/>
      <c r="KE234" s="8"/>
      <c r="KF234" s="8"/>
      <c r="KG234" s="8"/>
      <c r="KH234" s="8"/>
      <c r="KI234" s="8"/>
    </row>
    <row r="235" spans="1:358" ht="22.5" customHeight="1">
      <c r="A235" s="56"/>
      <c r="B235" s="55"/>
      <c r="C235" s="63"/>
      <c r="D235" s="201"/>
      <c r="F235" s="60"/>
      <c r="G235" s="60"/>
      <c r="H235" s="28"/>
      <c r="I235" s="26"/>
      <c r="J235" s="26"/>
      <c r="K235" s="26"/>
      <c r="L235" s="65"/>
      <c r="M235" s="15"/>
      <c r="N235" s="33"/>
      <c r="O235" s="34"/>
      <c r="P235" s="33"/>
      <c r="Q235" s="34"/>
      <c r="R235" s="42"/>
      <c r="S235" s="36"/>
      <c r="T235" s="21"/>
      <c r="U235" s="30"/>
      <c r="V235" s="10"/>
      <c r="W235" s="8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8"/>
      <c r="JA235" s="8"/>
      <c r="JC235" s="8"/>
      <c r="JD235" s="8"/>
      <c r="JE235" s="8"/>
      <c r="JF235" s="8"/>
      <c r="JG235" s="8"/>
      <c r="JH235" s="8"/>
      <c r="JI235" s="8"/>
      <c r="JJ235" s="8"/>
      <c r="JK235" s="8"/>
      <c r="JL235" s="8"/>
      <c r="JM235" s="8"/>
      <c r="JN235" s="8"/>
      <c r="JO235" s="8"/>
      <c r="JP235" s="8"/>
      <c r="JQ235" s="8"/>
      <c r="JR235" s="8"/>
      <c r="JS235" s="8"/>
      <c r="JT235" s="8"/>
      <c r="JX235" s="8"/>
      <c r="JY235" s="8"/>
      <c r="JZ235" s="8"/>
      <c r="KA235" s="7"/>
      <c r="KB235" s="7"/>
      <c r="KC235" s="7"/>
      <c r="KD235" s="8"/>
      <c r="KE235" s="8"/>
      <c r="KF235" s="8"/>
      <c r="KG235" s="8"/>
      <c r="KH235" s="8"/>
      <c r="KI235" s="8"/>
    </row>
    <row r="236" spans="1:358" ht="22.5" customHeight="1">
      <c r="A236" s="56"/>
      <c r="B236" s="55"/>
      <c r="C236" s="63"/>
      <c r="D236" s="201"/>
      <c r="F236" s="60"/>
      <c r="G236" s="60"/>
      <c r="H236" s="9"/>
      <c r="I236" s="14" t="s">
        <v>652</v>
      </c>
      <c r="J236" s="14"/>
      <c r="K236" s="9"/>
      <c r="L236" s="65"/>
      <c r="M236" s="10"/>
      <c r="N236" s="17"/>
      <c r="O236" s="13"/>
      <c r="P236" s="17"/>
      <c r="Q236" s="13"/>
      <c r="R236" s="10"/>
      <c r="S236" s="10"/>
      <c r="T236" s="21"/>
      <c r="U236" s="10"/>
      <c r="V236" s="10"/>
      <c r="W236" s="8"/>
      <c r="II236" s="8"/>
      <c r="IJ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  <c r="IZ236" s="8"/>
      <c r="JA236" s="8"/>
      <c r="JT236" s="8"/>
      <c r="JZ236" s="7"/>
      <c r="KA236" s="7"/>
      <c r="KB236" s="7"/>
      <c r="KC236" s="7"/>
    </row>
    <row r="237" spans="1:358" ht="22.5" customHeight="1">
      <c r="A237" s="57">
        <v>2</v>
      </c>
      <c r="B237" s="58"/>
      <c r="C237" s="62"/>
      <c r="D237" s="201">
        <f t="shared" ref="D237:D244" si="65">SUM((S237*A237)+B237+C237)</f>
        <v>46.652799999999999</v>
      </c>
      <c r="E237" s="8"/>
      <c r="F237" s="59" t="s">
        <v>1091</v>
      </c>
      <c r="G237" s="59"/>
      <c r="H237" s="28" t="s">
        <v>652</v>
      </c>
      <c r="I237" s="26" t="s">
        <v>763</v>
      </c>
      <c r="J237" s="26"/>
      <c r="K237" s="26" t="s">
        <v>2059</v>
      </c>
      <c r="L237" s="65">
        <f t="shared" ref="L237:L244" si="66">SUM(D237)</f>
        <v>46.652799999999999</v>
      </c>
      <c r="M237" s="15">
        <v>6.5</v>
      </c>
      <c r="N237" s="1" t="s">
        <v>369</v>
      </c>
      <c r="O237" s="2" t="s">
        <v>369</v>
      </c>
      <c r="P237" s="3">
        <v>0.5</v>
      </c>
      <c r="Q237" s="4" t="s">
        <v>369</v>
      </c>
      <c r="R237" s="24">
        <v>19.12</v>
      </c>
      <c r="S237" s="18">
        <f t="shared" ref="S237:S244" si="67">SUM(R237*1.22)</f>
        <v>23.3264</v>
      </c>
      <c r="T237" s="20"/>
      <c r="U237" s="30" t="s">
        <v>637</v>
      </c>
      <c r="V237" s="10"/>
      <c r="W237" s="276"/>
      <c r="X237" s="27"/>
      <c r="Y237" s="27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8"/>
      <c r="JI237" s="8"/>
      <c r="JJ237" s="8"/>
      <c r="LC237" s="8"/>
      <c r="LD237" s="8"/>
      <c r="LE237" s="8"/>
      <c r="LK237" s="8"/>
      <c r="LL237" s="8"/>
      <c r="LM237" s="8"/>
      <c r="LN237" s="8"/>
      <c r="LO237" s="7"/>
      <c r="LP237" s="7"/>
      <c r="LQ237" s="7"/>
      <c r="MG237" s="8"/>
      <c r="MH237" s="8"/>
      <c r="MI237" s="8"/>
      <c r="MJ237" s="8"/>
      <c r="MM237" s="8"/>
      <c r="MN237" s="8"/>
      <c r="MO237" s="8"/>
      <c r="MP237" s="8"/>
      <c r="MQ237" s="8"/>
      <c r="MR237" s="8"/>
      <c r="MS237" s="8"/>
      <c r="MT237" s="8"/>
    </row>
    <row r="238" spans="1:358" ht="22.5" customHeight="1">
      <c r="A238" s="57">
        <v>2</v>
      </c>
      <c r="B238" s="58"/>
      <c r="C238" s="62">
        <v>10</v>
      </c>
      <c r="D238" s="201">
        <f t="shared" si="65"/>
        <v>27.787600000000001</v>
      </c>
      <c r="E238" s="8"/>
      <c r="F238" s="59" t="s">
        <v>1091</v>
      </c>
      <c r="G238" s="59"/>
      <c r="H238" s="28" t="s">
        <v>652</v>
      </c>
      <c r="I238" s="26" t="s">
        <v>636</v>
      </c>
      <c r="J238" s="26"/>
      <c r="K238" s="26" t="s">
        <v>2282</v>
      </c>
      <c r="L238" s="65">
        <f t="shared" si="66"/>
        <v>27.787600000000001</v>
      </c>
      <c r="M238" s="15">
        <v>4</v>
      </c>
      <c r="N238" s="1" t="s">
        <v>369</v>
      </c>
      <c r="O238" s="2" t="s">
        <v>369</v>
      </c>
      <c r="P238" s="3">
        <v>4</v>
      </c>
      <c r="Q238" s="4" t="s">
        <v>369</v>
      </c>
      <c r="R238" s="24">
        <v>7.29</v>
      </c>
      <c r="S238" s="18">
        <f t="shared" si="67"/>
        <v>8.8938000000000006</v>
      </c>
      <c r="T238" s="20"/>
      <c r="U238" s="30" t="s">
        <v>485</v>
      </c>
      <c r="V238" s="10"/>
      <c r="W238" s="275"/>
      <c r="X238" s="29"/>
      <c r="Y238" s="29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8"/>
      <c r="JI238" s="8"/>
      <c r="JJ238" s="8"/>
      <c r="JK238" s="8"/>
      <c r="JL238" s="8"/>
      <c r="JM238" s="8"/>
      <c r="JN238" s="8"/>
      <c r="JO238" s="8"/>
      <c r="JP238" s="8"/>
      <c r="JQ238" s="8"/>
      <c r="JR238" s="8"/>
      <c r="JS238" s="8"/>
      <c r="JT238" s="8"/>
      <c r="JU238" s="8"/>
      <c r="JV238" s="8"/>
      <c r="JW238" s="8"/>
      <c r="JX238" s="8"/>
      <c r="JY238" s="8"/>
      <c r="JZ238" s="8"/>
      <c r="KA238" s="8"/>
      <c r="KB238" s="8"/>
      <c r="KC238" s="8"/>
      <c r="KD238" s="8"/>
      <c r="KE238" s="8"/>
      <c r="KF238" s="8"/>
      <c r="KG238" s="8"/>
      <c r="KH238" s="8"/>
      <c r="KI238" s="8"/>
      <c r="KJ238" s="8"/>
      <c r="KK238" s="8"/>
      <c r="KL238" s="8"/>
      <c r="KM238" s="8"/>
      <c r="KN238" s="8"/>
      <c r="KO238" s="8"/>
      <c r="KP238" s="8"/>
      <c r="KQ238" s="8"/>
      <c r="KR238" s="8"/>
      <c r="KS238" s="8"/>
      <c r="KT238" s="8"/>
      <c r="KU238" s="8"/>
      <c r="KV238" s="8"/>
      <c r="KW238" s="8"/>
      <c r="KX238" s="8"/>
      <c r="KY238" s="8"/>
      <c r="KZ238" s="8"/>
      <c r="LA238" s="8"/>
      <c r="LB238" s="8"/>
      <c r="LE238" s="8"/>
      <c r="LO238" s="8"/>
      <c r="LP238" s="8"/>
      <c r="LQ238" s="8"/>
      <c r="MG238" s="8"/>
      <c r="MH238" s="8"/>
      <c r="MI238" s="8"/>
      <c r="MJ238" s="8"/>
      <c r="MK238" s="8"/>
      <c r="ML238" s="8"/>
      <c r="MM238" s="8"/>
      <c r="MN238" s="8"/>
      <c r="MO238" s="8"/>
      <c r="MP238" s="8"/>
      <c r="MQ238" s="8"/>
      <c r="MR238" s="8"/>
      <c r="MS238" s="8"/>
      <c r="MT238" s="8"/>
    </row>
    <row r="239" spans="1:358" ht="22.5" customHeight="1">
      <c r="A239" s="57">
        <v>2</v>
      </c>
      <c r="B239" s="58"/>
      <c r="C239" s="62">
        <v>10</v>
      </c>
      <c r="D239" s="201">
        <f t="shared" si="65"/>
        <v>29.52</v>
      </c>
      <c r="E239" s="8"/>
      <c r="F239" s="59" t="s">
        <v>1091</v>
      </c>
      <c r="G239" s="59"/>
      <c r="H239" s="28" t="s">
        <v>652</v>
      </c>
      <c r="I239" s="26" t="s">
        <v>636</v>
      </c>
      <c r="J239" s="26"/>
      <c r="K239" s="26" t="s">
        <v>792</v>
      </c>
      <c r="L239" s="65">
        <f t="shared" si="66"/>
        <v>29.52</v>
      </c>
      <c r="M239" s="15">
        <v>4.5</v>
      </c>
      <c r="N239" s="1" t="s">
        <v>369</v>
      </c>
      <c r="O239" s="2" t="s">
        <v>369</v>
      </c>
      <c r="P239" s="3">
        <v>1</v>
      </c>
      <c r="Q239" s="4" t="s">
        <v>369</v>
      </c>
      <c r="R239" s="24">
        <v>8</v>
      </c>
      <c r="S239" s="18">
        <f t="shared" si="67"/>
        <v>9.76</v>
      </c>
      <c r="T239" s="20"/>
      <c r="U239" s="30" t="s">
        <v>636</v>
      </c>
      <c r="V239" s="10"/>
      <c r="W239" s="275"/>
      <c r="X239" s="29"/>
      <c r="Y239" s="29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8"/>
      <c r="JI239" s="8"/>
      <c r="JJ239" s="8"/>
      <c r="JK239" s="8"/>
      <c r="JL239" s="8"/>
      <c r="JM239" s="8"/>
      <c r="JN239" s="8"/>
      <c r="JO239" s="8"/>
      <c r="JP239" s="8"/>
      <c r="JQ239" s="8"/>
      <c r="JR239" s="8"/>
      <c r="JS239" s="8"/>
      <c r="JT239" s="8"/>
      <c r="JU239" s="8"/>
      <c r="JV239" s="8"/>
      <c r="JW239" s="8"/>
      <c r="JX239" s="8"/>
      <c r="JY239" s="8"/>
      <c r="JZ239" s="8"/>
      <c r="KA239" s="8"/>
      <c r="KB239" s="8"/>
      <c r="KC239" s="8"/>
      <c r="KD239" s="8"/>
      <c r="KE239" s="8"/>
      <c r="KF239" s="8"/>
      <c r="KG239" s="8"/>
      <c r="KH239" s="8"/>
      <c r="KI239" s="8"/>
      <c r="KJ239" s="8"/>
      <c r="KK239" s="8"/>
      <c r="KL239" s="8"/>
      <c r="KM239" s="8"/>
      <c r="KN239" s="8"/>
      <c r="KO239" s="8"/>
      <c r="KP239" s="8"/>
      <c r="KQ239" s="8"/>
      <c r="KR239" s="8"/>
      <c r="KS239" s="8"/>
      <c r="KT239" s="8"/>
      <c r="KU239" s="8"/>
      <c r="KV239" s="8"/>
      <c r="KW239" s="8"/>
      <c r="KX239" s="8"/>
      <c r="KY239" s="8"/>
      <c r="KZ239" s="8"/>
      <c r="LA239" s="8"/>
      <c r="LB239" s="8"/>
      <c r="LE239" s="8"/>
      <c r="LO239" s="8"/>
      <c r="LP239" s="8"/>
      <c r="LQ239" s="8"/>
      <c r="LR239" s="8"/>
      <c r="LS239" s="8"/>
      <c r="LT239" s="8"/>
      <c r="LU239" s="8"/>
      <c r="MG239" s="8"/>
      <c r="MH239" s="8"/>
      <c r="MI239" s="8"/>
      <c r="MJ239" s="8"/>
      <c r="MK239" s="8"/>
      <c r="ML239" s="8"/>
      <c r="MM239" s="8"/>
      <c r="MN239" s="8"/>
      <c r="MO239" s="8"/>
      <c r="MP239" s="8"/>
      <c r="MQ239" s="8"/>
      <c r="MR239" s="8"/>
      <c r="MS239" s="8"/>
      <c r="MT239" s="8"/>
    </row>
    <row r="240" spans="1:358" ht="22.5" customHeight="1">
      <c r="A240" s="57">
        <v>2</v>
      </c>
      <c r="B240" s="58"/>
      <c r="C240" s="62"/>
      <c r="D240" s="201">
        <f t="shared" ref="D240" si="68">SUM((S240*A240)+B240+C240)</f>
        <v>35.355600000000003</v>
      </c>
      <c r="E240" s="8"/>
      <c r="F240" s="59" t="s">
        <v>1091</v>
      </c>
      <c r="G240" s="59"/>
      <c r="H240" s="28" t="s">
        <v>652</v>
      </c>
      <c r="I240" s="26" t="s">
        <v>2844</v>
      </c>
      <c r="J240" s="26"/>
      <c r="K240" s="26" t="s">
        <v>2845</v>
      </c>
      <c r="L240" s="65">
        <f t="shared" ref="L240" si="69">SUM(D240)</f>
        <v>35.355600000000003</v>
      </c>
      <c r="M240" s="15">
        <v>5.5</v>
      </c>
      <c r="N240" s="1" t="s">
        <v>369</v>
      </c>
      <c r="O240" s="2" t="s">
        <v>369</v>
      </c>
      <c r="P240" s="3">
        <v>1</v>
      </c>
      <c r="Q240" s="4" t="s">
        <v>369</v>
      </c>
      <c r="R240" s="24">
        <v>14.49</v>
      </c>
      <c r="S240" s="18">
        <f t="shared" ref="S240" si="70">SUM(R240*1.22)</f>
        <v>17.677800000000001</v>
      </c>
      <c r="T240" s="20"/>
      <c r="U240" s="30" t="s">
        <v>485</v>
      </c>
      <c r="V240" s="10"/>
      <c r="W240" s="275"/>
      <c r="X240" s="29"/>
      <c r="Y240" s="29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8"/>
      <c r="JI240" s="8"/>
      <c r="JJ240" s="8"/>
      <c r="JK240" s="8"/>
      <c r="JL240" s="8"/>
      <c r="JM240" s="8"/>
      <c r="JN240" s="8"/>
      <c r="JO240" s="8"/>
      <c r="JP240" s="8"/>
      <c r="JQ240" s="8"/>
      <c r="JR240" s="8"/>
      <c r="JS240" s="8"/>
      <c r="JT240" s="8"/>
      <c r="JU240" s="8"/>
      <c r="JV240" s="8"/>
      <c r="JW240" s="8"/>
      <c r="JX240" s="8"/>
      <c r="JY240" s="8"/>
      <c r="JZ240" s="8"/>
      <c r="KA240" s="8"/>
      <c r="KB240" s="8"/>
      <c r="KC240" s="8"/>
      <c r="KD240" s="8"/>
      <c r="KE240" s="8"/>
      <c r="KF240" s="8"/>
      <c r="KG240" s="8"/>
      <c r="KH240" s="8"/>
      <c r="KI240" s="8"/>
      <c r="KJ240" s="8"/>
      <c r="KK240" s="8"/>
      <c r="KL240" s="8"/>
      <c r="KM240" s="8"/>
      <c r="KN240" s="8"/>
      <c r="KO240" s="8"/>
      <c r="KP240" s="8"/>
      <c r="KQ240" s="8"/>
      <c r="KR240" s="8"/>
      <c r="KS240" s="8"/>
      <c r="KT240" s="8"/>
      <c r="KU240" s="8"/>
      <c r="KV240" s="8"/>
      <c r="KW240" s="8"/>
      <c r="KX240" s="8"/>
      <c r="KY240" s="8"/>
      <c r="KZ240" s="8"/>
      <c r="LA240" s="8"/>
      <c r="LB240" s="8"/>
      <c r="LE240" s="8"/>
      <c r="LO240" s="8"/>
      <c r="LP240" s="8"/>
      <c r="LQ240" s="8"/>
      <c r="MG240" s="8"/>
      <c r="MH240" s="8"/>
      <c r="MI240" s="8"/>
      <c r="MJ240" s="8"/>
      <c r="MK240" s="8"/>
      <c r="ML240" s="8"/>
      <c r="MM240" s="8"/>
      <c r="MN240" s="8"/>
      <c r="MO240" s="8"/>
      <c r="MP240" s="8"/>
      <c r="MQ240" s="8"/>
      <c r="MR240" s="8"/>
      <c r="MS240" s="8"/>
      <c r="MT240" s="8"/>
    </row>
    <row r="241" spans="1:358" ht="22.5" customHeight="1">
      <c r="A241" s="57">
        <v>2</v>
      </c>
      <c r="B241" s="58"/>
      <c r="C241" s="62"/>
      <c r="D241" s="201">
        <f t="shared" si="65"/>
        <v>23.667999999999999</v>
      </c>
      <c r="E241" s="8"/>
      <c r="F241" s="59" t="s">
        <v>1091</v>
      </c>
      <c r="G241" s="59"/>
      <c r="H241" s="28" t="s">
        <v>652</v>
      </c>
      <c r="I241" s="26" t="s">
        <v>1943</v>
      </c>
      <c r="J241" s="26"/>
      <c r="K241" s="26" t="s">
        <v>1944</v>
      </c>
      <c r="L241" s="65">
        <f t="shared" si="66"/>
        <v>23.667999999999999</v>
      </c>
      <c r="M241" s="15">
        <v>5</v>
      </c>
      <c r="N241" s="1" t="s">
        <v>369</v>
      </c>
      <c r="O241" s="2" t="s">
        <v>369</v>
      </c>
      <c r="P241" s="3">
        <v>1</v>
      </c>
      <c r="Q241" s="4" t="s">
        <v>369</v>
      </c>
      <c r="R241" s="24">
        <v>9.6999999999999993</v>
      </c>
      <c r="S241" s="18">
        <f t="shared" si="67"/>
        <v>11.834</v>
      </c>
      <c r="T241" s="20"/>
      <c r="U241" s="30" t="s">
        <v>635</v>
      </c>
      <c r="V241" s="10"/>
      <c r="W241" s="275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8"/>
      <c r="JI241" s="8"/>
      <c r="JJ241" s="8"/>
      <c r="LC241" s="8"/>
      <c r="LD241" s="8"/>
      <c r="LE241" s="8"/>
      <c r="LK241" s="8"/>
      <c r="LL241" s="8"/>
      <c r="LM241" s="8"/>
      <c r="LN241" s="8"/>
      <c r="LO241" s="8"/>
      <c r="LP241" s="8"/>
      <c r="LQ241" s="8"/>
      <c r="LR241" s="8"/>
      <c r="LS241" s="8"/>
      <c r="LT241" s="8"/>
      <c r="LU241" s="8"/>
      <c r="MG241" s="8"/>
      <c r="MH241" s="8"/>
      <c r="MI241" s="8"/>
      <c r="MJ241" s="8"/>
      <c r="MK241" s="8"/>
      <c r="ML241" s="8"/>
      <c r="MM241" s="8"/>
      <c r="MN241" s="8"/>
      <c r="MO241" s="8"/>
      <c r="MP241" s="8"/>
      <c r="MQ241" s="8"/>
      <c r="MR241" s="8"/>
      <c r="MS241" s="8"/>
      <c r="MT241" s="8"/>
    </row>
    <row r="242" spans="1:358" ht="22.5" customHeight="1">
      <c r="A242" s="57">
        <v>2</v>
      </c>
      <c r="B242" s="58"/>
      <c r="C242" s="62"/>
      <c r="D242" s="201">
        <f t="shared" si="65"/>
        <v>48.555999999999997</v>
      </c>
      <c r="E242" s="8"/>
      <c r="F242" s="59" t="s">
        <v>1091</v>
      </c>
      <c r="G242" s="59"/>
      <c r="H242" s="28" t="s">
        <v>652</v>
      </c>
      <c r="I242" s="26" t="s">
        <v>1994</v>
      </c>
      <c r="J242" s="26"/>
      <c r="K242" s="26" t="s">
        <v>1998</v>
      </c>
      <c r="L242" s="65">
        <f t="shared" si="66"/>
        <v>48.555999999999997</v>
      </c>
      <c r="M242" s="15">
        <v>4</v>
      </c>
      <c r="N242" s="1" t="s">
        <v>369</v>
      </c>
      <c r="O242" s="2" t="s">
        <v>369</v>
      </c>
      <c r="P242" s="3">
        <v>0.5</v>
      </c>
      <c r="Q242" s="4" t="s">
        <v>369</v>
      </c>
      <c r="R242" s="24">
        <v>19.899999999999999</v>
      </c>
      <c r="S242" s="18">
        <f t="shared" si="67"/>
        <v>24.277999999999999</v>
      </c>
      <c r="T242" s="20"/>
      <c r="U242" s="30" t="s">
        <v>1995</v>
      </c>
      <c r="V242" s="10"/>
      <c r="W242" s="275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8"/>
      <c r="JI242" s="8"/>
      <c r="JJ242" s="8"/>
      <c r="LC242" s="8"/>
      <c r="LD242" s="8"/>
      <c r="LE242" s="8"/>
      <c r="LK242" s="8"/>
      <c r="LL242" s="8"/>
      <c r="LM242" s="8"/>
      <c r="LN242" s="8"/>
      <c r="MG242" s="8"/>
      <c r="MH242" s="8"/>
      <c r="MI242" s="8"/>
      <c r="MJ242" s="8"/>
      <c r="MK242" s="8"/>
      <c r="ML242" s="8"/>
      <c r="MM242" s="8"/>
      <c r="MN242" s="8"/>
      <c r="MO242" s="8"/>
      <c r="MP242" s="8"/>
      <c r="MQ242" s="8"/>
      <c r="MR242" s="8"/>
      <c r="MS242" s="8"/>
      <c r="MT242" s="8"/>
    </row>
    <row r="243" spans="1:358" ht="22.5" customHeight="1">
      <c r="A243" s="57">
        <v>2</v>
      </c>
      <c r="B243" s="58"/>
      <c r="C243" s="62"/>
      <c r="D243" s="201">
        <f t="shared" si="65"/>
        <v>32.94</v>
      </c>
      <c r="E243" s="8"/>
      <c r="F243" s="59" t="s">
        <v>1091</v>
      </c>
      <c r="G243" s="59"/>
      <c r="H243" s="9" t="s">
        <v>652</v>
      </c>
      <c r="I243" s="9" t="s">
        <v>1943</v>
      </c>
      <c r="J243" s="9"/>
      <c r="K243" s="9" t="s">
        <v>1992</v>
      </c>
      <c r="L243" s="65">
        <f t="shared" si="66"/>
        <v>32.94</v>
      </c>
      <c r="M243" s="281">
        <v>6.5</v>
      </c>
      <c r="N243" s="1" t="s">
        <v>369</v>
      </c>
      <c r="O243" s="2" t="s">
        <v>369</v>
      </c>
      <c r="P243" s="3">
        <v>0.5</v>
      </c>
      <c r="Q243" s="4" t="s">
        <v>369</v>
      </c>
      <c r="R243" s="24">
        <v>13.5</v>
      </c>
      <c r="S243" s="18">
        <f t="shared" si="67"/>
        <v>16.47</v>
      </c>
      <c r="T243" s="20"/>
      <c r="U243" s="10" t="s">
        <v>635</v>
      </c>
      <c r="V243" s="10"/>
      <c r="LC243" s="8"/>
      <c r="LD243" s="8"/>
      <c r="LE243" s="8"/>
      <c r="LK243" s="8"/>
      <c r="LL243" s="8"/>
      <c r="LM243" s="8"/>
      <c r="LN243" s="8"/>
      <c r="LO243" s="8"/>
      <c r="MG243" s="8"/>
      <c r="MH243" s="8"/>
      <c r="MI243" s="8"/>
      <c r="MJ243" s="8"/>
      <c r="MK243" s="8"/>
      <c r="ML243" s="8"/>
      <c r="MM243" s="8"/>
      <c r="MN243" s="8"/>
      <c r="MO243" s="8"/>
      <c r="MP243" s="8"/>
      <c r="MQ243" s="8"/>
      <c r="MR243" s="8"/>
      <c r="MS243" s="8"/>
      <c r="MT243" s="8"/>
    </row>
    <row r="244" spans="1:358" ht="22.5" customHeight="1">
      <c r="A244" s="57">
        <v>2</v>
      </c>
      <c r="B244" s="58"/>
      <c r="C244" s="62"/>
      <c r="D244" s="201">
        <f t="shared" si="65"/>
        <v>25.351600000000001</v>
      </c>
      <c r="E244" s="8"/>
      <c r="F244" s="59" t="s">
        <v>1091</v>
      </c>
      <c r="G244" s="59"/>
      <c r="H244" s="28" t="s">
        <v>652</v>
      </c>
      <c r="I244" s="26" t="s">
        <v>1945</v>
      </c>
      <c r="J244" s="26"/>
      <c r="K244" s="26" t="s">
        <v>1946</v>
      </c>
      <c r="L244" s="65">
        <f t="shared" si="66"/>
        <v>25.351600000000001</v>
      </c>
      <c r="M244" s="15">
        <v>5</v>
      </c>
      <c r="N244" s="1" t="s">
        <v>369</v>
      </c>
      <c r="O244" s="2" t="s">
        <v>369</v>
      </c>
      <c r="P244" s="3">
        <v>0.5</v>
      </c>
      <c r="Q244" s="4" t="s">
        <v>369</v>
      </c>
      <c r="R244" s="24">
        <v>10.39</v>
      </c>
      <c r="S244" s="18">
        <f t="shared" si="67"/>
        <v>12.675800000000001</v>
      </c>
      <c r="T244" s="20"/>
      <c r="U244" s="30" t="s">
        <v>622</v>
      </c>
      <c r="V244" s="10"/>
      <c r="W244" s="276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8"/>
      <c r="JI244" s="8"/>
      <c r="JJ244" s="8"/>
      <c r="LC244" s="8"/>
      <c r="LD244" s="8"/>
      <c r="LE244" s="8"/>
      <c r="LK244" s="8"/>
      <c r="LL244" s="8"/>
      <c r="LM244" s="8"/>
      <c r="LN244" s="8"/>
      <c r="LO244" s="8"/>
      <c r="LP244" s="8"/>
      <c r="LQ244" s="8"/>
      <c r="MG244" s="8"/>
      <c r="MH244" s="8"/>
      <c r="MI244" s="8"/>
      <c r="MJ244" s="8"/>
      <c r="MK244" s="8"/>
      <c r="ML244" s="8"/>
      <c r="MM244" s="8"/>
      <c r="MN244" s="8"/>
      <c r="MO244" s="8"/>
      <c r="MP244" s="8"/>
      <c r="MQ244" s="8"/>
      <c r="MR244" s="8"/>
      <c r="MS244" s="8"/>
      <c r="MT244" s="8"/>
    </row>
    <row r="245" spans="1:358" ht="22.5" customHeight="1">
      <c r="A245" s="56"/>
      <c r="B245" s="55"/>
      <c r="C245" s="63"/>
      <c r="D245" s="201"/>
      <c r="F245" s="60"/>
      <c r="G245" s="60"/>
      <c r="H245" s="28"/>
      <c r="I245" s="26"/>
      <c r="J245" s="26"/>
      <c r="K245" s="26"/>
      <c r="L245" s="65"/>
      <c r="M245" s="15"/>
      <c r="N245" s="33"/>
      <c r="O245" s="34"/>
      <c r="P245" s="33"/>
      <c r="Q245" s="34"/>
      <c r="R245" s="42"/>
      <c r="S245" s="36"/>
      <c r="T245" s="21"/>
      <c r="U245" s="30"/>
      <c r="V245" s="10"/>
      <c r="W245" s="8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8"/>
      <c r="JA245" s="8"/>
      <c r="JC245" s="8"/>
      <c r="JD245" s="8"/>
      <c r="JE245" s="8"/>
      <c r="JF245" s="8"/>
      <c r="JG245" s="8"/>
      <c r="JH245" s="8"/>
      <c r="JI245" s="8"/>
      <c r="JJ245" s="8"/>
      <c r="JK245" s="8"/>
      <c r="JL245" s="8"/>
      <c r="JM245" s="8"/>
      <c r="JN245" s="8"/>
      <c r="JO245" s="8"/>
      <c r="JP245" s="8"/>
      <c r="JQ245" s="8"/>
      <c r="JR245" s="8"/>
      <c r="JS245" s="8"/>
      <c r="JT245" s="8"/>
      <c r="JX245" s="8"/>
      <c r="JY245" s="8"/>
      <c r="JZ245" s="8"/>
      <c r="KA245" s="7"/>
      <c r="KB245" s="7"/>
      <c r="KC245" s="7"/>
      <c r="KD245" s="8"/>
      <c r="KE245" s="8"/>
      <c r="KF245" s="8"/>
      <c r="KG245" s="8"/>
      <c r="KH245" s="8"/>
      <c r="KI245" s="8"/>
    </row>
    <row r="246" spans="1:358" ht="22.5" customHeight="1">
      <c r="A246" s="56"/>
      <c r="B246" s="55"/>
      <c r="C246" s="63"/>
      <c r="D246" s="201"/>
      <c r="F246" s="60"/>
      <c r="G246" s="60"/>
      <c r="H246" s="28"/>
      <c r="I246" s="26"/>
      <c r="J246" s="26"/>
      <c r="K246" s="26"/>
      <c r="L246" s="65"/>
      <c r="M246" s="15"/>
      <c r="N246" s="33"/>
      <c r="O246" s="34"/>
      <c r="P246" s="33"/>
      <c r="Q246" s="34"/>
      <c r="R246" s="42"/>
      <c r="S246" s="36"/>
      <c r="T246" s="21"/>
      <c r="U246" s="30"/>
      <c r="V246" s="10"/>
      <c r="W246" s="8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8"/>
      <c r="JA246" s="8"/>
      <c r="JC246" s="8"/>
      <c r="JD246" s="8"/>
      <c r="JE246" s="8"/>
      <c r="JF246" s="8"/>
      <c r="JG246" s="8"/>
      <c r="JH246" s="8"/>
      <c r="JI246" s="8"/>
      <c r="JJ246" s="8"/>
      <c r="JK246" s="8"/>
      <c r="JL246" s="8"/>
      <c r="JM246" s="8"/>
      <c r="JN246" s="8"/>
      <c r="JO246" s="8"/>
      <c r="JP246" s="8"/>
      <c r="JQ246" s="8"/>
      <c r="JR246" s="8"/>
      <c r="JS246" s="8"/>
      <c r="JT246" s="8"/>
      <c r="JX246" s="8"/>
      <c r="JY246" s="8"/>
      <c r="JZ246" s="8"/>
      <c r="KA246" s="7"/>
      <c r="KB246" s="7"/>
      <c r="KC246" s="7"/>
      <c r="KD246" s="8"/>
      <c r="KE246" s="8"/>
      <c r="KF246" s="8"/>
      <c r="KG246" s="8"/>
      <c r="KH246" s="8"/>
      <c r="KI246" s="8"/>
    </row>
    <row r="248" spans="1:358" ht="22.5" customHeight="1">
      <c r="X248" s="328"/>
      <c r="Y248" s="328"/>
      <c r="Z248" s="328"/>
    </row>
    <row r="251" spans="1:358" ht="22.5" customHeight="1">
      <c r="X251" s="328"/>
      <c r="Y251" s="328"/>
    </row>
  </sheetData>
  <mergeCells count="2">
    <mergeCell ref="N1:O1"/>
    <mergeCell ref="P1:Q1"/>
  </mergeCells>
  <pageMargins left="0.39370078740157483" right="0.39370078740157483" top="0.39370078740157483" bottom="0.39370078740157483" header="0.31496062992125984" footer="0.31496062992125984"/>
  <pageSetup paperSize="9" orientation="landscape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27"/>
  <sheetViews>
    <sheetView topLeftCell="O1" zoomScale="110" zoomScaleNormal="110" workbookViewId="0">
      <pane ySplit="1" topLeftCell="A27" activePane="bottomLeft" state="frozen"/>
      <selection activeCell="K1" sqref="K1"/>
      <selection pane="bottomLeft" activeCell="O1" sqref="O1"/>
    </sheetView>
  </sheetViews>
  <sheetFormatPr defaultRowHeight="15"/>
  <cols>
    <col min="1" max="1" width="11.5703125" style="12" customWidth="1"/>
    <col min="2" max="2" width="34.7109375" style="12" customWidth="1"/>
    <col min="3" max="3" width="20.7109375" style="12" customWidth="1"/>
    <col min="4" max="4" width="44.42578125" style="12" customWidth="1"/>
    <col min="5" max="5" width="10.28515625" style="6" customWidth="1"/>
    <col min="6" max="9" width="5.28515625" style="7" customWidth="1"/>
    <col min="10" max="11" width="10.28515625" style="6" customWidth="1"/>
    <col min="12" max="12" width="10.28515625" style="23" customWidth="1"/>
    <col min="13" max="13" width="26.42578125" style="6" customWidth="1"/>
    <col min="14" max="14" width="26.42578125" style="12" customWidth="1"/>
    <col min="15" max="15" width="2.5703125" style="12" customWidth="1"/>
    <col min="16" max="16" width="9.85546875" style="311" customWidth="1"/>
    <col min="17" max="17" width="1.140625" style="311" customWidth="1"/>
    <col min="18" max="19" width="9.85546875" style="311" customWidth="1"/>
    <col min="20" max="20" width="1.140625" style="311" customWidth="1"/>
    <col min="21" max="22" width="9.85546875" style="311" customWidth="1"/>
    <col min="23" max="23" width="1.140625" style="311" customWidth="1"/>
    <col min="24" max="25" width="9.85546875" style="311" customWidth="1"/>
    <col min="26" max="16384" width="9.140625" style="12"/>
  </cols>
  <sheetData>
    <row r="1" spans="1:246" s="103" customFormat="1" ht="62.25" customHeight="1">
      <c r="A1" s="103" t="s">
        <v>359</v>
      </c>
      <c r="B1" s="103" t="s">
        <v>361</v>
      </c>
      <c r="C1" s="103" t="s">
        <v>656</v>
      </c>
      <c r="D1" s="103" t="s">
        <v>2327</v>
      </c>
      <c r="E1" s="103" t="s">
        <v>363</v>
      </c>
      <c r="F1" s="444" t="s">
        <v>538</v>
      </c>
      <c r="G1" s="444"/>
      <c r="H1" s="444" t="s">
        <v>539</v>
      </c>
      <c r="I1" s="444"/>
      <c r="J1" s="99" t="s">
        <v>364</v>
      </c>
      <c r="K1" s="100" t="s">
        <v>365</v>
      </c>
      <c r="L1" s="100" t="s">
        <v>368</v>
      </c>
      <c r="M1" s="103" t="s">
        <v>366</v>
      </c>
      <c r="N1" s="103" t="s">
        <v>367</v>
      </c>
      <c r="P1" s="321" t="s">
        <v>2316</v>
      </c>
      <c r="Q1" s="306"/>
      <c r="R1" s="307" t="s">
        <v>2317</v>
      </c>
      <c r="S1" s="307" t="s">
        <v>2318</v>
      </c>
      <c r="T1" s="309"/>
      <c r="U1" s="308" t="s">
        <v>2314</v>
      </c>
      <c r="V1" s="308" t="s">
        <v>2315</v>
      </c>
      <c r="W1" s="306"/>
      <c r="X1" s="320" t="s">
        <v>2319</v>
      </c>
      <c r="Y1" s="320" t="s">
        <v>2320</v>
      </c>
    </row>
    <row r="2" spans="1:246" s="8" customFormat="1" ht="22.5" customHeight="1">
      <c r="A2" s="9"/>
      <c r="B2" s="14" t="s">
        <v>2322</v>
      </c>
      <c r="C2" s="14"/>
      <c r="D2" s="9"/>
      <c r="E2" s="10"/>
      <c r="F2" s="17"/>
      <c r="G2" s="13"/>
      <c r="H2" s="17"/>
      <c r="I2" s="13"/>
      <c r="J2" s="10"/>
      <c r="K2" s="10"/>
      <c r="L2" s="21"/>
      <c r="M2" s="10"/>
      <c r="N2" s="9"/>
      <c r="P2" s="314"/>
      <c r="Q2" s="310"/>
      <c r="R2" s="310"/>
      <c r="S2" s="310"/>
      <c r="T2" s="310"/>
      <c r="U2" s="310"/>
      <c r="V2" s="310"/>
      <c r="W2" s="310"/>
      <c r="X2" s="310"/>
      <c r="Y2" s="310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L2" s="12"/>
    </row>
    <row r="3" spans="1:246" s="8" customFormat="1" ht="22.5" customHeight="1">
      <c r="A3" s="59" t="s">
        <v>2323</v>
      </c>
      <c r="B3" s="9" t="s">
        <v>212</v>
      </c>
      <c r="C3" s="9"/>
      <c r="D3" s="9" t="s">
        <v>1317</v>
      </c>
      <c r="E3" s="15">
        <v>3</v>
      </c>
      <c r="F3" s="1" t="s">
        <v>369</v>
      </c>
      <c r="G3" s="2" t="s">
        <v>369</v>
      </c>
      <c r="H3" s="3" t="s">
        <v>369</v>
      </c>
      <c r="I3" s="4" t="s">
        <v>369</v>
      </c>
      <c r="J3" s="24">
        <v>0.53300000000000003</v>
      </c>
      <c r="K3" s="18">
        <f t="shared" ref="K3:K5" si="0">SUM(J3*1.22)</f>
        <v>0.65026000000000006</v>
      </c>
      <c r="L3" s="25"/>
      <c r="M3" s="10" t="s">
        <v>2324</v>
      </c>
      <c r="N3" s="9"/>
      <c r="P3" s="315" t="e">
        <f>SUM(R3:S3)</f>
        <v>#VALUE!</v>
      </c>
      <c r="Q3" s="311"/>
      <c r="R3" s="312" t="e">
        <f>SUM(F3*J3)</f>
        <v>#VALUE!</v>
      </c>
      <c r="S3" s="313">
        <v>0</v>
      </c>
      <c r="T3" s="313"/>
      <c r="U3" s="313">
        <v>0</v>
      </c>
      <c r="V3" s="313">
        <v>0</v>
      </c>
      <c r="W3" s="311"/>
      <c r="X3" s="313">
        <v>0</v>
      </c>
      <c r="Y3" s="313">
        <v>0</v>
      </c>
    </row>
    <row r="4" spans="1:246" s="8" customFormat="1" ht="22.5" customHeight="1">
      <c r="A4" s="59" t="s">
        <v>2323</v>
      </c>
      <c r="B4" s="9" t="s">
        <v>212</v>
      </c>
      <c r="C4" s="9"/>
      <c r="D4" s="9" t="s">
        <v>2328</v>
      </c>
      <c r="E4" s="15">
        <v>3</v>
      </c>
      <c r="F4" s="1" t="s">
        <v>369</v>
      </c>
      <c r="G4" s="2" t="s">
        <v>369</v>
      </c>
      <c r="H4" s="3" t="s">
        <v>369</v>
      </c>
      <c r="I4" s="4" t="s">
        <v>369</v>
      </c>
      <c r="J4" s="24">
        <v>0.53300000000000003</v>
      </c>
      <c r="K4" s="18">
        <f t="shared" si="0"/>
        <v>0.65026000000000006</v>
      </c>
      <c r="L4" s="25"/>
      <c r="M4" s="10" t="s">
        <v>2324</v>
      </c>
      <c r="N4" s="9"/>
      <c r="P4" s="315" t="e">
        <f>SUM(R4:S4)</f>
        <v>#VALUE!</v>
      </c>
      <c r="Q4" s="311"/>
      <c r="R4" s="312" t="e">
        <f>SUM(F4*J4)</f>
        <v>#VALUE!</v>
      </c>
      <c r="S4" s="313">
        <v>0</v>
      </c>
      <c r="T4" s="313"/>
      <c r="U4" s="313">
        <v>0</v>
      </c>
      <c r="V4" s="313">
        <v>0</v>
      </c>
      <c r="W4" s="311"/>
      <c r="X4" s="313">
        <v>0</v>
      </c>
      <c r="Y4" s="313">
        <v>0</v>
      </c>
    </row>
    <row r="5" spans="1:246" s="8" customFormat="1" ht="22.5" customHeight="1">
      <c r="A5" s="59" t="s">
        <v>2323</v>
      </c>
      <c r="B5" s="9" t="s">
        <v>2364</v>
      </c>
      <c r="C5" s="9"/>
      <c r="D5" s="9" t="s">
        <v>2365</v>
      </c>
      <c r="E5" s="15" t="s">
        <v>369</v>
      </c>
      <c r="F5" s="1" t="s">
        <v>369</v>
      </c>
      <c r="G5" s="2" t="s">
        <v>369</v>
      </c>
      <c r="H5" s="3" t="s">
        <v>369</v>
      </c>
      <c r="I5" s="4" t="s">
        <v>369</v>
      </c>
      <c r="J5" s="24">
        <v>1.02</v>
      </c>
      <c r="K5" s="18">
        <f t="shared" si="0"/>
        <v>1.2444</v>
      </c>
      <c r="L5" s="25"/>
      <c r="M5" s="10" t="s">
        <v>2324</v>
      </c>
      <c r="N5" s="9"/>
      <c r="P5" s="315" t="e">
        <f>SUM(R5:S5)</f>
        <v>#VALUE!</v>
      </c>
      <c r="Q5" s="311"/>
      <c r="R5" s="312" t="e">
        <f>SUM(F5*J5)</f>
        <v>#VALUE!</v>
      </c>
      <c r="S5" s="313">
        <v>0</v>
      </c>
      <c r="T5" s="313"/>
      <c r="U5" s="313">
        <v>0</v>
      </c>
      <c r="V5" s="313">
        <v>0</v>
      </c>
      <c r="W5" s="311"/>
      <c r="X5" s="313">
        <v>0</v>
      </c>
      <c r="Y5" s="313">
        <v>0</v>
      </c>
    </row>
    <row r="6" spans="1:246" s="8" customFormat="1" ht="22.5" customHeight="1">
      <c r="A6" s="9"/>
      <c r="B6" s="9"/>
      <c r="C6" s="9"/>
      <c r="D6" s="9"/>
      <c r="E6" s="10"/>
      <c r="F6" s="17"/>
      <c r="G6" s="13"/>
      <c r="H6" s="17"/>
      <c r="I6" s="13"/>
      <c r="J6" s="16"/>
      <c r="K6" s="16"/>
      <c r="L6" s="21"/>
      <c r="M6" s="10"/>
      <c r="N6" s="9"/>
      <c r="P6" s="315"/>
      <c r="Q6" s="311"/>
      <c r="R6" s="312"/>
      <c r="S6" s="313"/>
      <c r="T6" s="313"/>
      <c r="U6" s="312"/>
      <c r="V6" s="313"/>
      <c r="W6" s="311"/>
      <c r="X6" s="312"/>
      <c r="Y6" s="3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L6" s="12"/>
    </row>
    <row r="7" spans="1:246" s="8" customFormat="1" ht="22.5" customHeight="1">
      <c r="A7" s="9"/>
      <c r="B7" s="9"/>
      <c r="C7" s="9"/>
      <c r="D7" s="9"/>
      <c r="E7" s="10"/>
      <c r="F7" s="17"/>
      <c r="G7" s="13"/>
      <c r="H7" s="17"/>
      <c r="I7" s="13"/>
      <c r="J7" s="16"/>
      <c r="K7" s="16"/>
      <c r="L7" s="21"/>
      <c r="M7" s="10"/>
      <c r="N7" s="9"/>
      <c r="P7" s="315"/>
      <c r="Q7" s="311"/>
      <c r="R7" s="312"/>
      <c r="S7" s="313"/>
      <c r="T7" s="313"/>
      <c r="U7" s="312"/>
      <c r="V7" s="313"/>
      <c r="W7" s="311"/>
      <c r="X7" s="312"/>
      <c r="Y7" s="3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L7" s="12"/>
    </row>
    <row r="8" spans="1:246" s="8" customFormat="1" ht="22.5" customHeight="1">
      <c r="A8" s="59" t="s">
        <v>2329</v>
      </c>
      <c r="B8" s="9" t="s">
        <v>2336</v>
      </c>
      <c r="C8" s="9"/>
      <c r="D8" s="9" t="s">
        <v>2330</v>
      </c>
      <c r="E8" s="15">
        <v>3</v>
      </c>
      <c r="F8" s="1" t="s">
        <v>369</v>
      </c>
      <c r="G8" s="2" t="s">
        <v>369</v>
      </c>
      <c r="H8" s="3" t="s">
        <v>369</v>
      </c>
      <c r="I8" s="4" t="s">
        <v>369</v>
      </c>
      <c r="J8" s="24">
        <v>0.36</v>
      </c>
      <c r="K8" s="18">
        <f t="shared" ref="K8:K13" si="1">SUM(J8*1.22)</f>
        <v>0.43919999999999998</v>
      </c>
      <c r="L8" s="25"/>
      <c r="M8" s="10" t="s">
        <v>486</v>
      </c>
      <c r="N8" s="9"/>
      <c r="P8" s="315" t="e">
        <f>SUM(R8:S8)</f>
        <v>#VALUE!</v>
      </c>
      <c r="Q8" s="311"/>
      <c r="R8" s="312" t="e">
        <f>SUM(F8*J8)</f>
        <v>#VALUE!</v>
      </c>
      <c r="S8" s="313">
        <v>0</v>
      </c>
      <c r="T8" s="313"/>
      <c r="U8" s="313">
        <v>0</v>
      </c>
      <c r="V8" s="313">
        <v>0</v>
      </c>
      <c r="W8" s="311"/>
      <c r="X8" s="313">
        <v>0</v>
      </c>
      <c r="Y8" s="313">
        <v>0</v>
      </c>
    </row>
    <row r="9" spans="1:246" s="8" customFormat="1" ht="22.5" customHeight="1">
      <c r="A9" s="59" t="s">
        <v>2329</v>
      </c>
      <c r="B9" s="9" t="s">
        <v>2337</v>
      </c>
      <c r="C9" s="9"/>
      <c r="D9" s="9" t="s">
        <v>2331</v>
      </c>
      <c r="E9" s="15">
        <v>3</v>
      </c>
      <c r="F9" s="1" t="s">
        <v>369</v>
      </c>
      <c r="G9" s="2" t="s">
        <v>369</v>
      </c>
      <c r="H9" s="3" t="s">
        <v>369</v>
      </c>
      <c r="I9" s="4" t="s">
        <v>369</v>
      </c>
      <c r="J9" s="24">
        <v>0.36</v>
      </c>
      <c r="K9" s="18">
        <f t="shared" si="1"/>
        <v>0.43919999999999998</v>
      </c>
      <c r="L9" s="25"/>
      <c r="M9" s="10" t="s">
        <v>486</v>
      </c>
      <c r="N9" s="9"/>
      <c r="P9" s="315" t="e">
        <f t="shared" ref="P9:P13" si="2">SUM(R9:S9)</f>
        <v>#VALUE!</v>
      </c>
      <c r="Q9" s="311"/>
      <c r="R9" s="312" t="e">
        <f t="shared" ref="R9:R13" si="3">SUM(F9*J9)</f>
        <v>#VALUE!</v>
      </c>
      <c r="S9" s="313">
        <v>0</v>
      </c>
      <c r="T9" s="313"/>
      <c r="U9" s="313">
        <v>0</v>
      </c>
      <c r="V9" s="313">
        <v>0</v>
      </c>
      <c r="W9" s="311"/>
      <c r="X9" s="313">
        <v>0</v>
      </c>
      <c r="Y9" s="313">
        <v>0</v>
      </c>
    </row>
    <row r="10" spans="1:246" s="8" customFormat="1" ht="22.5" customHeight="1">
      <c r="A10" s="59" t="s">
        <v>2329</v>
      </c>
      <c r="B10" s="9" t="s">
        <v>2337</v>
      </c>
      <c r="C10" s="9"/>
      <c r="D10" s="9" t="s">
        <v>2332</v>
      </c>
      <c r="E10" s="15">
        <v>3</v>
      </c>
      <c r="F10" s="1" t="s">
        <v>369</v>
      </c>
      <c r="G10" s="2" t="s">
        <v>369</v>
      </c>
      <c r="H10" s="3" t="s">
        <v>369</v>
      </c>
      <c r="I10" s="4" t="s">
        <v>369</v>
      </c>
      <c r="J10" s="24">
        <v>0.36</v>
      </c>
      <c r="K10" s="18">
        <f t="shared" si="1"/>
        <v>0.43919999999999998</v>
      </c>
      <c r="L10" s="25"/>
      <c r="M10" s="10" t="s">
        <v>486</v>
      </c>
      <c r="N10" s="9"/>
      <c r="P10" s="315" t="e">
        <f t="shared" si="2"/>
        <v>#VALUE!</v>
      </c>
      <c r="Q10" s="311"/>
      <c r="R10" s="312" t="e">
        <f t="shared" si="3"/>
        <v>#VALUE!</v>
      </c>
      <c r="S10" s="313">
        <v>0</v>
      </c>
      <c r="T10" s="313"/>
      <c r="U10" s="313">
        <v>0</v>
      </c>
      <c r="V10" s="313">
        <v>0</v>
      </c>
      <c r="W10" s="311"/>
      <c r="X10" s="313">
        <v>0</v>
      </c>
      <c r="Y10" s="313">
        <v>0</v>
      </c>
    </row>
    <row r="11" spans="1:246" s="8" customFormat="1" ht="22.5" customHeight="1">
      <c r="A11" s="59" t="s">
        <v>2329</v>
      </c>
      <c r="B11" s="9" t="s">
        <v>2337</v>
      </c>
      <c r="C11" s="9"/>
      <c r="D11" s="9" t="s">
        <v>2333</v>
      </c>
      <c r="E11" s="15">
        <v>3</v>
      </c>
      <c r="F11" s="1" t="s">
        <v>369</v>
      </c>
      <c r="G11" s="2" t="s">
        <v>369</v>
      </c>
      <c r="H11" s="3" t="s">
        <v>369</v>
      </c>
      <c r="I11" s="4" t="s">
        <v>369</v>
      </c>
      <c r="J11" s="24">
        <v>0.36</v>
      </c>
      <c r="K11" s="18">
        <f t="shared" si="1"/>
        <v>0.43919999999999998</v>
      </c>
      <c r="L11" s="25"/>
      <c r="M11" s="10" t="s">
        <v>486</v>
      </c>
      <c r="N11" s="9"/>
      <c r="P11" s="315" t="e">
        <f t="shared" si="2"/>
        <v>#VALUE!</v>
      </c>
      <c r="Q11" s="311"/>
      <c r="R11" s="312" t="e">
        <f t="shared" si="3"/>
        <v>#VALUE!</v>
      </c>
      <c r="S11" s="313">
        <v>0</v>
      </c>
      <c r="T11" s="313"/>
      <c r="U11" s="313">
        <v>0</v>
      </c>
      <c r="V11" s="313">
        <v>0</v>
      </c>
      <c r="W11" s="311"/>
      <c r="X11" s="313">
        <v>0</v>
      </c>
      <c r="Y11" s="313">
        <v>0</v>
      </c>
    </row>
    <row r="12" spans="1:246" s="8" customFormat="1" ht="22.5" customHeight="1">
      <c r="A12" s="59" t="s">
        <v>2329</v>
      </c>
      <c r="B12" s="9" t="s">
        <v>2338</v>
      </c>
      <c r="C12" s="9"/>
      <c r="D12" s="9" t="s">
        <v>2334</v>
      </c>
      <c r="E12" s="15">
        <v>3</v>
      </c>
      <c r="F12" s="1" t="s">
        <v>369</v>
      </c>
      <c r="G12" s="2" t="s">
        <v>369</v>
      </c>
      <c r="H12" s="3" t="s">
        <v>369</v>
      </c>
      <c r="I12" s="4" t="s">
        <v>369</v>
      </c>
      <c r="J12" s="24">
        <v>1.2</v>
      </c>
      <c r="K12" s="18">
        <f t="shared" si="1"/>
        <v>1.464</v>
      </c>
      <c r="L12" s="25"/>
      <c r="M12" s="10" t="s">
        <v>485</v>
      </c>
      <c r="N12" s="9"/>
      <c r="P12" s="315" t="e">
        <f t="shared" si="2"/>
        <v>#VALUE!</v>
      </c>
      <c r="Q12" s="311"/>
      <c r="R12" s="312" t="e">
        <f t="shared" si="3"/>
        <v>#VALUE!</v>
      </c>
      <c r="S12" s="313">
        <v>0</v>
      </c>
      <c r="T12" s="313"/>
      <c r="U12" s="313">
        <v>0</v>
      </c>
      <c r="V12" s="313">
        <v>0</v>
      </c>
      <c r="W12" s="311"/>
      <c r="X12" s="313">
        <v>0</v>
      </c>
      <c r="Y12" s="313">
        <v>0</v>
      </c>
    </row>
    <row r="13" spans="1:246" s="8" customFormat="1" ht="22.5" customHeight="1">
      <c r="A13" s="59" t="s">
        <v>2329</v>
      </c>
      <c r="B13" s="9" t="s">
        <v>2338</v>
      </c>
      <c r="C13" s="9"/>
      <c r="D13" s="9" t="s">
        <v>2335</v>
      </c>
      <c r="E13" s="15">
        <v>4</v>
      </c>
      <c r="F13" s="1" t="s">
        <v>369</v>
      </c>
      <c r="G13" s="2" t="s">
        <v>369</v>
      </c>
      <c r="H13" s="3" t="s">
        <v>369</v>
      </c>
      <c r="I13" s="4" t="s">
        <v>369</v>
      </c>
      <c r="J13" s="24">
        <v>1.3</v>
      </c>
      <c r="K13" s="18">
        <f t="shared" si="1"/>
        <v>1.5860000000000001</v>
      </c>
      <c r="L13" s="25"/>
      <c r="M13" s="10" t="s">
        <v>485</v>
      </c>
      <c r="N13" s="9"/>
      <c r="P13" s="315" t="e">
        <f t="shared" si="2"/>
        <v>#VALUE!</v>
      </c>
      <c r="Q13" s="311"/>
      <c r="R13" s="312" t="e">
        <f t="shared" si="3"/>
        <v>#VALUE!</v>
      </c>
      <c r="S13" s="313">
        <v>0</v>
      </c>
      <c r="T13" s="313"/>
      <c r="U13" s="313">
        <v>0</v>
      </c>
      <c r="V13" s="313">
        <v>0</v>
      </c>
      <c r="W13" s="311"/>
      <c r="X13" s="313">
        <v>0</v>
      </c>
      <c r="Y13" s="313">
        <v>0</v>
      </c>
    </row>
    <row r="14" spans="1:246" s="8" customFormat="1" ht="22.5" customHeight="1" thickBot="1">
      <c r="A14" s="9"/>
      <c r="B14" s="9"/>
      <c r="C14" s="9"/>
      <c r="D14" s="9"/>
      <c r="E14" s="10"/>
      <c r="F14" s="17"/>
      <c r="G14" s="13"/>
      <c r="H14" s="17"/>
      <c r="I14" s="13"/>
      <c r="J14" s="16"/>
      <c r="K14" s="16"/>
      <c r="L14" s="21"/>
      <c r="M14" s="10"/>
      <c r="N14" s="9"/>
      <c r="P14" s="315"/>
      <c r="Q14" s="311"/>
      <c r="R14" s="312"/>
      <c r="S14" s="313"/>
      <c r="T14" s="313"/>
      <c r="U14" s="312"/>
      <c r="V14" s="313"/>
      <c r="W14" s="311"/>
      <c r="X14" s="312"/>
      <c r="Y14" s="3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L14" s="12"/>
    </row>
    <row r="15" spans="1:246" s="8" customFormat="1" ht="22.5" customHeight="1" thickBot="1">
      <c r="A15" s="9"/>
      <c r="B15" s="9"/>
      <c r="C15" s="9"/>
      <c r="D15" s="9"/>
      <c r="E15" s="10"/>
      <c r="F15" s="17"/>
      <c r="G15" s="13"/>
      <c r="H15" s="17"/>
      <c r="I15" s="13"/>
      <c r="J15" s="16"/>
      <c r="K15" s="16"/>
      <c r="L15" s="21"/>
      <c r="M15" s="10"/>
      <c r="N15" s="9"/>
      <c r="P15" s="324" t="e">
        <f>SUM(P2:P14)</f>
        <v>#VALUE!</v>
      </c>
      <c r="Q15" s="327"/>
      <c r="R15" s="325" t="e">
        <f>SUM(R2:R14)</f>
        <v>#VALUE!</v>
      </c>
      <c r="S15" s="326">
        <f>SUM(S2:S14)</f>
        <v>0</v>
      </c>
      <c r="T15" s="327"/>
      <c r="U15" s="325">
        <f>SUM(U2:U14)</f>
        <v>0</v>
      </c>
      <c r="V15" s="326">
        <f>SUM(V2:V14)</f>
        <v>0</v>
      </c>
      <c r="W15" s="327"/>
      <c r="X15" s="325">
        <f>SUM(X2:X14)</f>
        <v>0</v>
      </c>
      <c r="Y15" s="326">
        <f>SUM(Y2:Y14)</f>
        <v>0</v>
      </c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L15" s="12"/>
    </row>
    <row r="16" spans="1:246" s="8" customFormat="1" ht="63.75" customHeight="1">
      <c r="A16" s="330"/>
      <c r="B16" s="330"/>
      <c r="C16" s="330"/>
      <c r="D16" s="330"/>
      <c r="E16" s="331"/>
      <c r="F16" s="331"/>
      <c r="G16" s="331"/>
      <c r="H16" s="331"/>
      <c r="I16" s="331"/>
      <c r="J16" s="332"/>
      <c r="K16" s="332"/>
      <c r="L16" s="333"/>
      <c r="M16" s="331"/>
      <c r="N16" s="330"/>
      <c r="P16" s="314"/>
      <c r="Q16" s="310"/>
      <c r="R16" s="310"/>
      <c r="S16" s="310"/>
      <c r="T16" s="310"/>
      <c r="U16" s="310"/>
      <c r="V16" s="310"/>
      <c r="W16" s="310"/>
      <c r="X16" s="310"/>
      <c r="Y16" s="310"/>
    </row>
    <row r="17" spans="1:246" s="8" customFormat="1" ht="22.5" customHeight="1">
      <c r="A17" s="9"/>
      <c r="B17" s="14" t="s">
        <v>2326</v>
      </c>
      <c r="C17" s="14"/>
      <c r="D17" s="9"/>
      <c r="E17" s="10"/>
      <c r="F17" s="17"/>
      <c r="G17" s="13"/>
      <c r="H17" s="17"/>
      <c r="I17" s="13"/>
      <c r="J17" s="10"/>
      <c r="K17" s="10"/>
      <c r="L17" s="21"/>
      <c r="M17" s="10"/>
      <c r="N17" s="9"/>
      <c r="P17" s="314"/>
      <c r="Q17" s="310"/>
      <c r="R17" s="310"/>
      <c r="S17" s="310"/>
      <c r="T17" s="310"/>
      <c r="U17" s="310"/>
      <c r="V17" s="310"/>
      <c r="W17" s="310"/>
      <c r="X17" s="310"/>
      <c r="Y17" s="310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L17" s="12"/>
    </row>
    <row r="18" spans="1:246" s="8" customFormat="1" ht="22.5" customHeight="1">
      <c r="A18" s="59" t="s">
        <v>2321</v>
      </c>
      <c r="B18" s="9" t="s">
        <v>2339</v>
      </c>
      <c r="C18" s="9" t="s">
        <v>2340</v>
      </c>
      <c r="D18" s="9" t="s">
        <v>2357</v>
      </c>
      <c r="E18" s="15">
        <v>12</v>
      </c>
      <c r="F18" s="1" t="s">
        <v>369</v>
      </c>
      <c r="G18" s="2" t="s">
        <v>369</v>
      </c>
      <c r="H18" s="3" t="s">
        <v>369</v>
      </c>
      <c r="I18" s="4" t="s">
        <v>369</v>
      </c>
      <c r="J18" s="24">
        <v>17</v>
      </c>
      <c r="K18" s="18">
        <f>SUM(J18*1.1)</f>
        <v>18.700000000000003</v>
      </c>
      <c r="L18" s="25"/>
      <c r="M18" s="10" t="s">
        <v>2325</v>
      </c>
      <c r="N18" s="9"/>
      <c r="P18" s="315" t="e">
        <f>SUM(R18:S18)</f>
        <v>#VALUE!</v>
      </c>
      <c r="Q18" s="311"/>
      <c r="R18" s="312" t="e">
        <f>SUM(F18*J18)</f>
        <v>#VALUE!</v>
      </c>
      <c r="S18" s="313">
        <v>0</v>
      </c>
      <c r="T18" s="313"/>
      <c r="U18" s="313">
        <v>0</v>
      </c>
      <c r="V18" s="313">
        <v>0</v>
      </c>
      <c r="W18" s="311"/>
      <c r="X18" s="313">
        <v>0</v>
      </c>
      <c r="Y18" s="313">
        <v>0</v>
      </c>
    </row>
    <row r="19" spans="1:246" s="8" customFormat="1" ht="22.5" customHeight="1">
      <c r="A19" s="59" t="s">
        <v>2347</v>
      </c>
      <c r="B19" s="9" t="s">
        <v>2587</v>
      </c>
      <c r="C19" s="9" t="s">
        <v>2341</v>
      </c>
      <c r="D19" s="9" t="s">
        <v>2355</v>
      </c>
      <c r="E19" s="15">
        <v>12</v>
      </c>
      <c r="F19" s="1" t="s">
        <v>369</v>
      </c>
      <c r="G19" s="2" t="s">
        <v>369</v>
      </c>
      <c r="H19" s="3" t="s">
        <v>369</v>
      </c>
      <c r="I19" s="4" t="s">
        <v>369</v>
      </c>
      <c r="J19" s="24">
        <v>19</v>
      </c>
      <c r="K19" s="18">
        <f>SUM(J19*1.1)</f>
        <v>20.900000000000002</v>
      </c>
      <c r="L19" s="25"/>
      <c r="M19" s="10" t="s">
        <v>2588</v>
      </c>
      <c r="N19" s="9"/>
      <c r="P19" s="315" t="e">
        <f t="shared" ref="P19" si="4">SUM(R19:S19)</f>
        <v>#VALUE!</v>
      </c>
      <c r="Q19" s="311"/>
      <c r="R19" s="312" t="e">
        <f t="shared" ref="R19" si="5">SUM(F19*J19)</f>
        <v>#VALUE!</v>
      </c>
      <c r="S19" s="313">
        <v>0</v>
      </c>
      <c r="T19" s="313"/>
      <c r="U19" s="313">
        <v>0</v>
      </c>
      <c r="V19" s="313">
        <v>0</v>
      </c>
      <c r="W19" s="311"/>
      <c r="X19" s="313">
        <v>0</v>
      </c>
      <c r="Y19" s="313">
        <v>0</v>
      </c>
    </row>
    <row r="20" spans="1:246" s="8" customFormat="1" ht="22.5" customHeight="1">
      <c r="A20" s="59" t="s">
        <v>2347</v>
      </c>
      <c r="B20" s="9" t="s">
        <v>2342</v>
      </c>
      <c r="C20" s="9" t="s">
        <v>2341</v>
      </c>
      <c r="D20" s="9" t="s">
        <v>2355</v>
      </c>
      <c r="E20" s="15">
        <v>12</v>
      </c>
      <c r="F20" s="1" t="s">
        <v>369</v>
      </c>
      <c r="G20" s="2" t="s">
        <v>369</v>
      </c>
      <c r="H20" s="3" t="s">
        <v>369</v>
      </c>
      <c r="I20" s="4" t="s">
        <v>369</v>
      </c>
      <c r="J20" s="24">
        <v>19</v>
      </c>
      <c r="K20" s="18">
        <f>SUM(J20*1.1)</f>
        <v>20.900000000000002</v>
      </c>
      <c r="L20" s="25"/>
      <c r="M20" s="10" t="s">
        <v>2358</v>
      </c>
      <c r="N20" s="9"/>
      <c r="P20" s="315" t="e">
        <f t="shared" ref="P20:P25" si="6">SUM(R20:S20)</f>
        <v>#VALUE!</v>
      </c>
      <c r="Q20" s="311"/>
      <c r="R20" s="312" t="e">
        <f t="shared" ref="R20:R25" si="7">SUM(F20*J20)</f>
        <v>#VALUE!</v>
      </c>
      <c r="S20" s="313">
        <v>0</v>
      </c>
      <c r="T20" s="313"/>
      <c r="U20" s="313">
        <v>0</v>
      </c>
      <c r="V20" s="313">
        <v>0</v>
      </c>
      <c r="W20" s="311"/>
      <c r="X20" s="313">
        <v>0</v>
      </c>
      <c r="Y20" s="313">
        <v>0</v>
      </c>
    </row>
    <row r="21" spans="1:246" s="8" customFormat="1" ht="22.5" customHeight="1">
      <c r="A21" s="59" t="s">
        <v>2347</v>
      </c>
      <c r="B21" s="9" t="s">
        <v>2343</v>
      </c>
      <c r="C21" s="9" t="s">
        <v>2341</v>
      </c>
      <c r="D21" s="9" t="s">
        <v>2356</v>
      </c>
      <c r="E21" s="15">
        <v>12</v>
      </c>
      <c r="F21" s="1" t="s">
        <v>369</v>
      </c>
      <c r="G21" s="2" t="s">
        <v>369</v>
      </c>
      <c r="H21" s="3" t="s">
        <v>369</v>
      </c>
      <c r="I21" s="4" t="s">
        <v>369</v>
      </c>
      <c r="J21" s="24">
        <v>21</v>
      </c>
      <c r="K21" s="18">
        <f t="shared" ref="K21:K23" si="8">SUM(J21*1.1)</f>
        <v>23.1</v>
      </c>
      <c r="L21" s="25"/>
      <c r="M21" s="10" t="s">
        <v>2359</v>
      </c>
      <c r="N21" s="9"/>
      <c r="P21" s="315" t="e">
        <f t="shared" si="6"/>
        <v>#VALUE!</v>
      </c>
      <c r="Q21" s="311"/>
      <c r="R21" s="312" t="e">
        <f t="shared" si="7"/>
        <v>#VALUE!</v>
      </c>
      <c r="S21" s="313">
        <v>0</v>
      </c>
      <c r="T21" s="313"/>
      <c r="U21" s="313">
        <v>0</v>
      </c>
      <c r="V21" s="313">
        <v>0</v>
      </c>
      <c r="W21" s="311"/>
      <c r="X21" s="313">
        <v>0</v>
      </c>
      <c r="Y21" s="313">
        <v>0</v>
      </c>
    </row>
    <row r="22" spans="1:246" s="8" customFormat="1" ht="22.5" customHeight="1">
      <c r="A22" s="59" t="s">
        <v>2347</v>
      </c>
      <c r="B22" s="9" t="s">
        <v>2362</v>
      </c>
      <c r="C22" s="9" t="s">
        <v>2341</v>
      </c>
      <c r="D22" s="9" t="s">
        <v>2355</v>
      </c>
      <c r="E22" s="15">
        <v>12</v>
      </c>
      <c r="F22" s="1" t="s">
        <v>369</v>
      </c>
      <c r="G22" s="2" t="s">
        <v>369</v>
      </c>
      <c r="H22" s="3" t="s">
        <v>369</v>
      </c>
      <c r="I22" s="4" t="s">
        <v>369</v>
      </c>
      <c r="J22" s="24">
        <v>18</v>
      </c>
      <c r="K22" s="18">
        <f t="shared" si="8"/>
        <v>19.8</v>
      </c>
      <c r="L22" s="25"/>
      <c r="M22" s="10" t="s">
        <v>2363</v>
      </c>
      <c r="N22" s="9"/>
      <c r="P22" s="315" t="e">
        <f t="shared" si="6"/>
        <v>#VALUE!</v>
      </c>
      <c r="Q22" s="311"/>
      <c r="R22" s="312" t="e">
        <f t="shared" si="7"/>
        <v>#VALUE!</v>
      </c>
      <c r="S22" s="313">
        <v>0</v>
      </c>
      <c r="T22" s="313"/>
      <c r="U22" s="313">
        <v>0</v>
      </c>
      <c r="V22" s="313">
        <v>0</v>
      </c>
      <c r="W22" s="311"/>
      <c r="X22" s="313">
        <v>0</v>
      </c>
      <c r="Y22" s="313">
        <v>0</v>
      </c>
    </row>
    <row r="23" spans="1:246" s="8" customFormat="1" ht="22.5" customHeight="1">
      <c r="A23" s="59" t="s">
        <v>2348</v>
      </c>
      <c r="B23" s="9" t="s">
        <v>2344</v>
      </c>
      <c r="C23" s="9" t="s">
        <v>2345</v>
      </c>
      <c r="D23" s="9" t="s">
        <v>2353</v>
      </c>
      <c r="E23" s="15">
        <v>10</v>
      </c>
      <c r="F23" s="1" t="s">
        <v>369</v>
      </c>
      <c r="G23" s="2" t="s">
        <v>369</v>
      </c>
      <c r="H23" s="3" t="s">
        <v>369</v>
      </c>
      <c r="I23" s="4" t="s">
        <v>369</v>
      </c>
      <c r="J23" s="24">
        <v>20</v>
      </c>
      <c r="K23" s="18">
        <f t="shared" si="8"/>
        <v>22</v>
      </c>
      <c r="L23" s="25"/>
      <c r="M23" s="10" t="s">
        <v>2360</v>
      </c>
      <c r="N23" s="9"/>
      <c r="P23" s="315" t="e">
        <f t="shared" si="6"/>
        <v>#VALUE!</v>
      </c>
      <c r="Q23" s="311"/>
      <c r="R23" s="312" t="e">
        <f t="shared" si="7"/>
        <v>#VALUE!</v>
      </c>
      <c r="S23" s="313">
        <v>0</v>
      </c>
      <c r="T23" s="313"/>
      <c r="U23" s="313">
        <v>0</v>
      </c>
      <c r="V23" s="313">
        <v>0</v>
      </c>
      <c r="W23" s="311"/>
      <c r="X23" s="313">
        <v>0</v>
      </c>
      <c r="Y23" s="313">
        <v>0</v>
      </c>
    </row>
    <row r="24" spans="1:246" s="8" customFormat="1" ht="22.5" customHeight="1">
      <c r="A24" s="59" t="s">
        <v>2349</v>
      </c>
      <c r="B24" s="9" t="s">
        <v>2346</v>
      </c>
      <c r="C24" s="9" t="s">
        <v>2351</v>
      </c>
      <c r="D24" s="9" t="s">
        <v>2354</v>
      </c>
      <c r="E24" s="15" t="s">
        <v>369</v>
      </c>
      <c r="F24" s="1" t="s">
        <v>369</v>
      </c>
      <c r="G24" s="2" t="s">
        <v>369</v>
      </c>
      <c r="H24" s="3" t="s">
        <v>369</v>
      </c>
      <c r="I24" s="4" t="s">
        <v>369</v>
      </c>
      <c r="J24" s="24">
        <v>5.75</v>
      </c>
      <c r="K24" s="18">
        <f t="shared" ref="K24:K25" si="9">SUM(J24*1.04)</f>
        <v>5.98</v>
      </c>
      <c r="L24" s="25"/>
      <c r="M24" s="10" t="s">
        <v>2361</v>
      </c>
      <c r="N24" s="9"/>
      <c r="P24" s="315" t="e">
        <f t="shared" si="6"/>
        <v>#VALUE!</v>
      </c>
      <c r="Q24" s="311"/>
      <c r="R24" s="312" t="e">
        <f t="shared" si="7"/>
        <v>#VALUE!</v>
      </c>
      <c r="S24" s="313">
        <v>0</v>
      </c>
      <c r="T24" s="313"/>
      <c r="U24" s="313">
        <v>0</v>
      </c>
      <c r="V24" s="313">
        <v>0</v>
      </c>
      <c r="W24" s="311"/>
      <c r="X24" s="313">
        <v>0</v>
      </c>
      <c r="Y24" s="313">
        <v>0</v>
      </c>
    </row>
    <row r="25" spans="1:246" s="8" customFormat="1" ht="22.5" customHeight="1">
      <c r="A25" s="59" t="s">
        <v>2350</v>
      </c>
      <c r="B25" s="9" t="s">
        <v>2346</v>
      </c>
      <c r="C25" s="9" t="s">
        <v>2351</v>
      </c>
      <c r="D25" s="9" t="s">
        <v>2352</v>
      </c>
      <c r="E25" s="15" t="s">
        <v>369</v>
      </c>
      <c r="F25" s="1" t="s">
        <v>369</v>
      </c>
      <c r="G25" s="2" t="s">
        <v>369</v>
      </c>
      <c r="H25" s="3" t="s">
        <v>369</v>
      </c>
      <c r="I25" s="4" t="s">
        <v>369</v>
      </c>
      <c r="J25" s="24">
        <v>0</v>
      </c>
      <c r="K25" s="18">
        <f t="shared" si="9"/>
        <v>0</v>
      </c>
      <c r="L25" s="25"/>
      <c r="M25" s="10" t="s">
        <v>2361</v>
      </c>
      <c r="N25" s="9"/>
      <c r="P25" s="315" t="e">
        <f t="shared" si="6"/>
        <v>#VALUE!</v>
      </c>
      <c r="Q25" s="311"/>
      <c r="R25" s="312" t="e">
        <f t="shared" si="7"/>
        <v>#VALUE!</v>
      </c>
      <c r="S25" s="313">
        <v>0</v>
      </c>
      <c r="T25" s="313"/>
      <c r="U25" s="313">
        <v>0</v>
      </c>
      <c r="V25" s="313">
        <v>0</v>
      </c>
      <c r="W25" s="311"/>
      <c r="X25" s="313">
        <v>0</v>
      </c>
      <c r="Y25" s="313">
        <v>0</v>
      </c>
    </row>
    <row r="26" spans="1:246" s="8" customFormat="1" ht="22.5" customHeight="1" thickBot="1">
      <c r="A26" s="60"/>
      <c r="B26" s="9"/>
      <c r="C26" s="9"/>
      <c r="D26" s="9"/>
      <c r="E26" s="15"/>
      <c r="F26" s="33"/>
      <c r="G26" s="34"/>
      <c r="H26" s="33"/>
      <c r="I26" s="34"/>
      <c r="J26" s="35"/>
      <c r="K26" s="36"/>
      <c r="L26" s="195"/>
      <c r="M26" s="10"/>
      <c r="N26" s="9"/>
      <c r="P26" s="315"/>
      <c r="Q26" s="311"/>
      <c r="R26" s="312"/>
      <c r="S26" s="313"/>
      <c r="T26" s="313"/>
      <c r="U26" s="312"/>
      <c r="V26" s="313"/>
      <c r="W26" s="311"/>
      <c r="X26" s="312"/>
      <c r="Y26" s="312"/>
    </row>
    <row r="27" spans="1:246" s="8" customFormat="1" ht="22.5" customHeight="1" thickBot="1">
      <c r="A27" s="9"/>
      <c r="B27" s="9"/>
      <c r="C27" s="9"/>
      <c r="D27" s="9"/>
      <c r="E27" s="10"/>
      <c r="F27" s="17"/>
      <c r="G27" s="13"/>
      <c r="H27" s="17"/>
      <c r="I27" s="13"/>
      <c r="J27" s="16"/>
      <c r="K27" s="16"/>
      <c r="L27" s="21"/>
      <c r="M27" s="10"/>
      <c r="N27" s="9"/>
      <c r="P27" s="324" t="e">
        <f>SUM(P17:P18)</f>
        <v>#VALUE!</v>
      </c>
      <c r="Q27" s="327"/>
      <c r="R27" s="325" t="e">
        <f>SUM(R17:R18)</f>
        <v>#VALUE!</v>
      </c>
      <c r="S27" s="326">
        <f>SUM(S17:S18)</f>
        <v>0</v>
      </c>
      <c r="T27" s="327"/>
      <c r="U27" s="325">
        <f>SUM(U17:U18)</f>
        <v>0</v>
      </c>
      <c r="V27" s="326">
        <f>SUM(V17:V18)</f>
        <v>0</v>
      </c>
      <c r="W27" s="327"/>
      <c r="X27" s="325">
        <f>SUM(X17:X18)</f>
        <v>0</v>
      </c>
      <c r="Y27" s="326">
        <f>SUM(Y17:Y18)</f>
        <v>0</v>
      </c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</row>
  </sheetData>
  <mergeCells count="2">
    <mergeCell ref="F1:G1"/>
    <mergeCell ref="H1:I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N45"/>
  <sheetViews>
    <sheetView zoomScale="90" zoomScaleNormal="90" workbookViewId="0">
      <selection activeCell="U1" sqref="U1"/>
    </sheetView>
  </sheetViews>
  <sheetFormatPr defaultRowHeight="11.25" customHeight="1"/>
  <cols>
    <col min="1" max="2" width="4.85546875" style="288" customWidth="1"/>
    <col min="3" max="3" width="1.42578125" style="288" customWidth="1"/>
    <col min="4" max="4" width="1.42578125" style="369" customWidth="1"/>
    <col min="5" max="5" width="25.7109375" style="288" customWidth="1"/>
    <col min="6" max="8" width="4.85546875" style="288" customWidth="1"/>
    <col min="9" max="9" width="1.42578125" style="288" customWidth="1"/>
    <col min="10" max="10" width="1.42578125" style="369" customWidth="1"/>
    <col min="11" max="11" width="25.7109375" style="288" customWidth="1"/>
    <col min="12" max="14" width="4.85546875" style="288" customWidth="1"/>
    <col min="15" max="15" width="1.42578125" style="288" customWidth="1"/>
    <col min="16" max="16" width="1.42578125" style="369" customWidth="1"/>
    <col min="17" max="17" width="20.85546875" style="288" customWidth="1"/>
    <col min="18" max="20" width="4.85546875" style="288" customWidth="1"/>
    <col min="21" max="21" width="4.7109375" style="288" customWidth="1"/>
    <col min="22" max="23" width="4.85546875" style="288" customWidth="1"/>
    <col min="24" max="25" width="1.42578125" style="288" customWidth="1"/>
    <col min="26" max="26" width="25.7109375" style="288" customWidth="1"/>
    <col min="27" max="27" width="4.85546875" style="289" customWidth="1"/>
    <col min="28" max="29" width="4.85546875" style="288" customWidth="1"/>
    <col min="30" max="31" width="1.42578125" style="288" customWidth="1"/>
    <col min="32" max="32" width="25.7109375" style="288" customWidth="1"/>
    <col min="33" max="35" width="4.85546875" style="288" customWidth="1"/>
    <col min="36" max="37" width="1.42578125" style="288" customWidth="1"/>
    <col min="38" max="38" width="25.7109375" style="288" customWidth="1"/>
    <col min="39" max="40" width="4.85546875" style="288" customWidth="1"/>
    <col min="41" max="41" width="4.5703125" style="288" customWidth="1"/>
    <col min="42" max="16384" width="9.140625" style="288"/>
  </cols>
  <sheetData>
    <row r="1" spans="3:40" ht="22.5" customHeight="1"/>
    <row r="3" spans="3:40" ht="11.25" customHeight="1">
      <c r="J3" s="373"/>
      <c r="K3" s="297"/>
      <c r="L3" s="297"/>
      <c r="M3" s="297"/>
      <c r="AM3" s="289"/>
    </row>
    <row r="4" spans="3:40" ht="11.25" customHeight="1">
      <c r="J4" s="371"/>
      <c r="AM4" s="289"/>
    </row>
    <row r="5" spans="3:40" ht="11.25" customHeight="1">
      <c r="C5" s="288" t="s">
        <v>2250</v>
      </c>
      <c r="F5" s="289">
        <v>5</v>
      </c>
      <c r="G5" s="288" t="s">
        <v>1153</v>
      </c>
      <c r="K5" s="380" t="s">
        <v>2775</v>
      </c>
      <c r="O5" s="445" t="s">
        <v>2646</v>
      </c>
      <c r="P5" s="445"/>
      <c r="Q5" s="445"/>
      <c r="R5" s="445"/>
      <c r="S5" s="445"/>
      <c r="X5" s="288" t="s">
        <v>2751</v>
      </c>
      <c r="AA5" s="289">
        <v>6</v>
      </c>
      <c r="AB5" s="288" t="s">
        <v>1153</v>
      </c>
      <c r="AD5" s="292" t="s">
        <v>2871</v>
      </c>
      <c r="AE5" s="298"/>
      <c r="AF5" s="298"/>
      <c r="AG5" s="293">
        <v>7.5</v>
      </c>
      <c r="AH5" s="288" t="s">
        <v>1153</v>
      </c>
      <c r="AJ5" s="288" t="s">
        <v>2865</v>
      </c>
      <c r="AM5" s="293">
        <v>7</v>
      </c>
      <c r="AN5" s="288" t="s">
        <v>1153</v>
      </c>
    </row>
    <row r="6" spans="3:40" ht="11.25" customHeight="1">
      <c r="C6" s="294"/>
      <c r="D6" s="368" t="s">
        <v>1729</v>
      </c>
      <c r="E6" s="295"/>
      <c r="K6" s="380" t="s">
        <v>2776</v>
      </c>
      <c r="L6" s="289"/>
      <c r="O6" s="445" t="s">
        <v>2647</v>
      </c>
      <c r="P6" s="445"/>
      <c r="Q6" s="445"/>
      <c r="R6" s="445"/>
      <c r="S6" s="445"/>
      <c r="U6" s="295"/>
      <c r="X6" s="288" t="s">
        <v>2752</v>
      </c>
      <c r="AA6" s="289">
        <v>6</v>
      </c>
      <c r="AB6" s="288" t="s">
        <v>1153</v>
      </c>
      <c r="AD6" s="288" t="s">
        <v>2872</v>
      </c>
      <c r="AG6" s="293">
        <v>7.5</v>
      </c>
      <c r="AH6" s="288" t="s">
        <v>1153</v>
      </c>
      <c r="AJ6" s="292" t="s">
        <v>2140</v>
      </c>
      <c r="AK6" s="292"/>
      <c r="AL6" s="292"/>
      <c r="AM6" s="293">
        <v>13</v>
      </c>
      <c r="AN6" s="288" t="s">
        <v>1153</v>
      </c>
    </row>
    <row r="7" spans="3:40" ht="11.25" customHeight="1">
      <c r="C7" s="288" t="s">
        <v>2854</v>
      </c>
      <c r="F7" s="289">
        <v>7.5</v>
      </c>
      <c r="G7" s="288" t="s">
        <v>1153</v>
      </c>
      <c r="O7" s="445" t="s">
        <v>2648</v>
      </c>
      <c r="P7" s="445"/>
      <c r="Q7" s="445"/>
      <c r="R7" s="445"/>
      <c r="S7" s="445"/>
      <c r="X7" s="288" t="s">
        <v>1316</v>
      </c>
      <c r="Z7" s="289"/>
      <c r="AA7" s="289">
        <v>6</v>
      </c>
      <c r="AB7" s="288" t="s">
        <v>1153</v>
      </c>
      <c r="AD7" s="292" t="s">
        <v>2867</v>
      </c>
      <c r="AE7" s="298"/>
      <c r="AF7" s="298"/>
      <c r="AG7" s="293">
        <v>8.5</v>
      </c>
      <c r="AH7" s="288" t="s">
        <v>1153</v>
      </c>
      <c r="AJ7" s="292" t="s">
        <v>2169</v>
      </c>
      <c r="AK7" s="292"/>
      <c r="AL7" s="292"/>
      <c r="AM7" s="293">
        <v>8</v>
      </c>
      <c r="AN7" s="288" t="s">
        <v>1153</v>
      </c>
    </row>
    <row r="8" spans="3:40" ht="11.25" customHeight="1">
      <c r="C8" s="294"/>
      <c r="D8" s="368" t="s">
        <v>2855</v>
      </c>
      <c r="E8" s="295"/>
      <c r="J8" s="288"/>
      <c r="L8" s="289"/>
      <c r="O8" s="446" t="s">
        <v>2650</v>
      </c>
      <c r="P8" s="446"/>
      <c r="Q8" s="446"/>
      <c r="R8" s="446"/>
      <c r="S8" s="446"/>
      <c r="X8" s="288" t="s">
        <v>2791</v>
      </c>
      <c r="Z8" s="289"/>
      <c r="AA8" s="289">
        <v>6</v>
      </c>
      <c r="AB8" s="288" t="s">
        <v>1153</v>
      </c>
      <c r="AD8" s="292" t="s">
        <v>2174</v>
      </c>
      <c r="AE8" s="298"/>
      <c r="AF8" s="298"/>
      <c r="AG8" s="293">
        <v>8</v>
      </c>
      <c r="AH8" s="288" t="s">
        <v>1153</v>
      </c>
      <c r="AJ8" s="292" t="s">
        <v>2866</v>
      </c>
      <c r="AK8" s="292"/>
      <c r="AL8" s="292"/>
      <c r="AM8" s="293">
        <v>10</v>
      </c>
      <c r="AN8" s="288" t="s">
        <v>1153</v>
      </c>
    </row>
    <row r="9" spans="3:40" ht="11.25" customHeight="1">
      <c r="C9" s="288" t="s">
        <v>2857</v>
      </c>
      <c r="F9" s="289">
        <v>10</v>
      </c>
      <c r="G9" s="288" t="s">
        <v>1153</v>
      </c>
      <c r="L9" s="289"/>
      <c r="O9" s="446" t="s">
        <v>2651</v>
      </c>
      <c r="P9" s="446"/>
      <c r="Q9" s="446"/>
      <c r="R9" s="446"/>
      <c r="S9" s="446"/>
      <c r="U9" s="297"/>
      <c r="AD9" s="292" t="s">
        <v>2173</v>
      </c>
      <c r="AE9" s="298"/>
      <c r="AF9" s="298"/>
      <c r="AG9" s="293">
        <v>8</v>
      </c>
      <c r="AH9" s="288" t="s">
        <v>1153</v>
      </c>
      <c r="AJ9" s="292" t="s">
        <v>2145</v>
      </c>
      <c r="AK9" s="292"/>
      <c r="AL9" s="292"/>
      <c r="AM9" s="293">
        <v>11</v>
      </c>
      <c r="AN9" s="288" t="s">
        <v>1153</v>
      </c>
    </row>
    <row r="10" spans="3:40" ht="11.25" customHeight="1">
      <c r="C10" s="294"/>
      <c r="D10" s="368" t="s">
        <v>2856</v>
      </c>
      <c r="E10" s="295"/>
      <c r="O10" s="446" t="s">
        <v>2649</v>
      </c>
      <c r="P10" s="446"/>
      <c r="Q10" s="446"/>
      <c r="R10" s="446"/>
      <c r="S10" s="446"/>
      <c r="X10" s="292"/>
      <c r="Y10" s="292"/>
      <c r="Z10" s="292"/>
      <c r="AA10" s="291"/>
      <c r="AD10" s="288" t="s">
        <v>2870</v>
      </c>
      <c r="AG10" s="293">
        <v>8</v>
      </c>
      <c r="AH10" s="288" t="s">
        <v>1153</v>
      </c>
      <c r="AJ10" s="292" t="s">
        <v>2170</v>
      </c>
      <c r="AK10" s="292"/>
      <c r="AL10" s="292"/>
      <c r="AM10" s="293">
        <v>7.5</v>
      </c>
      <c r="AN10" s="288" t="s">
        <v>1153</v>
      </c>
    </row>
    <row r="11" spans="3:40" ht="11.25" customHeight="1">
      <c r="C11" s="299" t="s">
        <v>1730</v>
      </c>
      <c r="D11" s="370"/>
      <c r="E11" s="299"/>
      <c r="F11" s="289">
        <v>8</v>
      </c>
      <c r="G11" s="288" t="s">
        <v>1153</v>
      </c>
      <c r="I11" s="288" t="s">
        <v>2753</v>
      </c>
      <c r="L11" s="289">
        <v>3</v>
      </c>
      <c r="M11" s="288" t="s">
        <v>1153</v>
      </c>
      <c r="P11" s="288"/>
      <c r="AD11" s="292" t="s">
        <v>2180</v>
      </c>
      <c r="AE11" s="298"/>
      <c r="AF11" s="298"/>
      <c r="AG11" s="293">
        <v>7.5</v>
      </c>
      <c r="AH11" s="288" t="s">
        <v>1153</v>
      </c>
      <c r="AJ11" s="292" t="s">
        <v>2171</v>
      </c>
      <c r="AK11" s="292"/>
      <c r="AL11" s="292"/>
      <c r="AM11" s="293">
        <v>6.5</v>
      </c>
      <c r="AN11" s="288" t="s">
        <v>1153</v>
      </c>
    </row>
    <row r="12" spans="3:40" ht="11.25" customHeight="1">
      <c r="C12" s="294"/>
      <c r="D12" s="371" t="s">
        <v>1155</v>
      </c>
      <c r="E12" s="295"/>
      <c r="J12" s="288"/>
      <c r="O12" s="296" t="s">
        <v>2909</v>
      </c>
      <c r="P12" s="372"/>
      <c r="Q12" s="294"/>
      <c r="S12" s="289">
        <v>10</v>
      </c>
      <c r="T12" s="288" t="s">
        <v>1153</v>
      </c>
      <c r="U12" s="297"/>
      <c r="AD12" s="292" t="s">
        <v>2175</v>
      </c>
      <c r="AE12" s="298"/>
      <c r="AF12" s="298"/>
      <c r="AG12" s="293">
        <v>9</v>
      </c>
      <c r="AH12" s="288" t="s">
        <v>1153</v>
      </c>
      <c r="AJ12" s="292" t="s">
        <v>2141</v>
      </c>
      <c r="AK12" s="292"/>
      <c r="AL12" s="292"/>
      <c r="AM12" s="293">
        <v>9.5</v>
      </c>
      <c r="AN12" s="288" t="s">
        <v>1153</v>
      </c>
    </row>
    <row r="13" spans="3:40" ht="11.25" customHeight="1">
      <c r="J13" s="288"/>
      <c r="O13" s="294"/>
      <c r="P13" s="373" t="s">
        <v>2910</v>
      </c>
      <c r="Q13" s="297"/>
      <c r="S13" s="297"/>
      <c r="X13" s="290" t="s">
        <v>2387</v>
      </c>
      <c r="Y13" s="290"/>
      <c r="Z13" s="290"/>
      <c r="AA13" s="291">
        <v>11.5</v>
      </c>
      <c r="AB13" s="288" t="s">
        <v>1153</v>
      </c>
      <c r="AD13" s="292" t="s">
        <v>2176</v>
      </c>
      <c r="AE13" s="298"/>
      <c r="AF13" s="298"/>
      <c r="AG13" s="293">
        <v>9</v>
      </c>
      <c r="AH13" s="288" t="s">
        <v>1153</v>
      </c>
      <c r="AJ13" s="292" t="s">
        <v>2652</v>
      </c>
      <c r="AK13" s="292"/>
      <c r="AL13" s="292"/>
      <c r="AM13" s="293">
        <v>6.5</v>
      </c>
      <c r="AN13" s="288" t="s">
        <v>1153</v>
      </c>
    </row>
    <row r="14" spans="3:40" ht="11.25" customHeight="1">
      <c r="C14" s="296" t="s">
        <v>2545</v>
      </c>
      <c r="F14" s="289">
        <v>5.5</v>
      </c>
      <c r="G14" s="288" t="s">
        <v>1153</v>
      </c>
      <c r="J14" s="288"/>
      <c r="O14" s="376" t="s">
        <v>2907</v>
      </c>
      <c r="P14" s="372"/>
      <c r="Q14" s="294"/>
      <c r="S14" s="289">
        <v>15.5</v>
      </c>
      <c r="T14" s="288" t="s">
        <v>1153</v>
      </c>
      <c r="X14" s="290" t="s">
        <v>2164</v>
      </c>
      <c r="Y14" s="290"/>
      <c r="Z14" s="290"/>
      <c r="AA14" s="291">
        <v>10</v>
      </c>
      <c r="AB14" s="288" t="s">
        <v>1153</v>
      </c>
      <c r="AD14" s="292" t="s">
        <v>2177</v>
      </c>
      <c r="AE14" s="298"/>
      <c r="AF14" s="298"/>
      <c r="AG14" s="293">
        <v>6</v>
      </c>
      <c r="AH14" s="288" t="s">
        <v>1153</v>
      </c>
      <c r="AJ14" s="292" t="s">
        <v>2653</v>
      </c>
      <c r="AK14" s="292"/>
      <c r="AL14" s="292"/>
      <c r="AM14" s="293">
        <v>9</v>
      </c>
      <c r="AN14" s="288" t="s">
        <v>1153</v>
      </c>
    </row>
    <row r="15" spans="3:40" ht="11.25" customHeight="1">
      <c r="C15" s="294"/>
      <c r="D15" s="368" t="s">
        <v>2624</v>
      </c>
      <c r="E15" s="295"/>
      <c r="J15" s="288"/>
      <c r="O15" s="294"/>
      <c r="P15" s="373" t="s">
        <v>2908</v>
      </c>
      <c r="Q15" s="297"/>
      <c r="S15" s="297"/>
      <c r="U15" s="297"/>
      <c r="X15" s="290" t="s">
        <v>2792</v>
      </c>
      <c r="Y15" s="290"/>
      <c r="Z15" s="290"/>
      <c r="AA15" s="291">
        <v>10</v>
      </c>
      <c r="AB15" s="288" t="s">
        <v>1153</v>
      </c>
      <c r="AD15" s="292" t="s">
        <v>2178</v>
      </c>
      <c r="AE15" s="292"/>
      <c r="AF15" s="292"/>
      <c r="AG15" s="293">
        <v>6.5</v>
      </c>
      <c r="AH15" s="288" t="s">
        <v>1153</v>
      </c>
      <c r="AJ15" s="292" t="s">
        <v>2142</v>
      </c>
      <c r="AK15" s="292"/>
      <c r="AL15" s="292"/>
      <c r="AM15" s="293">
        <v>17</v>
      </c>
      <c r="AN15" s="288" t="s">
        <v>1153</v>
      </c>
    </row>
    <row r="16" spans="3:40" ht="11.25" customHeight="1">
      <c r="C16" s="376" t="s">
        <v>2739</v>
      </c>
      <c r="D16" s="372"/>
      <c r="E16" s="294"/>
      <c r="F16" s="289">
        <v>6</v>
      </c>
      <c r="G16" s="288" t="s">
        <v>1153</v>
      </c>
      <c r="I16" s="296" t="s">
        <v>2738</v>
      </c>
      <c r="L16" s="289">
        <v>5.5</v>
      </c>
      <c r="M16" s="288" t="s">
        <v>1153</v>
      </c>
      <c r="O16" s="376" t="s">
        <v>600</v>
      </c>
      <c r="P16" s="372"/>
      <c r="Q16" s="294"/>
      <c r="S16" s="289">
        <v>10</v>
      </c>
      <c r="T16" s="288" t="s">
        <v>1153</v>
      </c>
      <c r="X16" s="292" t="s">
        <v>2861</v>
      </c>
      <c r="AA16" s="291">
        <v>10</v>
      </c>
      <c r="AB16" s="288" t="s">
        <v>1153</v>
      </c>
      <c r="AD16" s="293" t="s">
        <v>2790</v>
      </c>
      <c r="AE16" s="292"/>
      <c r="AF16" s="292"/>
      <c r="AG16" s="291">
        <v>5</v>
      </c>
      <c r="AH16" s="288" t="s">
        <v>1153</v>
      </c>
      <c r="AJ16" s="292" t="s">
        <v>2146</v>
      </c>
      <c r="AK16" s="292"/>
      <c r="AL16" s="292"/>
      <c r="AM16" s="293">
        <v>8</v>
      </c>
      <c r="AN16" s="288" t="s">
        <v>1153</v>
      </c>
    </row>
    <row r="17" spans="3:40" ht="11.25" customHeight="1">
      <c r="C17" s="294"/>
      <c r="D17" s="368" t="s">
        <v>2858</v>
      </c>
      <c r="E17" s="297"/>
      <c r="I17" s="294"/>
      <c r="J17" s="368" t="s">
        <v>2778</v>
      </c>
      <c r="K17" s="295"/>
      <c r="L17" s="297"/>
      <c r="O17" s="294"/>
      <c r="P17" s="373" t="s">
        <v>2906</v>
      </c>
      <c r="Q17" s="297"/>
      <c r="S17" s="297"/>
      <c r="X17" s="292" t="s">
        <v>2645</v>
      </c>
      <c r="Y17" s="292"/>
      <c r="Z17" s="292"/>
      <c r="AA17" s="291">
        <v>7</v>
      </c>
      <c r="AB17" s="288" t="s">
        <v>1153</v>
      </c>
      <c r="AD17" s="292" t="s">
        <v>2131</v>
      </c>
      <c r="AE17" s="292"/>
      <c r="AF17" s="292"/>
      <c r="AG17" s="293">
        <v>6</v>
      </c>
      <c r="AH17" s="288" t="s">
        <v>1153</v>
      </c>
      <c r="AJ17" s="292" t="s">
        <v>2143</v>
      </c>
      <c r="AK17" s="292"/>
      <c r="AL17" s="292"/>
      <c r="AM17" s="293">
        <v>19</v>
      </c>
      <c r="AN17" s="288" t="s">
        <v>1153</v>
      </c>
    </row>
    <row r="18" spans="3:40" ht="11.25" customHeight="1">
      <c r="C18" s="296" t="s">
        <v>2859</v>
      </c>
      <c r="F18" s="289">
        <v>6</v>
      </c>
      <c r="G18" s="288" t="s">
        <v>1153</v>
      </c>
      <c r="I18" s="296" t="s">
        <v>2902</v>
      </c>
      <c r="L18" s="289">
        <v>4.5</v>
      </c>
      <c r="M18" s="288" t="s">
        <v>1153</v>
      </c>
      <c r="O18" s="294" t="s">
        <v>2904</v>
      </c>
      <c r="P18" s="372"/>
      <c r="Q18" s="294"/>
      <c r="S18" s="289">
        <v>10</v>
      </c>
      <c r="T18" s="288" t="s">
        <v>1153</v>
      </c>
      <c r="U18" s="297"/>
      <c r="X18" s="292" t="s">
        <v>2117</v>
      </c>
      <c r="Y18" s="292"/>
      <c r="Z18" s="292"/>
      <c r="AA18" s="291">
        <v>7</v>
      </c>
      <c r="AB18" s="288" t="s">
        <v>1153</v>
      </c>
      <c r="AD18" s="292" t="s">
        <v>2868</v>
      </c>
      <c r="AE18" s="298"/>
      <c r="AF18" s="298"/>
      <c r="AG18" s="293">
        <v>12</v>
      </c>
      <c r="AH18" s="288" t="s">
        <v>1153</v>
      </c>
      <c r="AJ18" s="292" t="s">
        <v>2144</v>
      </c>
      <c r="AK18" s="292"/>
      <c r="AL18" s="292"/>
      <c r="AM18" s="293">
        <v>8.5</v>
      </c>
      <c r="AN18" s="288" t="s">
        <v>1153</v>
      </c>
    </row>
    <row r="19" spans="3:40" ht="11.25" customHeight="1">
      <c r="C19" s="294"/>
      <c r="D19" s="368" t="s">
        <v>2860</v>
      </c>
      <c r="E19" s="297"/>
      <c r="I19" s="294"/>
      <c r="J19" s="368" t="s">
        <v>2903</v>
      </c>
      <c r="K19" s="295"/>
      <c r="L19" s="297"/>
      <c r="O19" s="294"/>
      <c r="P19" s="373" t="s">
        <v>2905</v>
      </c>
      <c r="Q19" s="297"/>
      <c r="S19" s="297"/>
      <c r="X19" s="292" t="s">
        <v>1911</v>
      </c>
      <c r="Y19" s="292"/>
      <c r="Z19" s="292"/>
      <c r="AA19" s="291">
        <v>8.5</v>
      </c>
      <c r="AB19" s="288" t="s">
        <v>1153</v>
      </c>
      <c r="AD19" s="298" t="s">
        <v>2869</v>
      </c>
      <c r="AE19" s="298"/>
      <c r="AF19" s="298"/>
      <c r="AG19" s="293">
        <v>10</v>
      </c>
      <c r="AH19" s="288" t="s">
        <v>1153</v>
      </c>
    </row>
    <row r="20" spans="3:40" ht="11.25" customHeight="1">
      <c r="C20" s="296" t="s">
        <v>2758</v>
      </c>
      <c r="D20" s="372"/>
      <c r="E20" s="294"/>
      <c r="F20" s="289">
        <v>5</v>
      </c>
      <c r="G20" s="288" t="s">
        <v>1153</v>
      </c>
      <c r="I20" s="296" t="s">
        <v>2781</v>
      </c>
      <c r="L20" s="289">
        <v>4.5</v>
      </c>
      <c r="M20" s="288" t="s">
        <v>1153</v>
      </c>
      <c r="O20" s="376" t="s">
        <v>2741</v>
      </c>
      <c r="P20" s="372"/>
      <c r="Q20" s="294"/>
      <c r="S20" s="289">
        <v>9</v>
      </c>
      <c r="T20" s="288" t="s">
        <v>1153</v>
      </c>
      <c r="X20" s="292" t="s">
        <v>2248</v>
      </c>
      <c r="Y20" s="292"/>
      <c r="Z20" s="292"/>
      <c r="AA20" s="291">
        <v>9</v>
      </c>
      <c r="AB20" s="288" t="s">
        <v>1153</v>
      </c>
      <c r="AD20" s="292" t="s">
        <v>2179</v>
      </c>
      <c r="AE20" s="292"/>
      <c r="AF20" s="292"/>
      <c r="AG20" s="293">
        <v>7</v>
      </c>
      <c r="AH20" s="288" t="s">
        <v>1153</v>
      </c>
    </row>
    <row r="21" spans="3:40" ht="11.25" customHeight="1">
      <c r="C21" s="294"/>
      <c r="D21" s="368" t="s">
        <v>2777</v>
      </c>
      <c r="E21" s="297"/>
      <c r="I21" s="294"/>
      <c r="J21" s="368" t="s">
        <v>2780</v>
      </c>
      <c r="K21" s="295"/>
      <c r="L21" s="297"/>
      <c r="O21" s="294"/>
      <c r="P21" s="373" t="s">
        <v>2886</v>
      </c>
      <c r="Q21" s="297"/>
      <c r="S21" s="297"/>
      <c r="U21" s="297"/>
      <c r="X21" s="292" t="s">
        <v>2862</v>
      </c>
      <c r="Y21" s="292"/>
      <c r="Z21" s="292"/>
      <c r="AA21" s="291">
        <v>9</v>
      </c>
      <c r="AB21" s="288" t="s">
        <v>1153</v>
      </c>
      <c r="AD21" s="292" t="s">
        <v>2147</v>
      </c>
      <c r="AE21" s="292"/>
      <c r="AF21" s="292"/>
      <c r="AG21" s="293">
        <v>5</v>
      </c>
      <c r="AH21" s="288" t="s">
        <v>1153</v>
      </c>
    </row>
    <row r="22" spans="3:40" ht="11.25" customHeight="1">
      <c r="C22" s="296" t="s">
        <v>1399</v>
      </c>
      <c r="D22" s="372"/>
      <c r="E22" s="294"/>
      <c r="F22" s="289">
        <v>9.5</v>
      </c>
      <c r="G22" s="288" t="s">
        <v>1153</v>
      </c>
      <c r="I22" s="296" t="s">
        <v>2644</v>
      </c>
      <c r="L22" s="289">
        <v>5.5</v>
      </c>
      <c r="M22" s="288" t="s">
        <v>1153</v>
      </c>
      <c r="O22" s="294" t="s">
        <v>2887</v>
      </c>
      <c r="P22" s="372"/>
      <c r="Q22" s="294"/>
      <c r="S22" s="289">
        <v>8</v>
      </c>
      <c r="T22" s="288" t="s">
        <v>1153</v>
      </c>
      <c r="X22" s="292" t="s">
        <v>2118</v>
      </c>
      <c r="Y22" s="292"/>
      <c r="Z22" s="292"/>
      <c r="AA22" s="291">
        <v>8</v>
      </c>
      <c r="AB22" s="288" t="s">
        <v>1153</v>
      </c>
      <c r="AD22" s="292" t="s">
        <v>2148</v>
      </c>
      <c r="AE22" s="292"/>
      <c r="AF22" s="292"/>
      <c r="AG22" s="293">
        <v>8</v>
      </c>
      <c r="AH22" s="288" t="s">
        <v>1153</v>
      </c>
      <c r="AJ22" s="300"/>
      <c r="AK22" s="290"/>
      <c r="AL22" s="301"/>
      <c r="AM22" s="291"/>
    </row>
    <row r="23" spans="3:40" ht="11.25" customHeight="1">
      <c r="C23" s="294"/>
      <c r="D23" s="368" t="s">
        <v>2901</v>
      </c>
      <c r="E23" s="297"/>
      <c r="I23" s="294"/>
      <c r="J23" s="368" t="s">
        <v>2779</v>
      </c>
      <c r="K23" s="295"/>
      <c r="L23" s="297"/>
      <c r="O23" s="294"/>
      <c r="P23" s="368" t="s">
        <v>2860</v>
      </c>
      <c r="Q23" s="297"/>
      <c r="X23" s="292" t="s">
        <v>2119</v>
      </c>
      <c r="Y23" s="292"/>
      <c r="Z23" s="292"/>
      <c r="AA23" s="291">
        <v>8.5</v>
      </c>
      <c r="AB23" s="288" t="s">
        <v>1153</v>
      </c>
      <c r="AJ23" s="290" t="s">
        <v>2125</v>
      </c>
      <c r="AK23" s="290"/>
      <c r="AL23" s="290"/>
      <c r="AM23" s="291">
        <v>9</v>
      </c>
      <c r="AN23" s="288" t="s">
        <v>1153</v>
      </c>
    </row>
    <row r="24" spans="3:40" ht="11.25" customHeight="1">
      <c r="C24" s="299" t="s">
        <v>1158</v>
      </c>
      <c r="D24" s="370"/>
      <c r="E24" s="299"/>
      <c r="F24" s="289">
        <v>7</v>
      </c>
      <c r="G24" s="288" t="s">
        <v>1153</v>
      </c>
      <c r="I24" s="299" t="s">
        <v>2643</v>
      </c>
      <c r="J24" s="370"/>
      <c r="K24" s="299"/>
      <c r="L24" s="289">
        <v>5</v>
      </c>
      <c r="M24" s="288" t="s">
        <v>1153</v>
      </c>
      <c r="O24" s="304" t="s">
        <v>1157</v>
      </c>
      <c r="P24" s="374"/>
      <c r="Q24" s="304"/>
      <c r="S24" s="289">
        <v>7</v>
      </c>
      <c r="T24" s="288" t="s">
        <v>1153</v>
      </c>
      <c r="U24" s="297"/>
      <c r="X24" s="292" t="s">
        <v>2120</v>
      </c>
      <c r="Y24" s="292"/>
      <c r="Z24" s="292"/>
      <c r="AA24" s="291">
        <v>10</v>
      </c>
      <c r="AB24" s="288" t="s">
        <v>1153</v>
      </c>
      <c r="AJ24" s="290" t="s">
        <v>2126</v>
      </c>
      <c r="AK24" s="290"/>
      <c r="AL24" s="290"/>
      <c r="AM24" s="291">
        <v>6.5</v>
      </c>
      <c r="AN24" s="288" t="s">
        <v>1153</v>
      </c>
    </row>
    <row r="25" spans="3:40" ht="11.25" customHeight="1">
      <c r="C25" s="294"/>
      <c r="D25" s="371" t="s">
        <v>1155</v>
      </c>
      <c r="E25" s="295"/>
      <c r="H25" s="375"/>
      <c r="I25" s="294"/>
      <c r="J25" s="371" t="s">
        <v>1155</v>
      </c>
      <c r="K25" s="295"/>
      <c r="P25" s="373" t="s">
        <v>1155</v>
      </c>
      <c r="X25" s="292" t="s">
        <v>2121</v>
      </c>
      <c r="Y25" s="292"/>
      <c r="Z25" s="292"/>
      <c r="AA25" s="291">
        <v>9</v>
      </c>
      <c r="AB25" s="288" t="s">
        <v>1153</v>
      </c>
    </row>
    <row r="26" spans="3:40" ht="11.25" customHeight="1">
      <c r="D26" s="288"/>
      <c r="P26" s="288"/>
      <c r="X26" s="292" t="s">
        <v>2642</v>
      </c>
      <c r="Y26" s="292"/>
      <c r="Z26" s="292"/>
      <c r="AA26" s="291">
        <v>10.5</v>
      </c>
      <c r="AB26" s="288" t="s">
        <v>1153</v>
      </c>
      <c r="AI26" s="301"/>
    </row>
    <row r="27" spans="3:40" ht="11.25" customHeight="1">
      <c r="D27" s="288"/>
      <c r="J27" s="288"/>
      <c r="P27" s="288"/>
      <c r="X27" s="292" t="s">
        <v>2122</v>
      </c>
      <c r="Y27" s="292"/>
      <c r="AA27" s="291">
        <v>12</v>
      </c>
      <c r="AB27" s="288" t="s">
        <v>1153</v>
      </c>
      <c r="AI27" s="302"/>
      <c r="AJ27" s="300"/>
      <c r="AK27" s="290"/>
      <c r="AL27" s="294"/>
      <c r="AM27" s="291"/>
    </row>
    <row r="28" spans="3:40" ht="11.25" customHeight="1">
      <c r="D28" s="288"/>
      <c r="J28" s="288"/>
      <c r="P28" s="288"/>
      <c r="X28" s="292" t="s">
        <v>2123</v>
      </c>
      <c r="Y28" s="292"/>
      <c r="Z28" s="292"/>
      <c r="AA28" s="291">
        <v>10</v>
      </c>
      <c r="AB28" s="288" t="s">
        <v>1153</v>
      </c>
      <c r="AD28" s="292" t="s">
        <v>2134</v>
      </c>
      <c r="AE28" s="292"/>
      <c r="AF28" s="292"/>
      <c r="AG28" s="293">
        <v>7.5</v>
      </c>
      <c r="AH28" s="288" t="s">
        <v>1153</v>
      </c>
      <c r="AI28" s="302"/>
      <c r="AJ28" s="290" t="s">
        <v>2127</v>
      </c>
      <c r="AK28" s="290"/>
      <c r="AL28" s="290"/>
      <c r="AM28" s="291">
        <v>4.5</v>
      </c>
      <c r="AN28" s="288" t="s">
        <v>1153</v>
      </c>
    </row>
    <row r="29" spans="3:40" ht="11.25" customHeight="1">
      <c r="J29" s="288"/>
      <c r="K29" s="369"/>
      <c r="P29" s="288"/>
      <c r="U29" s="297"/>
      <c r="X29" s="292" t="s">
        <v>2695</v>
      </c>
      <c r="Y29" s="292"/>
      <c r="Z29" s="292"/>
      <c r="AA29" s="291">
        <v>7.5</v>
      </c>
      <c r="AB29" s="288" t="s">
        <v>1153</v>
      </c>
      <c r="AD29" s="292" t="s">
        <v>2135</v>
      </c>
      <c r="AE29" s="292"/>
      <c r="AF29" s="292"/>
      <c r="AG29" s="293">
        <v>6</v>
      </c>
      <c r="AH29" s="288" t="s">
        <v>1153</v>
      </c>
      <c r="AJ29" s="290" t="s">
        <v>2485</v>
      </c>
      <c r="AK29" s="290"/>
      <c r="AL29" s="290"/>
      <c r="AM29" s="291">
        <v>5.5</v>
      </c>
      <c r="AN29" s="288" t="s">
        <v>1153</v>
      </c>
    </row>
    <row r="30" spans="3:40" ht="11.25" customHeight="1">
      <c r="I30" s="294" t="s">
        <v>2895</v>
      </c>
      <c r="J30" s="372"/>
      <c r="K30" s="294"/>
      <c r="L30" s="289">
        <v>10.5</v>
      </c>
      <c r="M30" s="288" t="s">
        <v>1153</v>
      </c>
      <c r="O30" s="294" t="s">
        <v>2899</v>
      </c>
      <c r="P30" s="372"/>
      <c r="Q30" s="294"/>
      <c r="S30" s="289">
        <v>14</v>
      </c>
      <c r="T30" s="288" t="s">
        <v>1153</v>
      </c>
      <c r="X30" s="292" t="s">
        <v>2124</v>
      </c>
      <c r="Y30" s="292"/>
      <c r="Z30" s="292"/>
      <c r="AA30" s="291">
        <v>7</v>
      </c>
      <c r="AB30" s="288" t="s">
        <v>1153</v>
      </c>
      <c r="AD30" s="292" t="s">
        <v>2130</v>
      </c>
      <c r="AE30" s="292"/>
      <c r="AF30" s="292"/>
      <c r="AG30" s="293">
        <v>8</v>
      </c>
      <c r="AH30" s="288" t="s">
        <v>1153</v>
      </c>
    </row>
    <row r="31" spans="3:40" ht="11.25" customHeight="1">
      <c r="C31" s="288" t="s">
        <v>2187</v>
      </c>
      <c r="F31" s="289">
        <v>6</v>
      </c>
      <c r="G31" s="288" t="s">
        <v>1153</v>
      </c>
      <c r="J31" s="371" t="s">
        <v>1315</v>
      </c>
      <c r="K31" s="295"/>
      <c r="L31" s="295"/>
      <c r="M31" s="295"/>
      <c r="P31" s="373" t="s">
        <v>2948</v>
      </c>
      <c r="Q31" s="297"/>
      <c r="R31" s="297"/>
      <c r="S31" s="297"/>
      <c r="T31" s="297"/>
      <c r="AA31" s="288"/>
      <c r="AD31" s="298"/>
      <c r="AE31" s="298"/>
      <c r="AF31" s="298"/>
      <c r="AG31" s="293"/>
    </row>
    <row r="32" spans="3:40" ht="11.25" customHeight="1">
      <c r="D32" s="371" t="s">
        <v>1154</v>
      </c>
      <c r="E32" s="295"/>
      <c r="J32" s="371" t="s">
        <v>2606</v>
      </c>
      <c r="P32" s="371" t="s">
        <v>2900</v>
      </c>
      <c r="U32" s="297"/>
      <c r="AD32" s="292" t="s">
        <v>2172</v>
      </c>
      <c r="AE32" s="292"/>
      <c r="AF32" s="292"/>
      <c r="AG32" s="293">
        <v>6.5</v>
      </c>
      <c r="AH32" s="288" t="s">
        <v>1153</v>
      </c>
      <c r="AJ32" s="298"/>
      <c r="AK32" s="297"/>
      <c r="AL32" s="297"/>
      <c r="AM32" s="303"/>
    </row>
    <row r="33" spans="3:40" ht="11.25" customHeight="1">
      <c r="C33" s="288" t="s">
        <v>1323</v>
      </c>
      <c r="F33" s="289">
        <v>6</v>
      </c>
      <c r="G33" s="288" t="s">
        <v>1153</v>
      </c>
      <c r="I33" s="294" t="s">
        <v>2110</v>
      </c>
      <c r="J33" s="372"/>
      <c r="K33" s="294"/>
      <c r="L33" s="289">
        <v>12.5</v>
      </c>
      <c r="M33" s="288" t="s">
        <v>1153</v>
      </c>
      <c r="O33" s="294" t="s">
        <v>1755</v>
      </c>
      <c r="P33" s="372"/>
      <c r="Q33" s="294"/>
      <c r="S33" s="289">
        <v>11</v>
      </c>
      <c r="T33" s="288" t="s">
        <v>1153</v>
      </c>
      <c r="X33" s="292"/>
      <c r="Y33" s="292"/>
      <c r="Z33" s="292"/>
      <c r="AA33" s="291"/>
      <c r="AD33" s="292" t="s">
        <v>2136</v>
      </c>
      <c r="AE33" s="292"/>
      <c r="AF33" s="292"/>
      <c r="AG33" s="293">
        <v>8.5</v>
      </c>
      <c r="AH33" s="288" t="s">
        <v>1153</v>
      </c>
      <c r="AJ33" s="290" t="s">
        <v>2697</v>
      </c>
      <c r="AK33" s="290"/>
      <c r="AL33" s="290"/>
      <c r="AM33" s="291">
        <v>4</v>
      </c>
      <c r="AN33" s="288" t="s">
        <v>1153</v>
      </c>
    </row>
    <row r="34" spans="3:40" ht="11.25" customHeight="1">
      <c r="D34" s="371" t="s">
        <v>1311</v>
      </c>
      <c r="E34" s="295"/>
      <c r="J34" s="373" t="s">
        <v>2112</v>
      </c>
      <c r="K34" s="297"/>
      <c r="L34" s="297"/>
      <c r="M34" s="297"/>
      <c r="P34" s="373" t="s">
        <v>2610</v>
      </c>
      <c r="Q34" s="297"/>
      <c r="R34" s="297"/>
      <c r="S34" s="297"/>
      <c r="T34" s="297"/>
      <c r="X34" s="292"/>
      <c r="Y34" s="292"/>
      <c r="Z34" s="292"/>
      <c r="AA34" s="291"/>
      <c r="AD34" s="292"/>
      <c r="AE34" s="292"/>
      <c r="AF34" s="292"/>
      <c r="AG34" s="293"/>
      <c r="AJ34" s="290" t="s">
        <v>2168</v>
      </c>
      <c r="AK34" s="290"/>
      <c r="AL34" s="290"/>
      <c r="AM34" s="291">
        <v>8.5</v>
      </c>
      <c r="AN34" s="288" t="s">
        <v>1153</v>
      </c>
    </row>
    <row r="35" spans="3:40" ht="11.25" customHeight="1">
      <c r="C35" s="288" t="s">
        <v>1324</v>
      </c>
      <c r="F35" s="289">
        <v>6.5</v>
      </c>
      <c r="G35" s="288" t="s">
        <v>1153</v>
      </c>
      <c r="J35" s="371" t="s">
        <v>2111</v>
      </c>
      <c r="P35" s="371" t="s">
        <v>2617</v>
      </c>
      <c r="X35" s="292" t="s">
        <v>2165</v>
      </c>
      <c r="Y35" s="292"/>
      <c r="Z35" s="292"/>
      <c r="AA35" s="291">
        <v>7.5</v>
      </c>
      <c r="AB35" s="288" t="s">
        <v>1153</v>
      </c>
      <c r="AD35" s="292" t="s">
        <v>2137</v>
      </c>
      <c r="AE35" s="292"/>
      <c r="AF35" s="292"/>
      <c r="AG35" s="293">
        <v>5</v>
      </c>
      <c r="AH35" s="288" t="s">
        <v>1153</v>
      </c>
      <c r="AJ35" s="292" t="s">
        <v>2167</v>
      </c>
      <c r="AK35" s="292"/>
      <c r="AL35" s="292"/>
      <c r="AM35" s="293">
        <v>4</v>
      </c>
      <c r="AN35" s="288" t="s">
        <v>1153</v>
      </c>
    </row>
    <row r="36" spans="3:40" ht="11.25" customHeight="1">
      <c r="D36" s="371" t="s">
        <v>1312</v>
      </c>
      <c r="E36" s="295"/>
      <c r="I36" s="294" t="s">
        <v>2896</v>
      </c>
      <c r="J36" s="372"/>
      <c r="K36" s="294"/>
      <c r="L36" s="289">
        <v>14</v>
      </c>
      <c r="M36" s="288" t="s">
        <v>1153</v>
      </c>
      <c r="O36" s="294" t="s">
        <v>2611</v>
      </c>
      <c r="P36" s="372"/>
      <c r="Q36" s="294"/>
      <c r="S36" s="289">
        <v>11.5</v>
      </c>
      <c r="T36" s="288" t="s">
        <v>1153</v>
      </c>
      <c r="AD36" s="292" t="s">
        <v>2138</v>
      </c>
      <c r="AE36" s="292"/>
      <c r="AF36" s="292"/>
      <c r="AG36" s="293">
        <v>8.5</v>
      </c>
      <c r="AH36" s="288" t="s">
        <v>1153</v>
      </c>
      <c r="AJ36" s="292" t="s">
        <v>2166</v>
      </c>
      <c r="AK36" s="292"/>
      <c r="AL36" s="292"/>
      <c r="AM36" s="293">
        <v>6</v>
      </c>
      <c r="AN36" s="288" t="s">
        <v>1153</v>
      </c>
    </row>
    <row r="37" spans="3:40" ht="11.25" customHeight="1">
      <c r="C37" s="288" t="s">
        <v>1325</v>
      </c>
      <c r="F37" s="289">
        <v>6.5</v>
      </c>
      <c r="G37" s="288" t="s">
        <v>1153</v>
      </c>
      <c r="J37" s="373" t="s">
        <v>2897</v>
      </c>
      <c r="K37" s="297"/>
      <c r="L37" s="297"/>
      <c r="M37" s="297"/>
      <c r="P37" s="373" t="s">
        <v>2612</v>
      </c>
      <c r="Q37" s="297"/>
      <c r="R37" s="297"/>
      <c r="S37" s="297"/>
      <c r="T37" s="297"/>
      <c r="X37" s="292" t="s">
        <v>2249</v>
      </c>
      <c r="Y37" s="292"/>
      <c r="Z37" s="292"/>
      <c r="AA37" s="291">
        <v>9.5</v>
      </c>
      <c r="AB37" s="288" t="s">
        <v>1153</v>
      </c>
      <c r="AD37" s="292" t="s">
        <v>2139</v>
      </c>
      <c r="AE37" s="292"/>
      <c r="AF37" s="292"/>
      <c r="AG37" s="293">
        <v>4.5</v>
      </c>
      <c r="AH37" s="288" t="s">
        <v>1153</v>
      </c>
    </row>
    <row r="38" spans="3:40" ht="11.25" customHeight="1">
      <c r="D38" s="371" t="s">
        <v>1156</v>
      </c>
      <c r="E38" s="295"/>
      <c r="J38" s="371" t="s">
        <v>2111</v>
      </c>
      <c r="P38" s="371" t="s">
        <v>2613</v>
      </c>
      <c r="X38" s="292" t="s">
        <v>2793</v>
      </c>
      <c r="Y38" s="292"/>
      <c r="Z38" s="292"/>
      <c r="AA38" s="291">
        <v>7.5</v>
      </c>
      <c r="AB38" s="288" t="s">
        <v>1153</v>
      </c>
    </row>
    <row r="39" spans="3:40" ht="11.25" customHeight="1">
      <c r="C39" s="288" t="s">
        <v>1326</v>
      </c>
      <c r="F39" s="289">
        <v>7</v>
      </c>
      <c r="G39" s="288" t="s">
        <v>1153</v>
      </c>
      <c r="I39" s="294" t="s">
        <v>2607</v>
      </c>
      <c r="J39" s="372"/>
      <c r="K39" s="294"/>
      <c r="L39" s="289">
        <v>12.5</v>
      </c>
      <c r="M39" s="288" t="s">
        <v>1153</v>
      </c>
      <c r="O39" s="294" t="s">
        <v>2614</v>
      </c>
      <c r="P39" s="372"/>
      <c r="Q39" s="294"/>
      <c r="R39" s="294"/>
      <c r="S39" s="289">
        <v>12.5</v>
      </c>
      <c r="T39" s="288" t="s">
        <v>1153</v>
      </c>
      <c r="X39" s="292" t="s">
        <v>2113</v>
      </c>
      <c r="Y39" s="292"/>
      <c r="Z39" s="292"/>
      <c r="AA39" s="289">
        <v>6</v>
      </c>
      <c r="AB39" s="288" t="s">
        <v>1153</v>
      </c>
      <c r="AJ39" s="292"/>
      <c r="AK39" s="292"/>
      <c r="AL39" s="292"/>
      <c r="AM39" s="293"/>
    </row>
    <row r="40" spans="3:40" ht="11.25" customHeight="1">
      <c r="D40" s="371" t="s">
        <v>1313</v>
      </c>
      <c r="E40" s="295"/>
      <c r="J40" s="373" t="s">
        <v>2608</v>
      </c>
      <c r="K40" s="297"/>
      <c r="L40" s="297"/>
      <c r="M40" s="297"/>
      <c r="P40" s="373" t="s">
        <v>2615</v>
      </c>
      <c r="Q40" s="297"/>
      <c r="R40" s="297"/>
      <c r="S40" s="297"/>
      <c r="T40" s="297"/>
      <c r="X40" s="292" t="s">
        <v>2114</v>
      </c>
      <c r="Y40" s="292"/>
      <c r="Z40" s="292"/>
      <c r="AA40" s="291">
        <v>6</v>
      </c>
      <c r="AB40" s="288" t="s">
        <v>1153</v>
      </c>
      <c r="AJ40" s="298"/>
      <c r="AK40" s="298"/>
      <c r="AL40" s="298"/>
      <c r="AM40" s="293"/>
    </row>
    <row r="41" spans="3:40" ht="11.25" customHeight="1">
      <c r="C41" s="288" t="s">
        <v>2188</v>
      </c>
      <c r="F41" s="289">
        <v>7</v>
      </c>
      <c r="G41" s="288" t="s">
        <v>1153</v>
      </c>
      <c r="J41" s="371" t="s">
        <v>2111</v>
      </c>
      <c r="P41" s="371" t="s">
        <v>2616</v>
      </c>
      <c r="X41" s="292" t="s">
        <v>2115</v>
      </c>
      <c r="Y41" s="292"/>
      <c r="Z41" s="292"/>
      <c r="AA41" s="291">
        <v>5</v>
      </c>
      <c r="AB41" s="288" t="s">
        <v>1153</v>
      </c>
      <c r="AJ41" s="292" t="s">
        <v>2132</v>
      </c>
      <c r="AK41" s="292"/>
      <c r="AL41" s="292"/>
      <c r="AM41" s="293">
        <v>4</v>
      </c>
      <c r="AN41" s="288" t="s">
        <v>1153</v>
      </c>
    </row>
    <row r="42" spans="3:40" ht="11.25" customHeight="1">
      <c r="D42" s="371" t="s">
        <v>1754</v>
      </c>
      <c r="E42" s="295"/>
      <c r="I42" s="294" t="s">
        <v>2609</v>
      </c>
      <c r="J42" s="372"/>
      <c r="K42" s="294"/>
      <c r="L42" s="289">
        <v>13.5</v>
      </c>
      <c r="M42" s="288" t="s">
        <v>1153</v>
      </c>
      <c r="O42" s="294" t="s">
        <v>1601</v>
      </c>
      <c r="P42" s="372"/>
      <c r="Q42" s="294"/>
      <c r="R42" s="294"/>
      <c r="S42" s="289">
        <v>12.5</v>
      </c>
      <c r="T42" s="288" t="s">
        <v>1153</v>
      </c>
      <c r="X42" s="292" t="s">
        <v>2794</v>
      </c>
      <c r="Y42" s="292"/>
      <c r="Z42" s="292"/>
      <c r="AA42" s="291">
        <v>6</v>
      </c>
      <c r="AB42" s="288" t="s">
        <v>1153</v>
      </c>
      <c r="AD42" s="300"/>
      <c r="AE42" s="290"/>
      <c r="AF42" s="297"/>
      <c r="AG42" s="291"/>
      <c r="AJ42" s="292" t="s">
        <v>2863</v>
      </c>
      <c r="AK42" s="292"/>
      <c r="AL42" s="292"/>
      <c r="AM42" s="293">
        <v>5.5</v>
      </c>
      <c r="AN42" s="288" t="s">
        <v>1153</v>
      </c>
    </row>
    <row r="43" spans="3:40" ht="11.25" customHeight="1">
      <c r="C43" s="288" t="s">
        <v>1327</v>
      </c>
      <c r="F43" s="289">
        <v>7</v>
      </c>
      <c r="G43" s="288" t="s">
        <v>1153</v>
      </c>
      <c r="J43" s="373" t="s">
        <v>2618</v>
      </c>
      <c r="K43" s="297"/>
      <c r="L43" s="297"/>
      <c r="M43" s="297"/>
      <c r="P43" s="373" t="s">
        <v>1613</v>
      </c>
      <c r="Q43" s="297"/>
      <c r="R43" s="297"/>
      <c r="S43" s="297"/>
      <c r="T43" s="297"/>
      <c r="X43" s="292" t="s">
        <v>2696</v>
      </c>
      <c r="Y43" s="292"/>
      <c r="Z43" s="292"/>
      <c r="AA43" s="291">
        <v>6</v>
      </c>
      <c r="AB43" s="288" t="s">
        <v>1153</v>
      </c>
      <c r="AD43" s="290" t="s">
        <v>2128</v>
      </c>
      <c r="AE43" s="290"/>
      <c r="AF43" s="290"/>
      <c r="AG43" s="291">
        <v>11</v>
      </c>
      <c r="AH43" s="288" t="s">
        <v>1153</v>
      </c>
      <c r="AJ43" s="292" t="s">
        <v>2864</v>
      </c>
      <c r="AK43" s="292"/>
      <c r="AL43" s="292"/>
      <c r="AM43" s="293">
        <v>4</v>
      </c>
      <c r="AN43" s="288" t="s">
        <v>1153</v>
      </c>
    </row>
    <row r="44" spans="3:40" ht="11.25" customHeight="1">
      <c r="D44" s="371" t="s">
        <v>1314</v>
      </c>
      <c r="E44" s="295"/>
      <c r="F44" s="295"/>
      <c r="J44" s="371" t="s">
        <v>2111</v>
      </c>
      <c r="P44" s="371" t="s">
        <v>1614</v>
      </c>
      <c r="X44" s="292" t="s">
        <v>2116</v>
      </c>
      <c r="Y44" s="292"/>
      <c r="Z44" s="292"/>
      <c r="AA44" s="291">
        <v>5.5</v>
      </c>
      <c r="AB44" s="288" t="s">
        <v>1153</v>
      </c>
      <c r="AD44" s="290" t="s">
        <v>2129</v>
      </c>
      <c r="AE44" s="290"/>
      <c r="AF44" s="290"/>
      <c r="AG44" s="291">
        <v>4.5</v>
      </c>
      <c r="AH44" s="288" t="s">
        <v>1153</v>
      </c>
      <c r="AJ44" s="292" t="s">
        <v>2133</v>
      </c>
      <c r="AK44" s="292"/>
      <c r="AL44" s="292"/>
      <c r="AM44" s="293">
        <v>6.5</v>
      </c>
      <c r="AN44" s="288" t="s">
        <v>1153</v>
      </c>
    </row>
    <row r="45" spans="3:40" ht="11.25" customHeight="1">
      <c r="J45" s="288"/>
    </row>
  </sheetData>
  <mergeCells count="6">
    <mergeCell ref="O5:S5"/>
    <mergeCell ref="O6:S6"/>
    <mergeCell ref="O10:S10"/>
    <mergeCell ref="O7:S7"/>
    <mergeCell ref="O8:S8"/>
    <mergeCell ref="O9:S9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6"/>
  <sheetViews>
    <sheetView zoomScale="80" zoomScaleNormal="80" workbookViewId="0">
      <selection activeCell="B1" sqref="B1"/>
    </sheetView>
  </sheetViews>
  <sheetFormatPr defaultRowHeight="97.5" customHeight="1"/>
  <cols>
    <col min="1" max="1" width="1.28515625" style="194" customWidth="1"/>
    <col min="2" max="3" width="51.28515625" style="193" customWidth="1"/>
    <col min="4" max="4" width="1.28515625" style="194" customWidth="1"/>
    <col min="5" max="16384" width="9.140625" style="194"/>
  </cols>
  <sheetData>
    <row r="1" spans="2:3" ht="15" customHeight="1"/>
    <row r="2" spans="2:3" ht="97.5" customHeight="1">
      <c r="B2" s="193" t="s">
        <v>1706</v>
      </c>
      <c r="C2" s="193" t="s">
        <v>490</v>
      </c>
    </row>
    <row r="3" spans="2:3" ht="15" customHeight="1"/>
    <row r="4" spans="2:3" ht="97.5" customHeight="1">
      <c r="B4" s="193" t="s">
        <v>1696</v>
      </c>
      <c r="C4" s="193" t="s">
        <v>2774</v>
      </c>
    </row>
    <row r="5" spans="2:3" ht="15" customHeight="1"/>
    <row r="6" spans="2:3" ht="97.5" customHeight="1">
      <c r="B6" s="193" t="s">
        <v>2774</v>
      </c>
      <c r="C6" s="193" t="s">
        <v>1714</v>
      </c>
    </row>
    <row r="7" spans="2:3" ht="15" customHeight="1"/>
    <row r="8" spans="2:3" ht="97.5" customHeight="1">
      <c r="B8" s="193" t="s">
        <v>1697</v>
      </c>
      <c r="C8" s="193" t="s">
        <v>1715</v>
      </c>
    </row>
    <row r="9" spans="2:3" ht="15" customHeight="1"/>
    <row r="10" spans="2:3" ht="97.5" customHeight="1">
      <c r="B10" s="193" t="s">
        <v>1698</v>
      </c>
      <c r="C10" s="193" t="s">
        <v>1703</v>
      </c>
    </row>
    <row r="11" spans="2:3" ht="15" customHeight="1"/>
    <row r="12" spans="2:3" ht="97.5" customHeight="1">
      <c r="B12" s="193" t="s">
        <v>1699</v>
      </c>
      <c r="C12" s="193" t="s">
        <v>1716</v>
      </c>
    </row>
    <row r="13" spans="2:3" ht="15" customHeight="1"/>
    <row r="14" spans="2:3" ht="97.5" customHeight="1">
      <c r="B14" s="193" t="s">
        <v>1700</v>
      </c>
      <c r="C14" s="193" t="s">
        <v>1717</v>
      </c>
    </row>
    <row r="15" spans="2:3" ht="15" customHeight="1"/>
    <row r="16" spans="2:3" ht="97.5" customHeight="1">
      <c r="B16" s="193" t="s">
        <v>500</v>
      </c>
      <c r="C16" s="193" t="s">
        <v>1328</v>
      </c>
    </row>
    <row r="17" spans="2:4" ht="15" customHeight="1"/>
    <row r="18" spans="2:4" ht="97.5" customHeight="1">
      <c r="B18" s="193" t="s">
        <v>960</v>
      </c>
      <c r="C18" s="193" t="s">
        <v>1329</v>
      </c>
    </row>
    <row r="19" spans="2:4" ht="15" customHeight="1"/>
    <row r="20" spans="2:4" ht="97.5" customHeight="1">
      <c r="B20" s="193" t="s">
        <v>513</v>
      </c>
      <c r="C20" s="193" t="s">
        <v>1330</v>
      </c>
    </row>
    <row r="21" spans="2:4" ht="15" customHeight="1"/>
    <row r="22" spans="2:4" ht="97.5" customHeight="1">
      <c r="B22" s="193" t="s">
        <v>1701</v>
      </c>
      <c r="C22" s="193" t="s">
        <v>1705</v>
      </c>
    </row>
    <row r="23" spans="2:4" ht="15" customHeight="1"/>
    <row r="24" spans="2:4" ht="97.5" customHeight="1">
      <c r="B24" s="193" t="s">
        <v>545</v>
      </c>
      <c r="C24" s="193" t="s">
        <v>1704</v>
      </c>
    </row>
    <row r="25" spans="2:4" ht="15" customHeight="1"/>
    <row r="26" spans="2:4" ht="97.5" customHeight="1">
      <c r="B26" s="193" t="s">
        <v>940</v>
      </c>
      <c r="C26" s="193" t="s">
        <v>1718</v>
      </c>
    </row>
    <row r="27" spans="2:4" ht="15" customHeight="1"/>
    <row r="28" spans="2:4" ht="97.5" customHeight="1">
      <c r="B28" s="193" t="s">
        <v>1702</v>
      </c>
      <c r="C28" s="193" t="s">
        <v>1719</v>
      </c>
    </row>
    <row r="29" spans="2:4" ht="15" customHeight="1">
      <c r="D29" s="193"/>
    </row>
    <row r="30" spans="2:4" ht="75" customHeight="1">
      <c r="B30" s="286" t="s">
        <v>2181</v>
      </c>
      <c r="C30" s="286" t="s">
        <v>2182</v>
      </c>
      <c r="D30" s="287"/>
    </row>
    <row r="31" spans="2:4" ht="75" customHeight="1">
      <c r="B31" s="286" t="s">
        <v>1720</v>
      </c>
      <c r="C31" s="286" t="s">
        <v>2183</v>
      </c>
      <c r="D31" s="287"/>
    </row>
    <row r="32" spans="2:4" ht="75" customHeight="1">
      <c r="B32" s="286" t="s">
        <v>1721</v>
      </c>
      <c r="C32" s="286" t="s">
        <v>1322</v>
      </c>
      <c r="D32" s="287"/>
    </row>
    <row r="33" spans="2:4" ht="75" customHeight="1">
      <c r="B33" s="286" t="s">
        <v>1321</v>
      </c>
      <c r="C33" s="286" t="s">
        <v>1322</v>
      </c>
      <c r="D33" s="287"/>
    </row>
    <row r="34" spans="2:4" ht="75" customHeight="1">
      <c r="B34" s="286" t="s">
        <v>1321</v>
      </c>
      <c r="C34" s="286" t="s">
        <v>1722</v>
      </c>
      <c r="D34" s="287"/>
    </row>
    <row r="35" spans="2:4" ht="75" customHeight="1">
      <c r="B35" s="286" t="s">
        <v>1320</v>
      </c>
      <c r="C35" s="286" t="s">
        <v>1319</v>
      </c>
      <c r="D35" s="287"/>
    </row>
    <row r="36" spans="2:4" ht="75" customHeight="1">
      <c r="B36" s="286" t="s">
        <v>1319</v>
      </c>
      <c r="C36" s="286" t="s">
        <v>2184</v>
      </c>
      <c r="D36" s="287"/>
    </row>
  </sheetData>
  <pageMargins left="0" right="0" top="0.19685039370078741" bottom="0.3937007874015748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8</vt:i4>
      </vt:variant>
    </vt:vector>
  </HeadingPairs>
  <TitlesOfParts>
    <vt:vector size="8" baseType="lpstr">
      <vt:lpstr>STUTTURA CARTA</vt:lpstr>
      <vt:lpstr>RICARICHI</vt:lpstr>
      <vt:lpstr>VINI</vt:lpstr>
      <vt:lpstr>BIRRA</vt:lpstr>
      <vt:lpstr>DISTILLATI</vt:lpstr>
      <vt:lpstr>DK+FOOD</vt:lpstr>
      <vt:lpstr>ENOMATIC</vt:lpstr>
      <vt:lpstr>progetto TARGHE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2019-02-16T01:01:24Z</dcterms:created>
  <dcterms:modified xsi:type="dcterms:W3CDTF">2021-11-19T16:30:29Z</dcterms:modified>
</cp:coreProperties>
</file>